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095" windowWidth="12855" windowHeight="8790" tabRatio="849" firstSheet="1" activeTab="1"/>
  </bookViews>
  <sheets>
    <sheet name="Прил0" sheetId="48" r:id="rId1"/>
    <sheet name="прил1" sheetId="6" r:id="rId2"/>
    <sheet name="прил.2" sheetId="40" r:id="rId3"/>
    <sheet name="прил._3" sheetId="24" r:id="rId4"/>
    <sheet name="Прил 4" sheetId="42" r:id="rId5"/>
    <sheet name="Прил 10+" sheetId="47" state="hidden" r:id="rId6"/>
  </sheets>
  <definedNames>
    <definedName name="_xlnm._FilterDatabase" localSheetId="3" hidden="1">прил._3!$A$18:$K$188</definedName>
    <definedName name="_xlnm._FilterDatabase" localSheetId="2" hidden="1">прил.2!$A$15:$H$182</definedName>
    <definedName name="_xlnm.Print_Area" localSheetId="3">прил._3!$A$1:$L$203</definedName>
    <definedName name="_xlnm.Print_Area" localSheetId="2">прил.2!$A$6:$J$191</definedName>
    <definedName name="_xlnm.Print_Area" localSheetId="0">Прил0!$A$1:$B$86</definedName>
    <definedName name="_xlnm.Print_Area" localSheetId="1">прил1!$A$7:$F$54</definedName>
  </definedNames>
  <calcPr calcId="145621"/>
</workbook>
</file>

<file path=xl/calcChain.xml><?xml version="1.0" encoding="utf-8"?>
<calcChain xmlns="http://schemas.openxmlformats.org/spreadsheetml/2006/main">
  <c r="C32" i="42" l="1"/>
  <c r="C36" i="42"/>
  <c r="C28" i="42" l="1"/>
  <c r="K161" i="24" l="1"/>
  <c r="K145" i="24"/>
  <c r="K134" i="24"/>
  <c r="K114" i="24"/>
  <c r="K75" i="24"/>
  <c r="K43" i="24"/>
  <c r="K42" i="24"/>
  <c r="K37" i="24"/>
  <c r="C24" i="42"/>
  <c r="C26" i="42"/>
  <c r="H31" i="40" l="1"/>
  <c r="H46" i="40" l="1"/>
  <c r="H45" i="40" s="1"/>
  <c r="H44" i="40" s="1"/>
  <c r="K117" i="24"/>
  <c r="K139" i="24"/>
  <c r="K164" i="24"/>
  <c r="K132" i="24"/>
  <c r="K123" i="24"/>
  <c r="H86" i="40" l="1"/>
  <c r="K103" i="24"/>
  <c r="K102" i="24" s="1"/>
  <c r="K101" i="24" s="1"/>
  <c r="K93" i="24" s="1"/>
  <c r="H59" i="40" l="1"/>
  <c r="F177" i="40"/>
  <c r="H64" i="40" l="1"/>
  <c r="C64" i="40"/>
  <c r="D64" i="40"/>
  <c r="E64" i="40"/>
  <c r="F64" i="40"/>
  <c r="H65" i="40"/>
  <c r="B175" i="40"/>
  <c r="B176" i="40"/>
  <c r="B177" i="40"/>
  <c r="B178" i="40"/>
  <c r="C175" i="40"/>
  <c r="D175" i="40"/>
  <c r="E175" i="40"/>
  <c r="F175" i="40"/>
  <c r="C176" i="40"/>
  <c r="D176" i="40"/>
  <c r="E176" i="40"/>
  <c r="C177" i="40"/>
  <c r="D177" i="40"/>
  <c r="E177" i="40"/>
  <c r="C178" i="40"/>
  <c r="D178" i="40"/>
  <c r="E178" i="40"/>
  <c r="F178" i="40"/>
  <c r="G178" i="40"/>
  <c r="H63" i="40" l="1"/>
  <c r="K193" i="24"/>
  <c r="K192" i="24" s="1"/>
  <c r="K191" i="24"/>
  <c r="K189" i="24"/>
  <c r="D49" i="6" s="1"/>
  <c r="K190" i="24" l="1"/>
  <c r="K181" i="24"/>
  <c r="K180" i="24" s="1"/>
  <c r="K150" i="24"/>
  <c r="K149" i="24" s="1"/>
  <c r="K148" i="24" s="1"/>
  <c r="K147" i="24" s="1"/>
  <c r="D39" i="6" s="1"/>
  <c r="K26" i="24"/>
  <c r="H178" i="40" l="1"/>
  <c r="H177" i="40" s="1"/>
  <c r="H176" i="40" s="1"/>
  <c r="H175" i="40" s="1"/>
  <c r="D50" i="6"/>
  <c r="D20" i="6" l="1"/>
  <c r="K136" i="24" l="1"/>
  <c r="H30" i="40" l="1"/>
  <c r="H29" i="40" s="1"/>
  <c r="H28" i="40" s="1"/>
  <c r="H85" i="40"/>
  <c r="H84" i="40" s="1"/>
  <c r="H83" i="40" s="1"/>
  <c r="H54" i="40"/>
  <c r="H188" i="40"/>
  <c r="D48" i="6"/>
  <c r="H53" i="40" l="1"/>
  <c r="H52" i="40"/>
  <c r="K116" i="24"/>
  <c r="K115" i="24" s="1"/>
  <c r="K157" i="24"/>
  <c r="K135" i="24" l="1"/>
  <c r="K91" i="24"/>
  <c r="K90" i="24" s="1"/>
  <c r="K89" i="24" s="1"/>
  <c r="K84" i="24" l="1"/>
  <c r="K85" i="24"/>
  <c r="D29" i="6"/>
  <c r="H38" i="40" l="1"/>
  <c r="H39" i="40"/>
  <c r="K83" i="24"/>
  <c r="K94" i="24"/>
  <c r="K95" i="24"/>
  <c r="K86" i="24"/>
  <c r="K87" i="24"/>
  <c r="C22" i="42"/>
  <c r="D30" i="6" l="1"/>
  <c r="C33" i="42"/>
  <c r="C34" i="42"/>
  <c r="C35" i="42"/>
  <c r="D27" i="6"/>
  <c r="D26" i="6" s="1"/>
  <c r="D33" i="6"/>
  <c r="D36" i="6"/>
  <c r="K122" i="24" l="1"/>
  <c r="H167" i="40"/>
  <c r="H136" i="40"/>
  <c r="H135" i="40" s="1"/>
  <c r="H133" i="40"/>
  <c r="H124" i="40"/>
  <c r="H97" i="40"/>
  <c r="H95" i="40" s="1"/>
  <c r="H82" i="40"/>
  <c r="H78" i="40"/>
  <c r="H71" i="40"/>
  <c r="H51" i="40"/>
  <c r="H37" i="40"/>
  <c r="H23" i="40"/>
  <c r="H27" i="40"/>
  <c r="H26" i="40" s="1"/>
  <c r="K144" i="24"/>
  <c r="K74" i="24"/>
  <c r="H36" i="40" l="1"/>
  <c r="H96" i="40"/>
  <c r="H94" i="40"/>
  <c r="C23" i="42"/>
  <c r="C29" i="42"/>
  <c r="C31" i="42"/>
  <c r="D37" i="6"/>
  <c r="K141" i="24"/>
  <c r="K140" i="24"/>
  <c r="K137" i="24"/>
  <c r="K131" i="24"/>
  <c r="K127" i="24"/>
  <c r="K126" i="24"/>
  <c r="K125" i="24"/>
  <c r="K124" i="24"/>
  <c r="K97" i="24"/>
  <c r="H80" i="40" l="1"/>
  <c r="H81" i="40"/>
  <c r="H79" i="40"/>
  <c r="B71" i="40" l="1"/>
  <c r="B32" i="40"/>
  <c r="K41" i="24" l="1"/>
  <c r="H172" i="40"/>
  <c r="H182" i="40" l="1"/>
  <c r="H163" i="40"/>
  <c r="H161" i="40"/>
  <c r="H160" i="40" s="1"/>
  <c r="H158" i="40"/>
  <c r="H157" i="40" s="1"/>
  <c r="H145" i="40"/>
  <c r="H142" i="40"/>
  <c r="H138" i="40"/>
  <c r="H134" i="40"/>
  <c r="H132" i="40"/>
  <c r="H128" i="40"/>
  <c r="H118" i="40"/>
  <c r="H114" i="40"/>
  <c r="H98" i="40" s="1"/>
  <c r="H93" i="40"/>
  <c r="H90" i="40"/>
  <c r="H58" i="40"/>
  <c r="H57" i="40" s="1"/>
  <c r="H56" i="40" s="1"/>
  <c r="H43" i="40"/>
  <c r="H126" i="40"/>
  <c r="K51" i="24"/>
  <c r="K49" i="24"/>
  <c r="H131" i="40" l="1"/>
  <c r="K48" i="24"/>
  <c r="K38" i="24" s="1"/>
  <c r="K184" i="24"/>
  <c r="D21" i="6" l="1"/>
  <c r="H88" i="40"/>
  <c r="H162" i="40"/>
  <c r="H159" i="40" s="1"/>
  <c r="K146" i="24" l="1"/>
  <c r="D38" i="6" s="1"/>
  <c r="B56" i="40" l="1"/>
  <c r="H165" i="40" l="1"/>
  <c r="K130" i="24"/>
  <c r="K129" i="24" s="1"/>
  <c r="K58" i="24"/>
  <c r="D24" i="6" s="1"/>
  <c r="K171" i="24"/>
  <c r="K143" i="24"/>
  <c r="K68" i="24"/>
  <c r="K69" i="24"/>
  <c r="K70" i="24"/>
  <c r="H21" i="40"/>
  <c r="H20" i="40" s="1"/>
  <c r="H70" i="40"/>
  <c r="H69" i="40" s="1"/>
  <c r="H68" i="40" s="1"/>
  <c r="H75" i="40"/>
  <c r="H113" i="40"/>
  <c r="H116" i="40"/>
  <c r="H122" i="40"/>
  <c r="H123" i="40" s="1"/>
  <c r="H125" i="40"/>
  <c r="H143" i="40"/>
  <c r="H154" i="40"/>
  <c r="H179" i="40"/>
  <c r="H185" i="40"/>
  <c r="H184" i="40" s="1"/>
  <c r="H187" i="40"/>
  <c r="H121" i="40"/>
  <c r="K73" i="24"/>
  <c r="K72" i="24" s="1"/>
  <c r="C18" i="42"/>
  <c r="K80" i="24"/>
  <c r="K23" i="24"/>
  <c r="K76" i="24"/>
  <c r="K169" i="24"/>
  <c r="K138" i="24"/>
  <c r="K98" i="24"/>
  <c r="K99" i="24"/>
  <c r="K66" i="24"/>
  <c r="K65" i="24"/>
  <c r="K64" i="24"/>
  <c r="K59" i="24"/>
  <c r="K60" i="24"/>
  <c r="K61" i="24"/>
  <c r="K33" i="24"/>
  <c r="D19" i="6" s="1"/>
  <c r="K34" i="24"/>
  <c r="K35" i="24"/>
  <c r="K36" i="24"/>
  <c r="K27" i="24"/>
  <c r="H169" i="40" s="1"/>
  <c r="K28" i="24"/>
  <c r="H170" i="40" s="1"/>
  <c r="K29" i="24"/>
  <c r="K185" i="24"/>
  <c r="K187" i="24"/>
  <c r="K186" i="24" s="1"/>
  <c r="K183" i="24"/>
  <c r="D47" i="6" s="1"/>
  <c r="K166" i="24"/>
  <c r="K167" i="24"/>
  <c r="K168" i="24"/>
  <c r="K163" i="24"/>
  <c r="K162" i="24" s="1"/>
  <c r="K156" i="24" s="1"/>
  <c r="K155" i="24" s="1"/>
  <c r="K154" i="24" s="1"/>
  <c r="K153" i="24" s="1"/>
  <c r="K121" i="24"/>
  <c r="B122" i="40"/>
  <c r="B119" i="40"/>
  <c r="B117" i="40"/>
  <c r="B115" i="40"/>
  <c r="B113" i="40"/>
  <c r="B98" i="40"/>
  <c r="B87" i="40"/>
  <c r="B68" i="40"/>
  <c r="B60" i="40"/>
  <c r="B53" i="40"/>
  <c r="B50" i="40"/>
  <c r="B47" i="40"/>
  <c r="B42" i="40"/>
  <c r="B36" i="40"/>
  <c r="B26" i="40"/>
  <c r="K109" i="24"/>
  <c r="K108" i="24" s="1"/>
  <c r="K107" i="24" s="1"/>
  <c r="I130" i="40"/>
  <c r="J130" i="40"/>
  <c r="I125" i="40"/>
  <c r="J125" i="40"/>
  <c r="H107" i="40"/>
  <c r="H104" i="40"/>
  <c r="H100" i="40"/>
  <c r="H18" i="40"/>
  <c r="H17" i="40" s="1"/>
  <c r="H16" i="40" s="1"/>
  <c r="K113" i="24"/>
  <c r="K46" i="24"/>
  <c r="K45" i="24" s="1"/>
  <c r="F29" i="6"/>
  <c r="F30" i="6"/>
  <c r="F33" i="6"/>
  <c r="F34" i="6"/>
  <c r="F37" i="6"/>
  <c r="F39" i="6"/>
  <c r="F41" i="6"/>
  <c r="F46" i="6"/>
  <c r="E18" i="6"/>
  <c r="F18" i="6" s="1"/>
  <c r="E47" i="6"/>
  <c r="F47" i="6" s="1"/>
  <c r="E45" i="6"/>
  <c r="F45" i="6" s="1"/>
  <c r="E42" i="6"/>
  <c r="F42" i="6" s="1"/>
  <c r="E40" i="6"/>
  <c r="F40" i="6" s="1"/>
  <c r="E38" i="6"/>
  <c r="F38" i="6" s="1"/>
  <c r="E31" i="6"/>
  <c r="F31" i="6" s="1"/>
  <c r="E35" i="6"/>
  <c r="F35" i="6" s="1"/>
  <c r="E28" i="6"/>
  <c r="E26" i="6"/>
  <c r="F26" i="6" s="1"/>
  <c r="F28" i="6"/>
  <c r="A33" i="6"/>
  <c r="A25" i="6"/>
  <c r="A24" i="6"/>
  <c r="A21" i="6"/>
  <c r="A19" i="6"/>
  <c r="K133" i="24"/>
  <c r="K24" i="24"/>
  <c r="K22" i="24"/>
  <c r="K21" i="24"/>
  <c r="K119" i="24"/>
  <c r="K120" i="24"/>
  <c r="K160" i="24"/>
  <c r="K112" i="24" l="1"/>
  <c r="K111" i="24" s="1"/>
  <c r="K106" i="24" s="1"/>
  <c r="D32" i="6" s="1"/>
  <c r="H171" i="40"/>
  <c r="K79" i="24"/>
  <c r="H119" i="40"/>
  <c r="H115" i="40" s="1"/>
  <c r="H168" i="40"/>
  <c r="D22" i="6"/>
  <c r="K63" i="24"/>
  <c r="K32" i="24" s="1"/>
  <c r="H120" i="40"/>
  <c r="K78" i="24"/>
  <c r="D35" i="6"/>
  <c r="K19" i="24"/>
  <c r="K20" i="24" s="1"/>
  <c r="K40" i="24"/>
  <c r="K39" i="24" s="1"/>
  <c r="D40" i="6"/>
  <c r="K173" i="24"/>
  <c r="K174" i="24"/>
  <c r="D44" i="6"/>
  <c r="K165" i="24"/>
  <c r="K172" i="24"/>
  <c r="H50" i="40"/>
  <c r="H49" i="40" s="1"/>
  <c r="H48" i="40" s="1"/>
  <c r="H117" i="40"/>
  <c r="H92" i="40"/>
  <c r="H91" i="40" s="1"/>
  <c r="H87" i="40" s="1"/>
  <c r="H144" i="40"/>
  <c r="H22" i="40"/>
  <c r="H55" i="40"/>
  <c r="H33" i="40"/>
  <c r="H32" i="40" s="1"/>
  <c r="H181" i="40"/>
  <c r="H180" i="40" s="1"/>
  <c r="H103" i="40"/>
  <c r="H166" i="40"/>
  <c r="H164" i="40"/>
  <c r="C30" i="42"/>
  <c r="H25" i="40"/>
  <c r="H24" i="40" s="1"/>
  <c r="H112" i="40"/>
  <c r="H99" i="40"/>
  <c r="H77" i="40"/>
  <c r="H76" i="40" s="1"/>
  <c r="H127" i="40"/>
  <c r="H62" i="40"/>
  <c r="H61" i="40" s="1"/>
  <c r="H60" i="40" s="1"/>
  <c r="K77" i="24"/>
  <c r="H183" i="40"/>
  <c r="H186" i="40"/>
  <c r="E17" i="6"/>
  <c r="F17" i="6" s="1"/>
  <c r="H47" i="40" l="1"/>
  <c r="K105" i="24"/>
  <c r="D31" i="6" s="1"/>
  <c r="D42" i="6"/>
  <c r="D25" i="6"/>
  <c r="D18" i="6" s="1"/>
  <c r="D41" i="6"/>
  <c r="H137" i="40"/>
  <c r="H130" i="40" s="1"/>
  <c r="H129" i="40" s="1"/>
  <c r="H15" i="40" l="1"/>
  <c r="H174" i="40"/>
  <c r="D28" i="6"/>
  <c r="K179" i="24"/>
  <c r="K178" i="24" s="1"/>
  <c r="K177" i="24" s="1"/>
  <c r="D46" i="6" l="1"/>
  <c r="K176" i="24"/>
  <c r="K31" i="24" s="1"/>
  <c r="D45" i="6" l="1"/>
  <c r="D17" i="6" s="1"/>
  <c r="H173" i="40" l="1"/>
  <c r="K18" i="24"/>
  <c r="H18" i="6"/>
  <c r="H17" i="6" l="1"/>
</calcChain>
</file>

<file path=xl/sharedStrings.xml><?xml version="1.0" encoding="utf-8"?>
<sst xmlns="http://schemas.openxmlformats.org/spreadsheetml/2006/main" count="2351" uniqueCount="479">
  <si>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</si>
  <si>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</si>
  <si>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</si>
  <si>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</si>
  <si>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</si>
  <si>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</si>
  <si>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</si>
  <si>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</si>
  <si>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</si>
  <si>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</si>
  <si>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</si>
  <si>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</si>
  <si>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</si>
  <si>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</si>
  <si>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</si>
  <si>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</si>
  <si>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</si>
  <si>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</si>
  <si>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</si>
  <si>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</si>
  <si>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</si>
  <si>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</si>
  <si>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</si>
  <si>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</si>
  <si>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</si>
  <si>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</si>
  <si>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</si>
  <si>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</si>
  <si>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</si>
  <si>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</si>
  <si>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</si>
  <si>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</si>
  <si>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</si>
  <si>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</si>
  <si>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</si>
  <si>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</si>
  <si>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</si>
  <si>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</si>
  <si>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</si>
  <si>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</si>
  <si>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</si>
  <si>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</si>
  <si>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</si>
  <si>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</si>
  <si>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</si>
  <si>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</si>
  <si>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</si>
  <si>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</si>
  <si>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</si>
  <si>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</si>
  <si>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</si>
  <si>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</si>
  <si>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</si>
  <si>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</si>
  <si>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</si>
  <si>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</si>
  <si>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</si>
  <si>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</si>
  <si>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</si>
  <si>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</si>
  <si>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</si>
  <si>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</si>
  <si>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</si>
  <si>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</si>
  <si>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</si>
  <si>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</si>
  <si>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</si>
  <si>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</si>
  <si>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</si>
  <si>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</si>
  <si>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</si>
  <si>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</si>
  <si>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</si>
  <si>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</si>
  <si>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</si>
  <si>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</si>
  <si>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</si>
  <si>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</si>
  <si>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</si>
  <si>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</si>
  <si>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</si>
  <si>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</si>
  <si>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</si>
  <si>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</si>
  <si>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</si>
  <si>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</si>
  <si>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</si>
  <si>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</si>
  <si>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</si>
  <si>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</si>
  <si>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</si>
  <si>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</si>
  <si>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</si>
  <si>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</si>
  <si>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</si>
  <si>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</si>
  <si>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</si>
  <si>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</si>
  <si>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</si>
  <si>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</si>
  <si>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</si>
  <si>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</si>
  <si>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</si>
  <si>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</si>
  <si>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</si>
  <si>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</si>
  <si>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</si>
  <si>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</si>
  <si>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</si>
  <si>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</si>
  <si>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</si>
  <si>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</si>
  <si>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</si>
  <si>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</si>
  <si>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</si>
  <si>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</si>
  <si>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</si>
  <si>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</si>
  <si>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</si>
  <si>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</si>
  <si>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</si>
  <si>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</si>
  <si>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</si>
  <si>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</si>
  <si>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</si>
  <si>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</si>
  <si>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</si>
  <si>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</si>
  <si>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</si>
  <si>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</si>
  <si>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</si>
  <si>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</si>
  <si>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</si>
  <si>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</si>
  <si>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</si>
  <si>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</si>
  <si>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</si>
  <si>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</si>
  <si>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</si>
  <si>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</si>
  <si>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</si>
  <si>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</si>
  <si>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</si>
  <si>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</si>
  <si>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</si>
  <si>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</si>
  <si>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</si>
  <si>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</si>
  <si>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</si>
  <si>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</si>
  <si>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</si>
  <si>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</si>
  <si>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</si>
  <si>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</si>
  <si>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</si>
  <si>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</si>
  <si>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</si>
  <si>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</si>
  <si>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</si>
  <si>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</si>
  <si>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</si>
  <si>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</si>
  <si>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</si>
  <si>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</si>
  <si>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</si>
  <si>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</si>
  <si>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</si>
  <si>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</si>
  <si>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</si>
  <si>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</si>
  <si>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</si>
  <si>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</si>
  <si>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</si>
  <si>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</si>
  <si>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</si>
  <si>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</si>
  <si>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</si>
  <si>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</si>
  <si>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</si>
  <si>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</si>
  <si>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</si>
  <si>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</si>
  <si>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</si>
  <si>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</si>
  <si>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</si>
  <si>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</si>
  <si>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</si>
  <si>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</si>
  <si>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</si>
  <si>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</si>
  <si>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</si>
  <si>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</si>
  <si>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</si>
  <si>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</si>
  <si>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</si>
  <si>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</si>
  <si>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</si>
  <si>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</si>
  <si>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</si>
  <si>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</si>
  <si>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</si>
  <si>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</si>
  <si>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</si>
  <si>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</si>
  <si>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</si>
  <si>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</si>
  <si>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</si>
  <si>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</si>
  <si>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</si>
  <si>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</si>
  <si>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</si>
  <si>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</si>
  <si>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</si>
  <si>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</si>
  <si>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</si>
  <si>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</si>
  <si>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</si>
  <si>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</si>
  <si>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</si>
  <si>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</si>
  <si>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</si>
  <si>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</si>
  <si>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</si>
  <si>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</si>
  <si>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</si>
  <si>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</si>
  <si>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</si>
  <si>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</si>
  <si>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</si>
  <si>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</si>
  <si>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</si>
  <si>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</si>
  <si>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</si>
  <si>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</si>
  <si>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</si>
  <si>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</si>
  <si>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</si>
  <si>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</si>
  <si>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</si>
  <si>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</si>
  <si>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</si>
  <si>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</si>
  <si>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</si>
  <si>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</si>
  <si>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</si>
  <si>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</si>
  <si>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</si>
  <si>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</si>
  <si>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</si>
  <si>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</si>
  <si>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</si>
  <si>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</si>
  <si>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</si>
  <si>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</si>
  <si>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</si>
  <si>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</si>
  <si>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</si>
  <si>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</si>
  <si>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</si>
  <si>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</si>
  <si>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</si>
  <si>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</si>
  <si>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</si>
  <si>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</si>
  <si>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</si>
  <si>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</si>
  <si>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</si>
  <si>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</si>
  <si>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</si>
  <si>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</si>
  <si>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</si>
  <si>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</si>
  <si>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</si>
  <si>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</si>
  <si>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</si>
  <si>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</si>
  <si>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</si>
  <si>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</si>
  <si>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</si>
  <si>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</si>
  <si>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</si>
  <si>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</si>
  <si>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</si>
  <si>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</si>
  <si>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</si>
  <si>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</si>
  <si>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</si>
  <si>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</si>
  <si>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</si>
  <si>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</si>
  <si>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</si>
  <si>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</si>
  <si>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</si>
  <si>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</si>
  <si>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</si>
  <si>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</si>
  <si>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</si>
  <si>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</si>
  <si>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</si>
  <si>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</si>
  <si>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</si>
  <si>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</si>
  <si>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</si>
  <si>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</si>
  <si>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</si>
  <si>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</si>
  <si>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</si>
  <si>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</si>
  <si>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</si>
  <si>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</si>
  <si>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</si>
  <si>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</si>
  <si>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</si>
  <si>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</si>
  <si>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</si>
  <si>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</si>
  <si>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</si>
  <si>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</si>
  <si>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</si>
  <si>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</si>
  <si>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</si>
  <si>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</si>
  <si>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</si>
  <si>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</si>
  <si>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</si>
  <si>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</si>
  <si>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</si>
  <si>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</si>
  <si>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</si>
  <si>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</si>
  <si>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</si>
  <si>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</si>
  <si>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</si>
  <si>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</si>
  <si>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</si>
  <si>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</si>
  <si>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</si>
  <si>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</si>
  <si>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</si>
  <si>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</si>
  <si>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</si>
  <si>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</si>
  <si>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</si>
  <si>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</si>
  <si>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</si>
  <si>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</si>
  <si>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</si>
  <si>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</si>
  <si>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</si>
  <si>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</si>
  <si>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</si>
  <si>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</si>
  <si>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</si>
  <si>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</si>
  <si>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</si>
  <si>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</si>
  <si>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</si>
  <si>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</si>
  <si>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</si>
  <si>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</si>
  <si>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</si>
  <si>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</si>
  <si>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</si>
  <si>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</si>
  <si>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</si>
  <si>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</si>
  <si>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</si>
  <si>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</si>
  <si>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</si>
  <si>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</si>
  <si>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</si>
  <si>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</si>
  <si>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</si>
  <si>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</si>
  <si>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</si>
  <si>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</si>
  <si>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</si>
  <si>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</si>
  <si>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</si>
  <si>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</si>
  <si>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</si>
  <si>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</si>
  <si>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</si>
  <si>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</si>
  <si>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</si>
  <si>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</si>
  <si>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</si>
  <si>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</si>
  <si>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</si>
  <si>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</si>
  <si>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</si>
  <si>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</si>
  <si>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</si>
  <si>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</si>
  <si>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</si>
  <si>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</si>
  <si>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</si>
  <si>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</si>
  <si>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</si>
  <si>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</si>
  <si>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</si>
  <si>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</si>
  <si>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</si>
  <si>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</si>
  <si>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</si>
  <si>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</si>
  <si>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И.В. Хомякова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</si>
  <si>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</si>
  <si>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</si>
  <si>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</si>
  <si>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</si>
  <si>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</si>
  <si>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</si>
  <si>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</si>
  <si>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</si>
  <si>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</si>
  <si>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</si>
  <si>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</si>
  <si>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</si>
  <si>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</si>
  <si>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</si>
  <si>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</si>
  <si>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</si>
  <si>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</si>
  <si>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</si>
  <si>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</si>
  <si>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</si>
  <si>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</si>
  <si>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</si>
  <si>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</si>
  <si>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</si>
  <si>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</si>
  <si>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</si>
  <si>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</si>
  <si>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</si>
  <si>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</si>
  <si>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</si>
  <si>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</si>
  <si>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</si>
  <si>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</si>
  <si>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</si>
  <si>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</si>
  <si>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</si>
  <si>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</si>
  <si>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</si>
  <si>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</si>
  <si>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</si>
  <si>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</si>
  <si>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</si>
  <si>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</si>
  <si>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Распределение бюджетных ассигнований по разделам и  подразделам классификации расходов местного бюджета на  2023 год</t>
  </si>
  <si>
    <t>Ведомственная структура расходов местного бюджета  на 2023 год</t>
  </si>
  <si>
    <t>Источники внутреннего финансирования дефицита местного бюджета, перечни статей источников финансирования дефицита бюджета  на 2023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</si>
  <si>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2023 год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</si>
  <si>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</si>
  <si>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</si>
  <si>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</si>
  <si>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</si>
  <si>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</si>
  <si>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</si>
  <si>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</si>
  <si>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</si>
  <si>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</si>
  <si>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</si>
  <si>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86,0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</si>
  <si>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</si>
  <si>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</si>
  <si>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Муниципальная программа "Профилактика незаконного оборота наркотиков"</t>
  </si>
  <si>
    <t>от 22.12.2022г. № 175</t>
  </si>
  <si>
    <t>Приложение № 4</t>
  </si>
  <si>
    <t>10120</t>
  </si>
  <si>
    <t>Пожарная безопасность</t>
  </si>
  <si>
    <t>Мероприятия по обеспечению пожарной безопасности</t>
  </si>
  <si>
    <t>400</t>
  </si>
  <si>
    <t>Бюджетные инвестиции в объекты капитального строительства государственно (мниципальной) собственности</t>
  </si>
  <si>
    <t>Муниципальная программа "Обеспечение безопасности населения и развитие казачества"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</si>
  <si>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</si>
  <si>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2</t>
  </si>
  <si>
    <t>от 20.04.2023г.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</si>
</sst>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9" fillId="0" borderId="0" applyBorder="0" applyProtection="0"/>
    <xf numFmtId="168" fontId="39" fillId="0" borderId="0" applyBorder="0" applyProtection="0"/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0" fontId="41" fillId="0" borderId="0" applyNumberFormat="0" applyBorder="0" applyProtection="0"/>
    <xf numFmtId="170" fontId="41" fillId="0" borderId="0" applyBorder="0" applyProtection="0"/>
    <xf numFmtId="0" fontId="42" fillId="0" borderId="0"/>
    <xf numFmtId="168" fontId="39" fillId="0" borderId="0" applyBorder="0" applyProtection="0"/>
    <xf numFmtId="168" fontId="43" fillId="0" borderId="0" applyBorder="0" applyProtection="0"/>
    <xf numFmtId="0" fontId="39" fillId="0" borderId="0" applyNumberFormat="0" applyBorder="0" applyProtection="0"/>
    <xf numFmtId="0" fontId="44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394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0" fontId="12" fillId="2" borderId="9" xfId="7" applyFont="1" applyFill="1" applyBorder="1" applyAlignment="1">
      <alignment wrapText="1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2" fillId="0" borderId="1" xfId="7" applyFont="1" applyFill="1" applyBorder="1" applyAlignment="1">
      <alignment wrapText="1"/>
    </xf>
    <xf numFmtId="0" fontId="6" fillId="2" borderId="6" xfId="7" applyFont="1" applyFill="1" applyBorder="1" applyAlignment="1">
      <alignment vertical="center" wrapText="1"/>
    </xf>
    <xf numFmtId="0" fontId="6" fillId="2" borderId="2" xfId="7" applyFont="1" applyFill="1" applyBorder="1"/>
    <xf numFmtId="0" fontId="6" fillId="0" borderId="1" xfId="7" applyFont="1" applyFill="1" applyBorder="1" applyAlignment="1">
      <alignment vertical="center" wrapText="1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6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6" fillId="0" borderId="1" xfId="0" applyFont="1" applyBorder="1"/>
    <xf numFmtId="0" fontId="46" fillId="0" borderId="1" xfId="0" applyFont="1" applyBorder="1" applyAlignment="1">
      <alignment vertical="top" wrapText="1"/>
    </xf>
    <xf numFmtId="0" fontId="46" fillId="0" borderId="1" xfId="0" applyFont="1" applyBorder="1" applyAlignment="1">
      <alignment vertical="center"/>
    </xf>
    <xf numFmtId="0" fontId="48" fillId="0" borderId="1" xfId="0" applyFont="1" applyBorder="1" applyAlignment="1">
      <alignment horizontal="center" wrapText="1"/>
    </xf>
    <xf numFmtId="0" fontId="6" fillId="2" borderId="12" xfId="7" applyFont="1" applyFill="1" applyBorder="1"/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0" fontId="48" fillId="0" borderId="15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8" fillId="4" borderId="1" xfId="0" applyFont="1" applyFill="1" applyBorder="1" applyAlignment="1">
      <alignment vertical="center" wrapText="1"/>
    </xf>
    <xf numFmtId="0" fontId="48" fillId="4" borderId="0" xfId="0" applyFont="1" applyFill="1" applyAlignment="1">
      <alignment vertical="center"/>
    </xf>
    <xf numFmtId="0" fontId="5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6" fillId="0" borderId="0" xfId="0" applyFont="1" applyAlignment="1">
      <alignment vertical="center"/>
    </xf>
    <xf numFmtId="0" fontId="0" fillId="0" borderId="0" xfId="0" applyAlignment="1">
      <alignment vertical="center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12" fillId="2" borderId="2" xfId="7" applyFont="1" applyFill="1" applyBorder="1" applyAlignment="1">
      <alignment wrapText="1"/>
    </xf>
    <xf numFmtId="165" fontId="48" fillId="2" borderId="1" xfId="0" applyNumberFormat="1" applyFont="1" applyFill="1" applyBorder="1"/>
    <xf numFmtId="0" fontId="48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49" fontId="47" fillId="0" borderId="1" xfId="0" applyNumberFormat="1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49" fontId="48" fillId="0" borderId="0" xfId="0" applyNumberFormat="1" applyFont="1" applyBorder="1" applyAlignment="1">
      <alignment horizontal="center"/>
    </xf>
    <xf numFmtId="165" fontId="48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0" fontId="52" fillId="2" borderId="1" xfId="7" applyFont="1" applyFill="1" applyBorder="1" applyAlignment="1">
      <alignment vertical="center" wrapText="1"/>
    </xf>
    <xf numFmtId="165" fontId="52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6" fillId="2" borderId="0" xfId="7" applyNumberFormat="1" applyFont="1" applyFill="1" applyAlignment="1">
      <alignment horizontal="center"/>
    </xf>
    <xf numFmtId="14" fontId="6" fillId="2" borderId="0" xfId="7" applyNumberFormat="1" applyFont="1" applyFill="1"/>
    <xf numFmtId="0" fontId="6" fillId="0" borderId="0" xfId="7" applyFont="1" applyFill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6" fillId="4" borderId="0" xfId="7" applyFont="1" applyFill="1" applyAlignment="1">
      <alignment horizontal="right"/>
    </xf>
    <xf numFmtId="0" fontId="48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48" fillId="0" borderId="1" xfId="0" applyFont="1" applyBorder="1" applyAlignment="1">
      <alignment horizontal="center" vertical="center" wrapText="1"/>
    </xf>
    <xf numFmtId="0" fontId="37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48" fillId="0" borderId="15" xfId="0" applyFont="1" applyBorder="1" applyAlignment="1">
      <alignment horizontal="center" vertical="center" wrapText="1"/>
    </xf>
    <xf numFmtId="0" fontId="48" fillId="0" borderId="15" xfId="0" applyFont="1" applyBorder="1" applyAlignment="1">
      <alignment horizontal="left" vertical="center" wrapText="1"/>
    </xf>
    <xf numFmtId="0" fontId="49" fillId="0" borderId="26" xfId="0" applyFont="1" applyBorder="1" applyAlignment="1">
      <alignment horizontal="center" vertical="center" wrapText="1"/>
    </xf>
    <xf numFmtId="0" fontId="49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51" fillId="0" borderId="0" xfId="0" applyFont="1" applyAlignment="1"/>
    <xf numFmtId="0" fontId="6" fillId="4" borderId="0" xfId="7" applyFont="1" applyFill="1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14" fillId="0" borderId="0" xfId="7" applyFont="1" applyAlignment="1">
      <alignment horizontal="center" wrapText="1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4" borderId="16" xfId="7" applyFont="1" applyFill="1" applyBorder="1"/>
    <xf numFmtId="0" fontId="6" fillId="4" borderId="16" xfId="7" applyFont="1" applyFill="1" applyBorder="1" applyAlignment="1">
      <alignment horizontal="center"/>
    </xf>
    <xf numFmtId="49" fontId="13" fillId="4" borderId="13" xfId="7" applyNumberFormat="1" applyFont="1" applyFill="1" applyBorder="1" applyAlignment="1">
      <alignment horizontal="center" vertical="center"/>
    </xf>
    <xf numFmtId="0" fontId="13" fillId="4" borderId="13" xfId="7" applyFont="1" applyFill="1" applyBorder="1" applyAlignment="1">
      <alignment horizontal="center" vertical="center"/>
    </xf>
    <xf numFmtId="0" fontId="14" fillId="4" borderId="17" xfId="7" applyFont="1" applyFill="1" applyBorder="1" applyAlignment="1">
      <alignment horizontal="center" vertical="center" wrapText="1"/>
    </xf>
    <xf numFmtId="0" fontId="14" fillId="4" borderId="16" xfId="7" applyFont="1" applyFill="1" applyBorder="1" applyAlignment="1">
      <alignment horizontal="center" vertical="center" wrapText="1"/>
    </xf>
    <xf numFmtId="0" fontId="14" fillId="4" borderId="14" xfId="7" applyFont="1" applyFill="1" applyBorder="1" applyAlignment="1">
      <alignment horizontal="center" vertical="center" wrapText="1"/>
    </xf>
    <xf numFmtId="0" fontId="14" fillId="4" borderId="14" xfId="7" applyFont="1" applyFill="1" applyBorder="1" applyAlignment="1">
      <alignment horizontal="center" vertical="center" wrapText="1"/>
    </xf>
    <xf numFmtId="0" fontId="14" fillId="4" borderId="6" xfId="7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14" fillId="4" borderId="5" xfId="7" applyFont="1" applyFill="1" applyBorder="1" applyAlignment="1">
      <alignment horizontal="center"/>
    </xf>
    <xf numFmtId="49" fontId="14" fillId="4" borderId="6" xfId="7" applyNumberFormat="1" applyFont="1" applyFill="1" applyBorder="1" applyAlignment="1"/>
    <xf numFmtId="49" fontId="14" fillId="4" borderId="7" xfId="7" applyNumberFormat="1" applyFont="1" applyFill="1" applyBorder="1" applyAlignment="1"/>
    <xf numFmtId="49" fontId="14" fillId="4" borderId="5" xfId="7" applyNumberFormat="1" applyFont="1" applyFill="1" applyBorder="1" applyAlignment="1"/>
    <xf numFmtId="49" fontId="6" fillId="4" borderId="7" xfId="7" applyNumberFormat="1" applyFont="1" applyFill="1" applyBorder="1" applyAlignment="1"/>
    <xf numFmtId="49" fontId="6" fillId="4" borderId="5" xfId="7" applyNumberFormat="1" applyFont="1" applyFill="1" applyBorder="1" applyAlignment="1"/>
    <xf numFmtId="49" fontId="6" fillId="4" borderId="7" xfId="7" applyNumberFormat="1" applyFont="1" applyFill="1" applyBorder="1" applyAlignment="1">
      <alignment horizontal="left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/>
    <xf numFmtId="49" fontId="6" fillId="4" borderId="14" xfId="7" applyNumberFormat="1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right"/>
    </xf>
    <xf numFmtId="0" fontId="14" fillId="4" borderId="1" xfId="7" applyFont="1" applyFill="1" applyBorder="1"/>
    <xf numFmtId="0" fontId="6" fillId="4" borderId="2" xfId="7" applyFont="1" applyFill="1" applyBorder="1" applyAlignment="1">
      <alignment horizontal="center"/>
    </xf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49" fontId="14" fillId="4" borderId="18" xfId="7" applyNumberFormat="1" applyFont="1" applyFill="1" applyBorder="1" applyAlignment="1">
      <alignment horizontal="center"/>
    </xf>
    <xf numFmtId="49" fontId="14" fillId="4" borderId="20" xfId="7" applyNumberFormat="1" applyFont="1" applyFill="1" applyBorder="1" applyAlignment="1">
      <alignment horizontal="center"/>
    </xf>
    <xf numFmtId="49" fontId="14" fillId="4" borderId="19" xfId="7" applyNumberFormat="1" applyFont="1" applyFill="1" applyBorder="1" applyAlignment="1">
      <alignment horizontal="center"/>
    </xf>
    <xf numFmtId="0" fontId="6" fillId="4" borderId="12" xfId="7" applyFont="1" applyFill="1" applyBorder="1" applyAlignment="1">
      <alignment horizontal="center"/>
    </xf>
    <xf numFmtId="49" fontId="6" fillId="4" borderId="12" xfId="7" applyNumberFormat="1" applyFont="1" applyFill="1" applyBorder="1" applyAlignment="1">
      <alignment horizontal="center"/>
    </xf>
    <xf numFmtId="49" fontId="6" fillId="4" borderId="15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>
      <alignment horizontal="center"/>
    </xf>
    <xf numFmtId="49" fontId="6" fillId="4" borderId="22" xfId="7" applyNumberFormat="1" applyFont="1" applyFill="1" applyBorder="1" applyAlignment="1">
      <alignment horizontal="center"/>
    </xf>
    <xf numFmtId="49" fontId="6" fillId="4" borderId="23" xfId="7" applyNumberFormat="1" applyFont="1" applyFill="1" applyBorder="1" applyAlignment="1">
      <alignment horizontal="center"/>
    </xf>
    <xf numFmtId="0" fontId="52" fillId="4" borderId="1" xfId="7" applyFont="1" applyFill="1" applyBorder="1" applyAlignment="1">
      <alignment horizontal="center"/>
    </xf>
    <xf numFmtId="49" fontId="52" fillId="4" borderId="1" xfId="7" applyNumberFormat="1" applyFont="1" applyFill="1" applyBorder="1" applyAlignment="1">
      <alignment horizontal="center"/>
    </xf>
    <xf numFmtId="49" fontId="52" fillId="4" borderId="6" xfId="7" applyNumberFormat="1" applyFont="1" applyFill="1" applyBorder="1" applyAlignment="1">
      <alignment horizontal="center"/>
    </xf>
    <xf numFmtId="49" fontId="52" fillId="4" borderId="7" xfId="7" applyNumberFormat="1" applyFont="1" applyFill="1" applyBorder="1" applyAlignment="1">
      <alignment horizontal="center"/>
    </xf>
    <xf numFmtId="49" fontId="52" fillId="4" borderId="5" xfId="7" applyNumberFormat="1" applyFont="1" applyFill="1" applyBorder="1" applyAlignment="1">
      <alignment horizontal="center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277" customWidth="1"/>
    <col min="3" max="3" width="9.28515625" customWidth="1"/>
  </cols>
  <sheetData>
    <row r="1" spans="1:2" ht="15.75" x14ac:dyDescent="0.25">
      <c r="B1" s="267" t="s">
        <v>200</v>
      </c>
    </row>
    <row r="2" spans="1:2" ht="15.75" x14ac:dyDescent="0.25">
      <c r="B2" s="267" t="s">
        <v>0</v>
      </c>
    </row>
    <row r="3" spans="1:2" ht="15.75" x14ac:dyDescent="0.25">
      <c r="A3" s="179"/>
      <c r="B3" s="267" t="s">
        <v>1</v>
      </c>
    </row>
    <row r="4" spans="1:2" ht="15.75" x14ac:dyDescent="0.25">
      <c r="B4" s="267" t="s">
        <v>2</v>
      </c>
    </row>
    <row r="5" spans="1:2" x14ac:dyDescent="0.25">
      <c r="B5" s="268" t="s">
        <v>454</v>
      </c>
    </row>
    <row r="6" spans="1:2" x14ac:dyDescent="0.25">
      <c r="B6" s="268"/>
    </row>
    <row r="7" spans="1:2" ht="63" customHeight="1" x14ac:dyDescent="0.3">
      <c r="A7" s="316" t="s">
        <v>215</v>
      </c>
      <c r="B7" s="316"/>
    </row>
    <row r="8" spans="1:2" ht="60" customHeight="1" x14ac:dyDescent="0.25">
      <c r="A8" s="317" t="s">
        <v>216</v>
      </c>
      <c r="B8" s="318"/>
    </row>
    <row r="9" spans="1:2" ht="16.5" customHeight="1" x14ac:dyDescent="0.25">
      <c r="A9" s="186">
        <v>1</v>
      </c>
      <c r="B9" s="208">
        <v>2</v>
      </c>
    </row>
    <row r="10" spans="1:2" ht="19.5" customHeight="1" x14ac:dyDescent="0.25">
      <c r="A10" s="319" t="s">
        <v>217</v>
      </c>
      <c r="B10" s="320"/>
    </row>
    <row r="11" spans="1:2" ht="66" customHeight="1" x14ac:dyDescent="0.25">
      <c r="A11" s="242" t="s">
        <v>273</v>
      </c>
      <c r="B11" s="269" t="s">
        <v>322</v>
      </c>
    </row>
    <row r="12" spans="1:2" ht="57" customHeight="1" x14ac:dyDescent="0.25">
      <c r="A12" s="243" t="s">
        <v>207</v>
      </c>
      <c r="B12" s="270" t="s">
        <v>323</v>
      </c>
    </row>
    <row r="13" spans="1:2" ht="39" customHeight="1" x14ac:dyDescent="0.25">
      <c r="A13" s="243" t="s">
        <v>205</v>
      </c>
      <c r="B13" s="270" t="s">
        <v>204</v>
      </c>
    </row>
    <row r="14" spans="1:2" ht="39.75" customHeight="1" x14ac:dyDescent="0.25">
      <c r="A14" s="243" t="s">
        <v>218</v>
      </c>
      <c r="B14" s="270" t="s">
        <v>219</v>
      </c>
    </row>
    <row r="15" spans="1:2" ht="72.75" customHeight="1" x14ac:dyDescent="0.25">
      <c r="A15" s="243" t="s">
        <v>268</v>
      </c>
      <c r="B15" s="271" t="s">
        <v>324</v>
      </c>
    </row>
    <row r="16" spans="1:2" ht="72" customHeight="1" x14ac:dyDescent="0.25">
      <c r="A16" s="243" t="s">
        <v>269</v>
      </c>
      <c r="B16" s="271" t="s">
        <v>325</v>
      </c>
    </row>
    <row r="17" spans="1:2" ht="81" customHeight="1" x14ac:dyDescent="0.25">
      <c r="A17" s="243" t="s">
        <v>326</v>
      </c>
      <c r="B17" s="271" t="s">
        <v>327</v>
      </c>
    </row>
    <row r="18" spans="1:2" ht="56.25" customHeight="1" x14ac:dyDescent="0.25">
      <c r="A18" s="243" t="s">
        <v>328</v>
      </c>
      <c r="B18" s="271" t="s">
        <v>329</v>
      </c>
    </row>
    <row r="19" spans="1:2" ht="62.25" customHeight="1" x14ac:dyDescent="0.25">
      <c r="A19" s="243" t="s">
        <v>330</v>
      </c>
      <c r="B19" s="271" t="s">
        <v>331</v>
      </c>
    </row>
    <row r="20" spans="1:2" ht="91.5" customHeight="1" x14ac:dyDescent="0.25">
      <c r="A20" s="243" t="s">
        <v>332</v>
      </c>
      <c r="B20" s="271" t="s">
        <v>333</v>
      </c>
    </row>
    <row r="21" spans="1:2" ht="46.5" customHeight="1" x14ac:dyDescent="0.25">
      <c r="A21" s="243" t="s">
        <v>334</v>
      </c>
      <c r="B21" s="271" t="s">
        <v>335</v>
      </c>
    </row>
    <row r="22" spans="1:2" ht="75" x14ac:dyDescent="0.25">
      <c r="A22" s="243" t="s">
        <v>336</v>
      </c>
      <c r="B22" s="271" t="s">
        <v>337</v>
      </c>
    </row>
    <row r="23" spans="1:2" ht="37.5" x14ac:dyDescent="0.25">
      <c r="A23" s="243" t="s">
        <v>412</v>
      </c>
      <c r="B23" s="271" t="s">
        <v>413</v>
      </c>
    </row>
    <row r="24" spans="1:2" ht="43.5" customHeight="1" x14ac:dyDescent="0.25">
      <c r="A24" s="243" t="s">
        <v>338</v>
      </c>
      <c r="B24" s="271" t="s">
        <v>339</v>
      </c>
    </row>
    <row r="25" spans="1:2" ht="46.5" customHeight="1" x14ac:dyDescent="0.25">
      <c r="A25" s="243" t="s">
        <v>220</v>
      </c>
      <c r="B25" s="271" t="s">
        <v>221</v>
      </c>
    </row>
    <row r="26" spans="1:2" ht="56.25" customHeight="1" x14ac:dyDescent="0.25">
      <c r="A26" s="243" t="s">
        <v>222</v>
      </c>
      <c r="B26" s="271" t="s">
        <v>223</v>
      </c>
    </row>
    <row r="27" spans="1:2" ht="38.25" customHeight="1" x14ac:dyDescent="0.25">
      <c r="A27" s="243" t="s">
        <v>224</v>
      </c>
      <c r="B27" s="270" t="s">
        <v>225</v>
      </c>
    </row>
    <row r="28" spans="1:2" ht="87.75" customHeight="1" x14ac:dyDescent="0.25">
      <c r="A28" s="243" t="s">
        <v>408</v>
      </c>
      <c r="B28" s="270" t="s">
        <v>409</v>
      </c>
    </row>
    <row r="29" spans="1:2" ht="87.75" customHeight="1" x14ac:dyDescent="0.25">
      <c r="A29" s="243" t="s">
        <v>410</v>
      </c>
      <c r="B29" s="270" t="s">
        <v>411</v>
      </c>
    </row>
    <row r="30" spans="1:2" ht="66" customHeight="1" x14ac:dyDescent="0.25">
      <c r="A30" s="243" t="s">
        <v>390</v>
      </c>
      <c r="B30" s="272" t="s">
        <v>391</v>
      </c>
    </row>
    <row r="31" spans="1:2" ht="63" customHeight="1" x14ac:dyDescent="0.25">
      <c r="A31" s="247" t="s">
        <v>340</v>
      </c>
      <c r="B31" s="255" t="s">
        <v>341</v>
      </c>
    </row>
    <row r="32" spans="1:2" ht="54" customHeight="1" x14ac:dyDescent="0.25">
      <c r="A32" s="247" t="s">
        <v>342</v>
      </c>
      <c r="B32" s="255" t="s">
        <v>343</v>
      </c>
    </row>
    <row r="33" spans="1:2" s="179" customFormat="1" ht="37.5" x14ac:dyDescent="0.25">
      <c r="A33" s="247" t="s">
        <v>344</v>
      </c>
      <c r="B33" s="255" t="s">
        <v>345</v>
      </c>
    </row>
    <row r="34" spans="1:2" ht="81" customHeight="1" x14ac:dyDescent="0.3">
      <c r="A34" s="240" t="s">
        <v>346</v>
      </c>
      <c r="B34" s="255" t="s">
        <v>347</v>
      </c>
    </row>
    <row r="35" spans="1:2" ht="56.25" x14ac:dyDescent="0.3">
      <c r="A35" s="240" t="s">
        <v>348</v>
      </c>
      <c r="B35" s="255" t="s">
        <v>349</v>
      </c>
    </row>
    <row r="36" spans="1:2" ht="56.25" x14ac:dyDescent="0.3">
      <c r="A36" s="240" t="s">
        <v>350</v>
      </c>
      <c r="B36" s="255" t="s">
        <v>351</v>
      </c>
    </row>
    <row r="37" spans="1:2" ht="81.75" customHeight="1" x14ac:dyDescent="0.3">
      <c r="A37" s="240" t="s">
        <v>352</v>
      </c>
      <c r="B37" s="255" t="s">
        <v>353</v>
      </c>
    </row>
    <row r="38" spans="1:2" ht="36.75" customHeight="1" x14ac:dyDescent="0.3">
      <c r="A38" s="240" t="s">
        <v>354</v>
      </c>
      <c r="B38" s="255" t="s">
        <v>355</v>
      </c>
    </row>
    <row r="39" spans="1:2" ht="59.25" customHeight="1" x14ac:dyDescent="0.3">
      <c r="A39" s="240" t="s">
        <v>356</v>
      </c>
      <c r="B39" s="255" t="s">
        <v>357</v>
      </c>
    </row>
    <row r="40" spans="1:2" ht="56.25" customHeight="1" x14ac:dyDescent="0.25">
      <c r="A40" s="321" t="s">
        <v>358</v>
      </c>
      <c r="B40" s="315" t="s">
        <v>226</v>
      </c>
    </row>
    <row r="41" spans="1:2" ht="22.5" customHeight="1" x14ac:dyDescent="0.25">
      <c r="A41" s="321"/>
      <c r="B41" s="315"/>
    </row>
    <row r="42" spans="1:2" ht="65.25" customHeight="1" x14ac:dyDescent="0.25">
      <c r="A42" s="247" t="s">
        <v>359</v>
      </c>
      <c r="B42" s="255" t="s">
        <v>360</v>
      </c>
    </row>
    <row r="43" spans="1:2" ht="44.25" customHeight="1" x14ac:dyDescent="0.25">
      <c r="A43" s="243" t="s">
        <v>227</v>
      </c>
      <c r="B43" s="270" t="s">
        <v>228</v>
      </c>
    </row>
    <row r="44" spans="1:2" ht="27" customHeight="1" x14ac:dyDescent="0.25">
      <c r="A44" s="243" t="s">
        <v>229</v>
      </c>
      <c r="B44" s="270" t="s">
        <v>230</v>
      </c>
    </row>
    <row r="45" spans="1:2" ht="36" customHeight="1" x14ac:dyDescent="0.25">
      <c r="A45" s="248" t="s">
        <v>361</v>
      </c>
      <c r="B45" s="255" t="s">
        <v>362</v>
      </c>
    </row>
    <row r="46" spans="1:2" ht="15" customHeight="1" x14ac:dyDescent="0.25">
      <c r="A46" s="314" t="s">
        <v>229</v>
      </c>
      <c r="B46" s="315" t="s">
        <v>363</v>
      </c>
    </row>
    <row r="47" spans="1:2" ht="30" customHeight="1" x14ac:dyDescent="0.25">
      <c r="A47" s="314"/>
      <c r="B47" s="315"/>
    </row>
    <row r="48" spans="1:2" ht="18.75" x14ac:dyDescent="0.25">
      <c r="A48" s="244" t="s">
        <v>392</v>
      </c>
      <c r="B48" s="255" t="s">
        <v>198</v>
      </c>
    </row>
    <row r="49" spans="1:2" ht="39.75" customHeight="1" x14ac:dyDescent="0.25">
      <c r="A49" s="244" t="s">
        <v>274</v>
      </c>
      <c r="B49" s="270" t="s">
        <v>231</v>
      </c>
    </row>
    <row r="50" spans="1:2" ht="51" customHeight="1" x14ac:dyDescent="0.25">
      <c r="A50" s="244" t="s">
        <v>393</v>
      </c>
      <c r="B50" s="250" t="s">
        <v>394</v>
      </c>
    </row>
    <row r="51" spans="1:2" ht="35.25" customHeight="1" x14ac:dyDescent="0.25">
      <c r="A51" s="244" t="s">
        <v>395</v>
      </c>
      <c r="B51" s="273" t="s">
        <v>396</v>
      </c>
    </row>
    <row r="52" spans="1:2" ht="69.75" customHeight="1" x14ac:dyDescent="0.25">
      <c r="A52" s="244" t="s">
        <v>275</v>
      </c>
      <c r="B52" s="270" t="s">
        <v>232</v>
      </c>
    </row>
    <row r="53" spans="1:2" ht="69.75" customHeight="1" x14ac:dyDescent="0.25">
      <c r="A53" s="251" t="s">
        <v>404</v>
      </c>
      <c r="B53" s="274" t="s">
        <v>405</v>
      </c>
    </row>
    <row r="54" spans="1:2" ht="63" customHeight="1" x14ac:dyDescent="0.25">
      <c r="A54" s="244" t="s">
        <v>397</v>
      </c>
      <c r="B54" s="274" t="s">
        <v>398</v>
      </c>
    </row>
    <row r="55" spans="1:2" s="205" customFormat="1" ht="37.5" customHeight="1" x14ac:dyDescent="0.25">
      <c r="A55" s="244" t="s">
        <v>399</v>
      </c>
      <c r="B55" s="254" t="s">
        <v>400</v>
      </c>
    </row>
    <row r="56" spans="1:2" s="205" customFormat="1" ht="41.25" customHeight="1" x14ac:dyDescent="0.25">
      <c r="A56" s="244" t="s">
        <v>401</v>
      </c>
      <c r="B56" s="254" t="s">
        <v>402</v>
      </c>
    </row>
    <row r="57" spans="1:2" ht="34.5" customHeight="1" x14ac:dyDescent="0.25">
      <c r="A57" s="245" t="s">
        <v>364</v>
      </c>
      <c r="B57" s="255" t="s">
        <v>365</v>
      </c>
    </row>
    <row r="58" spans="1:2" ht="38.25" customHeight="1" x14ac:dyDescent="0.25">
      <c r="A58" s="208" t="s">
        <v>276</v>
      </c>
      <c r="B58" s="270" t="s">
        <v>197</v>
      </c>
    </row>
    <row r="59" spans="1:2" ht="54.75" customHeight="1" x14ac:dyDescent="0.25">
      <c r="A59" s="208" t="s">
        <v>277</v>
      </c>
      <c r="B59" s="270" t="s">
        <v>196</v>
      </c>
    </row>
    <row r="60" spans="1:2" ht="46.5" customHeight="1" x14ac:dyDescent="0.25">
      <c r="A60" s="208" t="s">
        <v>278</v>
      </c>
      <c r="B60" s="270" t="s">
        <v>195</v>
      </c>
    </row>
    <row r="61" spans="1:2" ht="31.5" customHeight="1" x14ac:dyDescent="0.25">
      <c r="A61" s="208" t="s">
        <v>279</v>
      </c>
      <c r="B61" s="270" t="s">
        <v>233</v>
      </c>
    </row>
    <row r="62" spans="1:2" ht="57.75" customHeight="1" x14ac:dyDescent="0.25">
      <c r="A62" s="180" t="s">
        <v>280</v>
      </c>
      <c r="B62" s="270" t="s">
        <v>234</v>
      </c>
    </row>
    <row r="63" spans="1:2" ht="31.5" customHeight="1" x14ac:dyDescent="0.25">
      <c r="A63" s="180" t="s">
        <v>281</v>
      </c>
      <c r="B63" s="270" t="s">
        <v>235</v>
      </c>
    </row>
    <row r="64" spans="1:2" ht="32.25" customHeight="1" x14ac:dyDescent="0.25">
      <c r="A64" s="178" t="s">
        <v>236</v>
      </c>
      <c r="B64" s="270" t="s">
        <v>237</v>
      </c>
    </row>
    <row r="65" spans="1:93" s="179" customFormat="1" ht="75" x14ac:dyDescent="0.25">
      <c r="A65" s="247" t="s">
        <v>366</v>
      </c>
      <c r="B65" s="255" t="s">
        <v>367</v>
      </c>
    </row>
    <row r="66" spans="1:93" ht="46.5" customHeight="1" x14ac:dyDescent="0.25">
      <c r="A66" s="247" t="s">
        <v>368</v>
      </c>
      <c r="B66" s="255" t="s">
        <v>369</v>
      </c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179"/>
      <c r="AK66" s="179"/>
      <c r="AL66" s="179"/>
      <c r="AM66" s="179"/>
      <c r="AN66" s="179"/>
      <c r="AO66" s="179"/>
      <c r="AP66" s="179"/>
      <c r="AQ66" s="179"/>
      <c r="AR66" s="179"/>
      <c r="AS66" s="179"/>
      <c r="AT66" s="179"/>
      <c r="AU66" s="179"/>
      <c r="AV66" s="179"/>
      <c r="AW66" s="179"/>
      <c r="AX66" s="179"/>
      <c r="AY66" s="179"/>
      <c r="AZ66" s="179"/>
      <c r="BA66" s="179"/>
      <c r="BB66" s="179"/>
      <c r="BC66" s="179"/>
      <c r="BD66" s="179"/>
      <c r="BE66" s="179"/>
      <c r="BF66" s="179"/>
      <c r="BG66" s="179"/>
      <c r="BH66" s="179"/>
      <c r="BI66" s="179"/>
      <c r="BJ66" s="179"/>
      <c r="BK66" s="179"/>
      <c r="BL66" s="179"/>
      <c r="BM66" s="179"/>
      <c r="BN66" s="179"/>
      <c r="BO66" s="179"/>
      <c r="BP66" s="179"/>
      <c r="BQ66" s="179"/>
      <c r="BR66" s="179"/>
      <c r="BS66" s="179"/>
      <c r="BT66" s="179"/>
      <c r="BU66" s="179"/>
      <c r="BV66" s="179"/>
      <c r="BW66" s="179"/>
      <c r="BX66" s="179"/>
      <c r="BY66" s="179"/>
      <c r="BZ66" s="179"/>
      <c r="CA66" s="179"/>
      <c r="CB66" s="179"/>
      <c r="CC66" s="179"/>
      <c r="CD66" s="179"/>
      <c r="CE66" s="179"/>
      <c r="CF66" s="179"/>
      <c r="CG66" s="179"/>
      <c r="CH66" s="179"/>
      <c r="CI66" s="179"/>
      <c r="CJ66" s="179"/>
      <c r="CK66" s="179"/>
      <c r="CL66" s="179"/>
      <c r="CM66" s="179"/>
      <c r="CN66" s="179"/>
      <c r="CO66" s="179"/>
    </row>
    <row r="67" spans="1:93" ht="31.5" customHeight="1" x14ac:dyDescent="0.25">
      <c r="A67" s="247" t="s">
        <v>370</v>
      </c>
      <c r="B67" s="255" t="s">
        <v>237</v>
      </c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79"/>
      <c r="AV67" s="179"/>
      <c r="AW67" s="179"/>
      <c r="AX67" s="179"/>
      <c r="AY67" s="179"/>
      <c r="AZ67" s="179"/>
      <c r="BA67" s="179"/>
      <c r="BB67" s="179"/>
      <c r="BC67" s="179"/>
      <c r="BD67" s="179"/>
      <c r="BE67" s="179"/>
      <c r="BF67" s="179"/>
      <c r="BG67" s="179"/>
      <c r="BH67" s="179"/>
      <c r="BI67" s="179"/>
      <c r="BJ67" s="179"/>
      <c r="BK67" s="179"/>
      <c r="BL67" s="179"/>
      <c r="BM67" s="179"/>
      <c r="BN67" s="179"/>
      <c r="BO67" s="179"/>
      <c r="BP67" s="179"/>
      <c r="BQ67" s="179"/>
      <c r="BR67" s="179"/>
      <c r="BS67" s="179"/>
      <c r="BT67" s="179"/>
      <c r="BU67" s="179"/>
      <c r="BV67" s="179"/>
      <c r="BW67" s="179"/>
      <c r="BX67" s="179"/>
      <c r="BY67" s="179"/>
      <c r="BZ67" s="179"/>
      <c r="CA67" s="179"/>
      <c r="CB67" s="179"/>
      <c r="CC67" s="179"/>
      <c r="CD67" s="179"/>
      <c r="CE67" s="179"/>
      <c r="CF67" s="179"/>
      <c r="CG67" s="179"/>
      <c r="CH67" s="179"/>
      <c r="CI67" s="179"/>
      <c r="CJ67" s="179"/>
      <c r="CK67" s="179"/>
      <c r="CL67" s="179"/>
      <c r="CM67" s="179"/>
      <c r="CN67" s="179"/>
      <c r="CO67" s="179"/>
    </row>
    <row r="68" spans="1:93" ht="66.75" customHeight="1" x14ac:dyDescent="0.25">
      <c r="A68" s="178" t="s">
        <v>238</v>
      </c>
      <c r="B68" s="270" t="s">
        <v>270</v>
      </c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179"/>
      <c r="AK68" s="179"/>
      <c r="AL68" s="179"/>
      <c r="AM68" s="179"/>
      <c r="AN68" s="179"/>
      <c r="AO68" s="179"/>
      <c r="AP68" s="179"/>
      <c r="AQ68" s="179"/>
      <c r="AR68" s="179"/>
      <c r="AS68" s="179"/>
      <c r="AT68" s="179"/>
      <c r="AU68" s="179"/>
      <c r="AV68" s="179"/>
      <c r="AW68" s="179"/>
      <c r="AX68" s="179"/>
      <c r="AY68" s="179"/>
      <c r="AZ68" s="179"/>
      <c r="BA68" s="179"/>
      <c r="BB68" s="179"/>
      <c r="BC68" s="179"/>
      <c r="BD68" s="179"/>
      <c r="BE68" s="179"/>
      <c r="BF68" s="179"/>
      <c r="BG68" s="179"/>
      <c r="BH68" s="179"/>
      <c r="BI68" s="179"/>
      <c r="BJ68" s="179"/>
      <c r="BK68" s="179"/>
      <c r="BL68" s="179"/>
      <c r="BM68" s="179"/>
      <c r="BN68" s="179"/>
      <c r="BO68" s="179"/>
      <c r="BP68" s="179"/>
      <c r="BQ68" s="179"/>
      <c r="BR68" s="179"/>
      <c r="BS68" s="179"/>
      <c r="BT68" s="179"/>
      <c r="BU68" s="179"/>
      <c r="BV68" s="179"/>
      <c r="BW68" s="179"/>
      <c r="BX68" s="179"/>
      <c r="BY68" s="179"/>
      <c r="BZ68" s="179"/>
      <c r="CA68" s="179"/>
      <c r="CB68" s="179"/>
      <c r="CC68" s="179"/>
      <c r="CD68" s="179"/>
      <c r="CE68" s="179"/>
      <c r="CF68" s="179"/>
      <c r="CG68" s="179"/>
      <c r="CH68" s="179"/>
      <c r="CI68" s="179"/>
      <c r="CJ68" s="179"/>
      <c r="CK68" s="179"/>
      <c r="CL68" s="179"/>
      <c r="CM68" s="179"/>
      <c r="CN68" s="179"/>
      <c r="CO68" s="179"/>
    </row>
    <row r="69" spans="1:93" ht="57" customHeight="1" x14ac:dyDescent="0.25">
      <c r="A69" s="178" t="s">
        <v>282</v>
      </c>
      <c r="B69" s="270" t="s">
        <v>239</v>
      </c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79"/>
      <c r="AV69" s="179"/>
      <c r="AW69" s="179"/>
      <c r="AX69" s="179"/>
      <c r="AY69" s="179"/>
      <c r="AZ69" s="179"/>
      <c r="BA69" s="179"/>
      <c r="BB69" s="179"/>
      <c r="BC69" s="179"/>
      <c r="BD69" s="179"/>
      <c r="BE69" s="179"/>
      <c r="BF69" s="179"/>
      <c r="BG69" s="179"/>
      <c r="BH69" s="179"/>
      <c r="BI69" s="179"/>
      <c r="BJ69" s="179"/>
      <c r="BK69" s="179"/>
      <c r="BL69" s="179"/>
      <c r="BM69" s="179"/>
      <c r="BN69" s="179"/>
      <c r="BO69" s="179"/>
      <c r="BP69" s="179"/>
      <c r="BQ69" s="179"/>
      <c r="BR69" s="179"/>
      <c r="BS69" s="179"/>
      <c r="BT69" s="179"/>
      <c r="BU69" s="179"/>
      <c r="BV69" s="179"/>
      <c r="BW69" s="179"/>
      <c r="BX69" s="179"/>
      <c r="BY69" s="179"/>
      <c r="BZ69" s="179"/>
      <c r="CA69" s="179"/>
      <c r="CB69" s="179"/>
      <c r="CC69" s="179"/>
      <c r="CD69" s="179"/>
      <c r="CE69" s="179"/>
      <c r="CF69" s="179"/>
      <c r="CG69" s="179"/>
      <c r="CH69" s="179"/>
      <c r="CI69" s="179"/>
      <c r="CJ69" s="179"/>
      <c r="CK69" s="179"/>
      <c r="CL69" s="179"/>
      <c r="CM69" s="179"/>
      <c r="CN69" s="179"/>
      <c r="CO69" s="179"/>
    </row>
    <row r="70" spans="1:93" ht="43.5" customHeight="1" x14ac:dyDescent="0.25">
      <c r="A70" s="178" t="s">
        <v>240</v>
      </c>
      <c r="B70" s="270" t="s">
        <v>241</v>
      </c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179"/>
      <c r="AK70" s="179"/>
      <c r="AL70" s="179"/>
      <c r="AM70" s="179"/>
      <c r="AN70" s="179"/>
      <c r="AO70" s="179"/>
      <c r="AP70" s="179"/>
      <c r="AQ70" s="179"/>
      <c r="AR70" s="179"/>
      <c r="AS70" s="179"/>
      <c r="AT70" s="179"/>
      <c r="AU70" s="179"/>
      <c r="AV70" s="179"/>
      <c r="AW70" s="179"/>
      <c r="AX70" s="179"/>
      <c r="AY70" s="179"/>
      <c r="AZ70" s="179"/>
      <c r="BA70" s="179"/>
      <c r="BB70" s="179"/>
      <c r="BC70" s="179"/>
      <c r="BD70" s="179"/>
      <c r="BE70" s="179"/>
      <c r="BF70" s="179"/>
      <c r="BG70" s="179"/>
      <c r="BH70" s="179"/>
      <c r="BI70" s="179"/>
      <c r="BJ70" s="179"/>
      <c r="BK70" s="179"/>
      <c r="BL70" s="179"/>
      <c r="BM70" s="179"/>
      <c r="BN70" s="179"/>
      <c r="BO70" s="179"/>
      <c r="BP70" s="179"/>
      <c r="BQ70" s="179"/>
      <c r="BR70" s="179"/>
      <c r="BS70" s="179"/>
      <c r="BT70" s="179"/>
      <c r="BU70" s="179"/>
      <c r="BV70" s="179"/>
      <c r="BW70" s="179"/>
      <c r="BX70" s="179"/>
      <c r="BY70" s="179"/>
      <c r="BZ70" s="179"/>
      <c r="CA70" s="179"/>
      <c r="CB70" s="179"/>
      <c r="CC70" s="179"/>
      <c r="CD70" s="179"/>
      <c r="CE70" s="179"/>
      <c r="CF70" s="179"/>
      <c r="CG70" s="179"/>
      <c r="CH70" s="179"/>
      <c r="CI70" s="179"/>
      <c r="CJ70" s="179"/>
      <c r="CK70" s="179"/>
      <c r="CL70" s="179"/>
      <c r="CM70" s="179"/>
      <c r="CN70" s="179"/>
      <c r="CO70" s="179"/>
    </row>
    <row r="71" spans="1:93" ht="60" customHeight="1" x14ac:dyDescent="0.25">
      <c r="A71" s="245" t="s">
        <v>371</v>
      </c>
      <c r="B71" s="255" t="s">
        <v>239</v>
      </c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79"/>
      <c r="AV71" s="179"/>
      <c r="AW71" s="179"/>
      <c r="AX71" s="179"/>
      <c r="AY71" s="179"/>
      <c r="AZ71" s="179"/>
      <c r="BA71" s="179"/>
      <c r="BB71" s="179"/>
      <c r="BC71" s="179"/>
      <c r="BD71" s="179"/>
      <c r="BE71" s="179"/>
      <c r="BF71" s="179"/>
      <c r="BG71" s="179"/>
      <c r="BH71" s="179"/>
      <c r="BI71" s="179"/>
      <c r="BJ71" s="179"/>
      <c r="BK71" s="179"/>
      <c r="BL71" s="179"/>
      <c r="BM71" s="179"/>
      <c r="BN71" s="179"/>
      <c r="BO71" s="179"/>
      <c r="BP71" s="179"/>
      <c r="BQ71" s="179"/>
      <c r="BR71" s="179"/>
      <c r="BS71" s="179"/>
      <c r="BT71" s="179"/>
      <c r="BU71" s="179"/>
      <c r="BV71" s="179"/>
      <c r="BW71" s="179"/>
      <c r="BX71" s="179"/>
      <c r="BY71" s="179"/>
      <c r="BZ71" s="179"/>
      <c r="CA71" s="179"/>
      <c r="CB71" s="179"/>
      <c r="CC71" s="179"/>
      <c r="CD71" s="179"/>
      <c r="CE71" s="179"/>
      <c r="CF71" s="179"/>
      <c r="CG71" s="179"/>
      <c r="CH71" s="179"/>
      <c r="CI71" s="179"/>
      <c r="CJ71" s="179"/>
      <c r="CK71" s="179"/>
      <c r="CL71" s="179"/>
      <c r="CM71" s="179"/>
      <c r="CN71" s="179"/>
      <c r="CO71" s="179"/>
    </row>
    <row r="72" spans="1:93" ht="46.5" customHeight="1" x14ac:dyDescent="0.25">
      <c r="A72" s="243" t="s">
        <v>372</v>
      </c>
      <c r="B72" s="255" t="s">
        <v>373</v>
      </c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179"/>
      <c r="AK72" s="179"/>
      <c r="AL72" s="179"/>
      <c r="AM72" s="179"/>
      <c r="AN72" s="179"/>
      <c r="AO72" s="179"/>
      <c r="AP72" s="179"/>
      <c r="AQ72" s="179"/>
      <c r="AR72" s="179"/>
      <c r="AS72" s="179"/>
      <c r="AT72" s="179"/>
      <c r="AU72" s="179"/>
      <c r="AV72" s="179"/>
      <c r="AW72" s="179"/>
      <c r="AX72" s="179"/>
      <c r="AY72" s="179"/>
      <c r="AZ72" s="179"/>
      <c r="BA72" s="179"/>
      <c r="BB72" s="179"/>
      <c r="BC72" s="179"/>
      <c r="BD72" s="179"/>
      <c r="BE72" s="179"/>
      <c r="BF72" s="179"/>
      <c r="BG72" s="179"/>
      <c r="BH72" s="179"/>
      <c r="BI72" s="179"/>
      <c r="BJ72" s="179"/>
      <c r="BK72" s="179"/>
      <c r="BL72" s="179"/>
      <c r="BM72" s="179"/>
      <c r="BN72" s="179"/>
      <c r="BO72" s="179"/>
      <c r="BP72" s="179"/>
      <c r="BQ72" s="179"/>
      <c r="BR72" s="179"/>
      <c r="BS72" s="179"/>
      <c r="BT72" s="179"/>
      <c r="BU72" s="179"/>
      <c r="BV72" s="179"/>
      <c r="BW72" s="179"/>
      <c r="BX72" s="179"/>
      <c r="BY72" s="179"/>
      <c r="BZ72" s="179"/>
      <c r="CA72" s="179"/>
      <c r="CB72" s="179"/>
      <c r="CC72" s="179"/>
      <c r="CD72" s="179"/>
      <c r="CE72" s="179"/>
      <c r="CF72" s="179"/>
      <c r="CG72" s="179"/>
      <c r="CH72" s="179"/>
      <c r="CI72" s="179"/>
      <c r="CJ72" s="179"/>
      <c r="CK72" s="179"/>
      <c r="CL72" s="179"/>
      <c r="CM72" s="179"/>
      <c r="CN72" s="179"/>
      <c r="CO72" s="179"/>
    </row>
    <row r="73" spans="1:93" ht="38.25" thickBot="1" x14ac:dyDescent="0.3">
      <c r="A73" s="246" t="s">
        <v>283</v>
      </c>
      <c r="B73" s="275" t="s">
        <v>242</v>
      </c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79"/>
      <c r="AV73" s="179"/>
      <c r="AW73" s="179"/>
      <c r="AX73" s="179"/>
      <c r="AY73" s="179"/>
      <c r="AZ73" s="179"/>
      <c r="BA73" s="179"/>
      <c r="BB73" s="179"/>
      <c r="BC73" s="179"/>
      <c r="BD73" s="179"/>
      <c r="BE73" s="179"/>
      <c r="BF73" s="179"/>
      <c r="BG73" s="179"/>
      <c r="BH73" s="179"/>
      <c r="BI73" s="179"/>
      <c r="BJ73" s="179"/>
      <c r="BK73" s="179"/>
      <c r="BL73" s="179"/>
      <c r="BM73" s="179"/>
      <c r="BN73" s="179"/>
      <c r="BO73" s="179"/>
      <c r="BP73" s="179"/>
      <c r="BQ73" s="179"/>
      <c r="BR73" s="179"/>
      <c r="BS73" s="179"/>
      <c r="BT73" s="179"/>
      <c r="BU73" s="179"/>
      <c r="BV73" s="179"/>
      <c r="BW73" s="179"/>
      <c r="BX73" s="179"/>
      <c r="BY73" s="179"/>
      <c r="BZ73" s="179"/>
      <c r="CA73" s="179"/>
      <c r="CB73" s="179"/>
      <c r="CC73" s="179"/>
      <c r="CD73" s="179"/>
      <c r="CE73" s="179"/>
      <c r="CF73" s="179"/>
      <c r="CG73" s="179"/>
      <c r="CH73" s="179"/>
      <c r="CI73" s="179"/>
      <c r="CJ73" s="179"/>
      <c r="CK73" s="179"/>
      <c r="CL73" s="179"/>
      <c r="CM73" s="179"/>
      <c r="CN73" s="179"/>
      <c r="CO73" s="179"/>
    </row>
    <row r="74" spans="1:93" ht="20.25" thickBot="1" x14ac:dyDescent="0.3">
      <c r="A74" s="322" t="s">
        <v>243</v>
      </c>
      <c r="B74" s="323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179"/>
      <c r="AK74" s="179"/>
      <c r="AL74" s="179"/>
      <c r="AM74" s="179"/>
      <c r="AN74" s="179"/>
      <c r="AO74" s="179"/>
      <c r="AP74" s="179"/>
      <c r="AQ74" s="179"/>
      <c r="AR74" s="179"/>
      <c r="AS74" s="179"/>
      <c r="AT74" s="179"/>
      <c r="AU74" s="179"/>
      <c r="AV74" s="179"/>
      <c r="AW74" s="179"/>
      <c r="AX74" s="179"/>
      <c r="AY74" s="179"/>
      <c r="AZ74" s="179"/>
      <c r="BA74" s="179"/>
      <c r="BB74" s="179"/>
      <c r="BC74" s="179"/>
      <c r="BD74" s="179"/>
      <c r="BE74" s="179"/>
      <c r="BF74" s="179"/>
      <c r="BG74" s="179"/>
      <c r="BH74" s="179"/>
      <c r="BI74" s="179"/>
      <c r="BJ74" s="179"/>
      <c r="BK74" s="179"/>
      <c r="BL74" s="179"/>
      <c r="BM74" s="179"/>
      <c r="BN74" s="179"/>
      <c r="BO74" s="179"/>
      <c r="BP74" s="179"/>
      <c r="BQ74" s="179"/>
      <c r="BR74" s="179"/>
      <c r="BS74" s="179"/>
      <c r="BT74" s="179"/>
      <c r="BU74" s="179"/>
      <c r="BV74" s="179"/>
      <c r="BW74" s="179"/>
      <c r="BX74" s="179"/>
      <c r="BY74" s="179"/>
      <c r="BZ74" s="179"/>
      <c r="CA74" s="179"/>
      <c r="CB74" s="179"/>
      <c r="CC74" s="179"/>
      <c r="CD74" s="179"/>
      <c r="CE74" s="179"/>
      <c r="CF74" s="179"/>
      <c r="CG74" s="179"/>
      <c r="CH74" s="179"/>
      <c r="CI74" s="179"/>
      <c r="CJ74" s="179"/>
      <c r="CK74" s="179"/>
      <c r="CL74" s="179"/>
      <c r="CM74" s="179"/>
      <c r="CN74" s="179"/>
      <c r="CO74" s="179"/>
    </row>
    <row r="75" spans="1:93" ht="15" customHeight="1" x14ac:dyDescent="0.25">
      <c r="A75" s="324" t="s">
        <v>374</v>
      </c>
      <c r="B75" s="325" t="s">
        <v>239</v>
      </c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79"/>
      <c r="AV75" s="179"/>
      <c r="AW75" s="179"/>
      <c r="AX75" s="179"/>
      <c r="AY75" s="179"/>
      <c r="AZ75" s="179"/>
      <c r="BA75" s="179"/>
      <c r="BB75" s="179"/>
      <c r="BC75" s="179"/>
      <c r="BD75" s="179"/>
      <c r="BE75" s="179"/>
      <c r="BF75" s="179"/>
      <c r="BG75" s="179"/>
      <c r="BH75" s="179"/>
      <c r="BI75" s="179"/>
      <c r="BJ75" s="179"/>
      <c r="BK75" s="179"/>
      <c r="BL75" s="179"/>
      <c r="BM75" s="179"/>
      <c r="BN75" s="179"/>
      <c r="BO75" s="179"/>
      <c r="BP75" s="179"/>
      <c r="BQ75" s="179"/>
      <c r="BR75" s="179"/>
      <c r="BS75" s="179"/>
      <c r="BT75" s="179"/>
      <c r="BU75" s="179"/>
      <c r="BV75" s="179"/>
      <c r="BW75" s="179"/>
      <c r="BX75" s="179"/>
      <c r="BY75" s="179"/>
      <c r="BZ75" s="179"/>
      <c r="CA75" s="179"/>
      <c r="CB75" s="179"/>
      <c r="CC75" s="179"/>
      <c r="CD75" s="179"/>
      <c r="CE75" s="179"/>
      <c r="CF75" s="179"/>
      <c r="CG75" s="179"/>
      <c r="CH75" s="179"/>
      <c r="CI75" s="179"/>
      <c r="CJ75" s="179"/>
      <c r="CK75" s="179"/>
      <c r="CL75" s="179"/>
      <c r="CM75" s="179"/>
      <c r="CN75" s="179"/>
      <c r="CO75" s="179"/>
    </row>
    <row r="76" spans="1:93" ht="48.75" customHeight="1" x14ac:dyDescent="0.25">
      <c r="A76" s="321"/>
      <c r="B76" s="315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179"/>
      <c r="AR76" s="179"/>
      <c r="AS76" s="179"/>
      <c r="AT76" s="179"/>
      <c r="AU76" s="179"/>
      <c r="AV76" s="179"/>
      <c r="AW76" s="179"/>
      <c r="AX76" s="179"/>
      <c r="AY76" s="179"/>
      <c r="AZ76" s="179"/>
      <c r="BA76" s="179"/>
      <c r="BB76" s="179"/>
      <c r="BC76" s="179"/>
      <c r="BD76" s="179"/>
      <c r="BE76" s="179"/>
      <c r="BF76" s="179"/>
      <c r="BG76" s="179"/>
      <c r="BH76" s="179"/>
      <c r="BI76" s="179"/>
      <c r="BJ76" s="179"/>
      <c r="BK76" s="179"/>
      <c r="BL76" s="179"/>
      <c r="BM76" s="179"/>
      <c r="BN76" s="179"/>
      <c r="BO76" s="179"/>
      <c r="BP76" s="179"/>
      <c r="BQ76" s="179"/>
      <c r="BR76" s="179"/>
      <c r="BS76" s="179"/>
      <c r="BT76" s="179"/>
      <c r="BU76" s="179"/>
      <c r="BV76" s="179"/>
      <c r="BW76" s="179"/>
      <c r="BX76" s="179"/>
      <c r="BY76" s="179"/>
      <c r="BZ76" s="179"/>
      <c r="CA76" s="179"/>
      <c r="CB76" s="179"/>
      <c r="CC76" s="179"/>
      <c r="CD76" s="179"/>
      <c r="CE76" s="179"/>
      <c r="CF76" s="179"/>
      <c r="CG76" s="179"/>
      <c r="CH76" s="179"/>
      <c r="CI76" s="179"/>
      <c r="CJ76" s="179"/>
      <c r="CK76" s="179"/>
      <c r="CL76" s="179"/>
      <c r="CM76" s="179"/>
      <c r="CN76" s="179"/>
      <c r="CO76" s="179"/>
    </row>
    <row r="77" spans="1:93" ht="19.5" thickBot="1" x14ac:dyDescent="0.3">
      <c r="A77" s="247" t="s">
        <v>375</v>
      </c>
      <c r="B77" s="255" t="s">
        <v>228</v>
      </c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  <c r="AF77" s="179"/>
      <c r="AG77" s="179"/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  <c r="BD77" s="179"/>
      <c r="BE77" s="179"/>
      <c r="BF77" s="179"/>
      <c r="BG77" s="179"/>
      <c r="BH77" s="179"/>
      <c r="BI77" s="179"/>
      <c r="BJ77" s="179"/>
      <c r="BK77" s="179"/>
      <c r="BL77" s="179"/>
      <c r="BM77" s="179"/>
      <c r="BN77" s="179"/>
      <c r="BO77" s="179"/>
      <c r="BP77" s="179"/>
      <c r="BQ77" s="179"/>
      <c r="BR77" s="179"/>
      <c r="BS77" s="179"/>
      <c r="BT77" s="179"/>
      <c r="BU77" s="179"/>
      <c r="BV77" s="179"/>
      <c r="BW77" s="179"/>
      <c r="BX77" s="179"/>
      <c r="BY77" s="179"/>
      <c r="BZ77" s="179"/>
      <c r="CA77" s="179"/>
      <c r="CB77" s="179"/>
      <c r="CC77" s="179"/>
      <c r="CD77" s="179"/>
      <c r="CE77" s="179"/>
      <c r="CF77" s="179"/>
      <c r="CG77" s="179"/>
      <c r="CH77" s="179"/>
      <c r="CI77" s="179"/>
      <c r="CJ77" s="179"/>
      <c r="CK77" s="179"/>
      <c r="CL77" s="179"/>
      <c r="CM77" s="179"/>
      <c r="CN77" s="179"/>
      <c r="CO77" s="179"/>
    </row>
    <row r="78" spans="1:93" ht="20.25" thickBot="1" x14ac:dyDescent="0.3">
      <c r="A78" s="326" t="s">
        <v>376</v>
      </c>
      <c r="B78" s="327"/>
    </row>
    <row r="79" spans="1:93" ht="56.25" x14ac:dyDescent="0.25">
      <c r="A79" s="249" t="s">
        <v>377</v>
      </c>
      <c r="B79" s="256" t="s">
        <v>226</v>
      </c>
    </row>
    <row r="80" spans="1:93" ht="18.75" x14ac:dyDescent="0.25">
      <c r="A80" s="252"/>
      <c r="B80" s="253"/>
    </row>
    <row r="81" spans="1:3" ht="18.75" x14ac:dyDescent="0.25">
      <c r="A81" s="252"/>
      <c r="B81" s="253"/>
    </row>
    <row r="82" spans="1:3" ht="15.75" x14ac:dyDescent="0.25">
      <c r="A82" s="207" t="s">
        <v>403</v>
      </c>
      <c r="B82" s="276"/>
    </row>
    <row r="86" spans="1:3" ht="18.75" x14ac:dyDescent="0.25">
      <c r="B86" s="328"/>
      <c r="C86" s="329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topLeftCell="A21" zoomScale="80" zoomScaleNormal="80" workbookViewId="0">
      <selection sqref="A1:D54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69" t="s">
        <v>200</v>
      </c>
    </row>
    <row r="2" spans="1:8" ht="15.75" x14ac:dyDescent="0.25">
      <c r="D2" s="73" t="s">
        <v>0</v>
      </c>
    </row>
    <row r="3" spans="1:8" ht="15.75" x14ac:dyDescent="0.25">
      <c r="D3" s="73" t="s">
        <v>1</v>
      </c>
    </row>
    <row r="4" spans="1:8" ht="15.75" x14ac:dyDescent="0.25">
      <c r="D4" s="73" t="s">
        <v>2</v>
      </c>
    </row>
    <row r="5" spans="1:8" x14ac:dyDescent="0.25">
      <c r="B5" s="331" t="s">
        <v>478</v>
      </c>
      <c r="C5" s="331"/>
      <c r="D5" s="331"/>
    </row>
    <row r="7" spans="1:8" ht="15.75" x14ac:dyDescent="0.25">
      <c r="D7" s="169" t="s">
        <v>244</v>
      </c>
    </row>
    <row r="8" spans="1:8" ht="15.75" x14ac:dyDescent="0.25">
      <c r="D8" s="73" t="s">
        <v>0</v>
      </c>
    </row>
    <row r="9" spans="1:8" ht="15.75" x14ac:dyDescent="0.25">
      <c r="D9" s="73" t="s">
        <v>1</v>
      </c>
    </row>
    <row r="10" spans="1:8" ht="15.75" x14ac:dyDescent="0.25">
      <c r="D10" s="73" t="s">
        <v>2</v>
      </c>
    </row>
    <row r="11" spans="1:8" x14ac:dyDescent="0.25">
      <c r="B11" s="331" t="s">
        <v>468</v>
      </c>
      <c r="C11" s="331"/>
      <c r="D11" s="331"/>
    </row>
    <row r="12" spans="1:8" x14ac:dyDescent="0.25">
      <c r="H12" s="7"/>
    </row>
    <row r="13" spans="1:8" ht="37.5" customHeight="1" x14ac:dyDescent="0.25">
      <c r="A13" s="330" t="s">
        <v>450</v>
      </c>
      <c r="B13" s="330"/>
      <c r="C13" s="330"/>
      <c r="D13" s="330"/>
      <c r="E13" s="7"/>
    </row>
    <row r="14" spans="1:8" ht="18.75" x14ac:dyDescent="0.3">
      <c r="A14" s="1"/>
      <c r="D14" s="74" t="s">
        <v>3</v>
      </c>
    </row>
    <row r="15" spans="1:8" ht="56.25" x14ac:dyDescent="0.3">
      <c r="A15" s="39" t="s">
        <v>21</v>
      </c>
      <c r="B15" s="2" t="s">
        <v>5</v>
      </c>
      <c r="C15" s="2" t="s">
        <v>6</v>
      </c>
      <c r="D15" s="80" t="s">
        <v>158</v>
      </c>
      <c r="E15" s="48" t="s">
        <v>127</v>
      </c>
      <c r="F15" s="48" t="s">
        <v>126</v>
      </c>
    </row>
    <row r="16" spans="1:8" ht="18.75" x14ac:dyDescent="0.3">
      <c r="A16" s="40">
        <v>1</v>
      </c>
      <c r="B16" s="3">
        <v>2</v>
      </c>
      <c r="C16" s="3">
        <v>3</v>
      </c>
      <c r="D16" s="75">
        <v>4</v>
      </c>
      <c r="E16" s="49"/>
      <c r="F16" s="49"/>
      <c r="H16" s="7"/>
    </row>
    <row r="17" spans="1:13" ht="18.75" x14ac:dyDescent="0.3">
      <c r="A17" s="41" t="s">
        <v>293</v>
      </c>
      <c r="B17" s="4"/>
      <c r="C17" s="4"/>
      <c r="D17" s="202">
        <f>D18+D26+D28+D31+D35+D38+D40+D42+D45+D47+D49</f>
        <v>31055.5</v>
      </c>
      <c r="E17" s="203" t="e">
        <f>E18+E26+E28+E31+E35+E38+E40+E42+E45+E47</f>
        <v>#REF!</v>
      </c>
      <c r="F17" s="204" t="e">
        <f>E17/#REF!*100</f>
        <v>#REF!</v>
      </c>
      <c r="G17" s="205">
        <v>21991.3</v>
      </c>
      <c r="H17" s="206">
        <f>G17-D17</f>
        <v>-9064.2000000000007</v>
      </c>
      <c r="I17" s="205"/>
      <c r="J17" s="205"/>
      <c r="K17" s="205"/>
      <c r="L17" s="206"/>
      <c r="M17" s="205"/>
    </row>
    <row r="18" spans="1:13" ht="18.75" x14ac:dyDescent="0.3">
      <c r="A18" s="41" t="s">
        <v>7</v>
      </c>
      <c r="B18" s="4" t="s">
        <v>22</v>
      </c>
      <c r="C18" s="4" t="s">
        <v>23</v>
      </c>
      <c r="D18" s="81">
        <f>D19+D20+D21+D22+D23+D24+D25</f>
        <v>9887.6999999999989</v>
      </c>
      <c r="E18" s="9">
        <f>E19+E21+E22+E24+E25</f>
        <v>5022</v>
      </c>
      <c r="F18" s="38" t="e">
        <f>E18/#REF!*100</f>
        <v>#REF!</v>
      </c>
      <c r="G18">
        <v>22561.3</v>
      </c>
      <c r="H18" s="7">
        <f>G18-D17</f>
        <v>-8494.2000000000007</v>
      </c>
      <c r="M18" s="7"/>
    </row>
    <row r="19" spans="1:13" ht="57" customHeight="1" x14ac:dyDescent="0.3">
      <c r="A19" s="42" t="str">
        <f>прил._3!B33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82">
        <f>прил._3!K33</f>
        <v>1107.5</v>
      </c>
      <c r="E19" s="82">
        <v>675</v>
      </c>
      <c r="F19" s="82">
        <v>675</v>
      </c>
      <c r="G19" s="82">
        <v>675</v>
      </c>
      <c r="H19" s="82">
        <v>675</v>
      </c>
      <c r="I19" s="82">
        <v>675</v>
      </c>
      <c r="J19" s="103">
        <v>675</v>
      </c>
      <c r="K19" s="108"/>
      <c r="L19" s="106"/>
    </row>
    <row r="20" spans="1:13" ht="72.75" customHeight="1" x14ac:dyDescent="0.3">
      <c r="A20" s="173" t="s">
        <v>183</v>
      </c>
      <c r="B20" s="10" t="s">
        <v>22</v>
      </c>
      <c r="C20" s="10" t="s">
        <v>26</v>
      </c>
      <c r="D20" s="82">
        <f>прил._3!K25</f>
        <v>10</v>
      </c>
      <c r="E20" s="82"/>
      <c r="F20" s="82"/>
      <c r="G20" s="82"/>
      <c r="H20" s="82"/>
      <c r="I20" s="82"/>
      <c r="J20" s="103"/>
      <c r="K20" s="108"/>
      <c r="L20" s="109"/>
    </row>
    <row r="21" spans="1:13" ht="56.25" x14ac:dyDescent="0.3">
      <c r="A21" s="43" t="str">
        <f>прил._3!B38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83">
        <f>прил._3!K38</f>
        <v>5916.4</v>
      </c>
      <c r="E21" s="83">
        <v>4243.8999999999996</v>
      </c>
      <c r="F21" s="83">
        <v>4243.8999999999996</v>
      </c>
      <c r="G21" s="83">
        <v>4243.8999999999996</v>
      </c>
      <c r="H21" s="83">
        <v>4243.8999999999996</v>
      </c>
      <c r="I21" s="83">
        <v>4243.8999999999996</v>
      </c>
      <c r="J21" s="104">
        <v>4243.8999999999996</v>
      </c>
      <c r="K21" s="109"/>
      <c r="L21" s="109"/>
    </row>
    <row r="22" spans="1:13" s="14" customFormat="1" ht="37.5" x14ac:dyDescent="0.3">
      <c r="A22" s="44" t="s">
        <v>48</v>
      </c>
      <c r="B22" s="10" t="s">
        <v>22</v>
      </c>
      <c r="C22" s="10" t="s">
        <v>28</v>
      </c>
      <c r="D22" s="83" t="str">
        <f>прил._3!K26</f>
        <v>86,0</v>
      </c>
      <c r="E22" s="83">
        <v>58.1</v>
      </c>
      <c r="F22" s="83">
        <v>58.1</v>
      </c>
      <c r="G22" s="83">
        <v>58.1</v>
      </c>
      <c r="H22" s="83">
        <v>58.1</v>
      </c>
      <c r="I22" s="83">
        <v>58.1</v>
      </c>
      <c r="J22" s="104">
        <v>58.1</v>
      </c>
      <c r="K22" s="109"/>
      <c r="L22" s="106"/>
    </row>
    <row r="23" spans="1:13" s="14" customFormat="1" ht="2.25" customHeight="1" x14ac:dyDescent="0.3">
      <c r="A23" s="257"/>
      <c r="B23" s="258"/>
      <c r="C23" s="258"/>
      <c r="D23" s="83"/>
      <c r="E23" s="83"/>
      <c r="F23" s="83"/>
      <c r="G23" s="83"/>
      <c r="H23" s="83"/>
      <c r="I23" s="83"/>
      <c r="J23" s="104"/>
      <c r="K23" s="109"/>
      <c r="L23" s="106"/>
    </row>
    <row r="24" spans="1:13" ht="18.75" x14ac:dyDescent="0.3">
      <c r="A24" s="141" t="str">
        <f>прил._3!B58</f>
        <v>Резервные фонды</v>
      </c>
      <c r="B24" s="142" t="s">
        <v>22</v>
      </c>
      <c r="C24" s="142" t="s">
        <v>42</v>
      </c>
      <c r="D24" s="83">
        <f>прил._3!K58</f>
        <v>10</v>
      </c>
      <c r="E24" s="83">
        <v>5</v>
      </c>
      <c r="F24" s="83">
        <v>5</v>
      </c>
      <c r="G24" s="83">
        <v>5</v>
      </c>
      <c r="H24" s="83">
        <v>5</v>
      </c>
      <c r="I24" s="83">
        <v>5</v>
      </c>
      <c r="J24" s="104">
        <v>5</v>
      </c>
      <c r="K24" s="109"/>
      <c r="L24" s="106"/>
    </row>
    <row r="25" spans="1:13" ht="18.75" x14ac:dyDescent="0.3">
      <c r="A25" s="141" t="str">
        <f>прил._3!B63</f>
        <v>Другие общегосударственные вопросы</v>
      </c>
      <c r="B25" s="142" t="s">
        <v>22</v>
      </c>
      <c r="C25" s="142" t="s">
        <v>41</v>
      </c>
      <c r="D25" s="83">
        <f>прил._3!K63</f>
        <v>2757.7999999999997</v>
      </c>
      <c r="E25" s="83">
        <v>40</v>
      </c>
      <c r="F25" s="83">
        <v>40</v>
      </c>
      <c r="G25" s="83">
        <v>40</v>
      </c>
      <c r="H25" s="83">
        <v>40</v>
      </c>
      <c r="I25" s="83">
        <v>40</v>
      </c>
      <c r="J25" s="104">
        <v>40</v>
      </c>
      <c r="K25" s="109"/>
      <c r="L25" s="106"/>
    </row>
    <row r="26" spans="1:13" ht="18.75" x14ac:dyDescent="0.3">
      <c r="A26" s="45" t="s">
        <v>9</v>
      </c>
      <c r="B26" s="11" t="s">
        <v>24</v>
      </c>
      <c r="C26" s="11" t="s">
        <v>23</v>
      </c>
      <c r="D26" s="84">
        <f>D27</f>
        <v>296.60000000000002</v>
      </c>
      <c r="E26" s="12">
        <f>E27</f>
        <v>186</v>
      </c>
      <c r="F26" s="38" t="e">
        <f>E26/#REF!*100</f>
        <v>#REF!</v>
      </c>
      <c r="K26" s="106"/>
      <c r="L26" s="106"/>
    </row>
    <row r="27" spans="1:13" ht="18.75" x14ac:dyDescent="0.3">
      <c r="A27" s="43" t="s">
        <v>10</v>
      </c>
      <c r="B27" s="10" t="s">
        <v>24</v>
      </c>
      <c r="C27" s="10" t="s">
        <v>26</v>
      </c>
      <c r="D27" s="83">
        <f>прил._3!K81</f>
        <v>296.60000000000002</v>
      </c>
      <c r="E27" s="83">
        <v>186</v>
      </c>
      <c r="F27" s="83">
        <v>186</v>
      </c>
      <c r="G27" s="83">
        <v>186</v>
      </c>
      <c r="H27" s="83">
        <v>186</v>
      </c>
      <c r="I27" s="83">
        <v>186</v>
      </c>
      <c r="J27" s="104">
        <v>186</v>
      </c>
      <c r="K27" s="109"/>
      <c r="L27" s="106"/>
    </row>
    <row r="28" spans="1:13" ht="18.75" x14ac:dyDescent="0.3">
      <c r="A28" s="45" t="s">
        <v>11</v>
      </c>
      <c r="B28" s="11" t="s">
        <v>26</v>
      </c>
      <c r="C28" s="11" t="s">
        <v>23</v>
      </c>
      <c r="D28" s="84">
        <f>D30+D29</f>
        <v>98</v>
      </c>
      <c r="E28" s="13">
        <f>E29+E30</f>
        <v>262.39999999999998</v>
      </c>
      <c r="F28" s="38" t="e">
        <f>E28/#REF!*100</f>
        <v>#REF!</v>
      </c>
      <c r="K28" s="106"/>
      <c r="L28" s="106"/>
    </row>
    <row r="29" spans="1:13" ht="18.75" x14ac:dyDescent="0.3">
      <c r="A29" s="259" t="s">
        <v>11</v>
      </c>
      <c r="B29" s="10" t="s">
        <v>26</v>
      </c>
      <c r="C29" s="258" t="s">
        <v>100</v>
      </c>
      <c r="D29" s="83">
        <f>прил._3!K84</f>
        <v>70</v>
      </c>
      <c r="E29" s="49">
        <v>262.39999999999998</v>
      </c>
      <c r="F29" s="37" t="e">
        <f>E29/#REF!*100</f>
        <v>#REF!</v>
      </c>
      <c r="G29" t="s">
        <v>131</v>
      </c>
      <c r="K29" s="106"/>
      <c r="L29" s="106"/>
    </row>
    <row r="30" spans="1:13" ht="44.25" customHeight="1" x14ac:dyDescent="0.3">
      <c r="A30" s="43" t="s">
        <v>12</v>
      </c>
      <c r="B30" s="10" t="s">
        <v>26</v>
      </c>
      <c r="C30" s="10">
        <v>14</v>
      </c>
      <c r="D30" s="83">
        <f>прил._3!K93</f>
        <v>28</v>
      </c>
      <c r="E30" s="49">
        <v>0</v>
      </c>
      <c r="F30" s="37" t="e">
        <f>E30/#REF!*100</f>
        <v>#REF!</v>
      </c>
      <c r="H30" t="s">
        <v>132</v>
      </c>
      <c r="K30" s="106"/>
      <c r="L30" s="106"/>
    </row>
    <row r="31" spans="1:13" ht="18.75" x14ac:dyDescent="0.3">
      <c r="A31" s="45" t="s">
        <v>13</v>
      </c>
      <c r="B31" s="11" t="s">
        <v>25</v>
      </c>
      <c r="C31" s="11" t="s">
        <v>23</v>
      </c>
      <c r="D31" s="84">
        <f>прил._3!K105</f>
        <v>5115.8</v>
      </c>
      <c r="E31" s="12" t="e">
        <f>#REF!+#REF!+E32+E33+E34</f>
        <v>#REF!</v>
      </c>
      <c r="F31" s="38" t="e">
        <f>E31/#REF!*100</f>
        <v>#REF!</v>
      </c>
      <c r="K31" s="106"/>
      <c r="L31" s="106"/>
    </row>
    <row r="32" spans="1:13" s="56" customFormat="1" ht="18.75" x14ac:dyDescent="0.3">
      <c r="A32" s="54" t="s">
        <v>98</v>
      </c>
      <c r="B32" s="55" t="s">
        <v>25</v>
      </c>
      <c r="C32" s="55" t="s">
        <v>27</v>
      </c>
      <c r="D32" s="85">
        <f>прил._3!K106</f>
        <v>4804.4000000000005</v>
      </c>
      <c r="E32" s="85">
        <v>3150</v>
      </c>
      <c r="F32" s="85">
        <v>3150</v>
      </c>
      <c r="G32" s="85">
        <v>3150</v>
      </c>
      <c r="H32" s="85">
        <v>3150</v>
      </c>
      <c r="I32" s="85">
        <v>3150</v>
      </c>
      <c r="J32" s="105">
        <v>3150</v>
      </c>
      <c r="K32" s="110"/>
      <c r="L32" s="107"/>
    </row>
    <row r="33" spans="1:12" ht="18.75" x14ac:dyDescent="0.3">
      <c r="A33" s="43" t="str">
        <f>прил._3!B119</f>
        <v>Связь и информатика</v>
      </c>
      <c r="B33" s="10" t="s">
        <v>25</v>
      </c>
      <c r="C33" s="10" t="s">
        <v>100</v>
      </c>
      <c r="D33" s="83">
        <f>прил._3!K123</f>
        <v>301.39999999999998</v>
      </c>
      <c r="E33" s="49">
        <v>156.80000000000001</v>
      </c>
      <c r="F33" s="37" t="e">
        <f>E33/#REF!*100</f>
        <v>#REF!</v>
      </c>
      <c r="K33" s="106"/>
      <c r="L33" s="106"/>
    </row>
    <row r="34" spans="1:12" ht="37.5" x14ac:dyDescent="0.3">
      <c r="A34" s="221" t="s">
        <v>294</v>
      </c>
      <c r="B34" s="142" t="s">
        <v>25</v>
      </c>
      <c r="C34" s="142">
        <v>12</v>
      </c>
      <c r="D34" s="83">
        <v>10</v>
      </c>
      <c r="E34" s="49">
        <v>175</v>
      </c>
      <c r="F34" s="37" t="e">
        <f>E34/#REF!*100</f>
        <v>#REF!</v>
      </c>
      <c r="K34" s="106"/>
      <c r="L34" s="106"/>
    </row>
    <row r="35" spans="1:12" ht="18.75" x14ac:dyDescent="0.3">
      <c r="A35" s="45" t="s">
        <v>14</v>
      </c>
      <c r="B35" s="11" t="s">
        <v>30</v>
      </c>
      <c r="C35" s="11" t="s">
        <v>23</v>
      </c>
      <c r="D35" s="84">
        <f>прил._3!K129</f>
        <v>4922.8</v>
      </c>
      <c r="E35" s="12">
        <f>E36+E37</f>
        <v>1863.7</v>
      </c>
      <c r="F35" s="38" t="e">
        <f>E35/#REF!*100</f>
        <v>#REF!</v>
      </c>
      <c r="K35" s="106"/>
      <c r="L35" s="106"/>
    </row>
    <row r="36" spans="1:12" ht="18.75" x14ac:dyDescent="0.3">
      <c r="A36" s="43" t="s">
        <v>15</v>
      </c>
      <c r="B36" s="10" t="s">
        <v>30</v>
      </c>
      <c r="C36" s="10" t="s">
        <v>24</v>
      </c>
      <c r="D36" s="83">
        <f>прил._3!K134</f>
        <v>3100.8</v>
      </c>
      <c r="E36" s="83">
        <v>243.5</v>
      </c>
      <c r="F36" s="83">
        <v>243.5</v>
      </c>
      <c r="G36" s="83">
        <v>243.5</v>
      </c>
      <c r="H36" s="83">
        <v>243.5</v>
      </c>
      <c r="I36" s="83">
        <v>243.5</v>
      </c>
      <c r="J36" s="104">
        <v>243.5</v>
      </c>
      <c r="K36" s="109"/>
      <c r="L36" s="106"/>
    </row>
    <row r="37" spans="1:12" ht="18.75" x14ac:dyDescent="0.3">
      <c r="A37" s="43" t="s">
        <v>16</v>
      </c>
      <c r="B37" s="10" t="s">
        <v>30</v>
      </c>
      <c r="C37" s="10" t="s">
        <v>26</v>
      </c>
      <c r="D37" s="83">
        <f>прил._3!K135</f>
        <v>1822</v>
      </c>
      <c r="E37" s="49">
        <v>1620.2</v>
      </c>
      <c r="F37" s="37" t="e">
        <f>E37/#REF!*100</f>
        <v>#REF!</v>
      </c>
      <c r="H37" s="76"/>
      <c r="K37" s="106"/>
      <c r="L37" s="106"/>
    </row>
    <row r="38" spans="1:12" ht="18.75" x14ac:dyDescent="0.3">
      <c r="A38" s="45" t="s">
        <v>17</v>
      </c>
      <c r="B38" s="11" t="s">
        <v>29</v>
      </c>
      <c r="C38" s="11" t="s">
        <v>23</v>
      </c>
      <c r="D38" s="84">
        <f>прил._3!K146</f>
        <v>259.39999999999998</v>
      </c>
      <c r="E38" s="12">
        <f>E39</f>
        <v>186.7</v>
      </c>
      <c r="F38" s="38" t="e">
        <f>E38/#REF!*100</f>
        <v>#REF!</v>
      </c>
      <c r="K38" s="106"/>
      <c r="L38" s="106"/>
    </row>
    <row r="39" spans="1:12" ht="18.75" x14ac:dyDescent="0.3">
      <c r="A39" s="43" t="s">
        <v>171</v>
      </c>
      <c r="B39" s="10" t="s">
        <v>29</v>
      </c>
      <c r="C39" s="10" t="s">
        <v>29</v>
      </c>
      <c r="D39" s="83">
        <f>прил._3!K147</f>
        <v>259.39999999999998</v>
      </c>
      <c r="E39" s="49">
        <v>186.7</v>
      </c>
      <c r="F39" s="37" t="e">
        <f>E39/#REF!*100</f>
        <v>#REF!</v>
      </c>
      <c r="K39" s="106"/>
      <c r="L39" s="106"/>
    </row>
    <row r="40" spans="1:12" ht="18.75" x14ac:dyDescent="0.3">
      <c r="A40" s="143" t="s">
        <v>18</v>
      </c>
      <c r="B40" s="144" t="s">
        <v>31</v>
      </c>
      <c r="C40" s="144" t="s">
        <v>23</v>
      </c>
      <c r="D40" s="84">
        <f>прил._3!K153</f>
        <v>9409.2999999999993</v>
      </c>
      <c r="E40" s="12">
        <f>E41</f>
        <v>2141.6999999999998</v>
      </c>
      <c r="F40" s="38" t="e">
        <f>E40/#REF!*100</f>
        <v>#REF!</v>
      </c>
      <c r="K40" s="106"/>
      <c r="L40" s="106"/>
    </row>
    <row r="41" spans="1:12" ht="18.75" x14ac:dyDescent="0.3">
      <c r="A41" s="145" t="s">
        <v>19</v>
      </c>
      <c r="B41" s="142" t="s">
        <v>31</v>
      </c>
      <c r="C41" s="142" t="s">
        <v>22</v>
      </c>
      <c r="D41" s="83">
        <f>прил._3!K154</f>
        <v>9409.2999999999993</v>
      </c>
      <c r="E41" s="49">
        <v>2141.6999999999998</v>
      </c>
      <c r="F41" s="37" t="e">
        <f>E41/#REF!*100</f>
        <v>#REF!</v>
      </c>
      <c r="K41" s="106"/>
      <c r="L41" s="106"/>
    </row>
    <row r="42" spans="1:12" ht="18.75" x14ac:dyDescent="0.3">
      <c r="A42" s="46" t="s">
        <v>38</v>
      </c>
      <c r="B42" s="50">
        <v>10</v>
      </c>
      <c r="C42" s="51" t="s">
        <v>128</v>
      </c>
      <c r="D42" s="84">
        <f>прил._3!K165</f>
        <v>630</v>
      </c>
      <c r="E42" s="8">
        <f>E43</f>
        <v>370</v>
      </c>
      <c r="F42" s="38" t="e">
        <f>E42/#REF!*100</f>
        <v>#REF!</v>
      </c>
      <c r="K42" s="106"/>
      <c r="L42" s="106"/>
    </row>
    <row r="43" spans="1:12" ht="18.75" x14ac:dyDescent="0.3">
      <c r="A43" s="47" t="s">
        <v>39</v>
      </c>
      <c r="B43" s="52">
        <v>10</v>
      </c>
      <c r="C43" s="53" t="s">
        <v>129</v>
      </c>
      <c r="D43" s="83">
        <v>453.2</v>
      </c>
      <c r="E43" s="83">
        <v>370</v>
      </c>
      <c r="F43" s="83">
        <v>370</v>
      </c>
      <c r="G43" s="83">
        <v>370</v>
      </c>
      <c r="H43" s="83">
        <v>370</v>
      </c>
      <c r="I43" s="83">
        <v>370</v>
      </c>
      <c r="J43" s="104">
        <v>370</v>
      </c>
      <c r="K43" s="109"/>
      <c r="L43" s="106"/>
    </row>
    <row r="44" spans="1:12" ht="18.75" x14ac:dyDescent="0.3">
      <c r="A44" s="47" t="s">
        <v>119</v>
      </c>
      <c r="B44" s="52">
        <v>10</v>
      </c>
      <c r="C44" s="6" t="s">
        <v>26</v>
      </c>
      <c r="D44" s="83">
        <f>прил._3!K171</f>
        <v>30</v>
      </c>
      <c r="E44" s="83"/>
      <c r="F44" s="83"/>
      <c r="G44" s="109"/>
      <c r="H44" s="109"/>
      <c r="I44" s="109"/>
      <c r="J44" s="109"/>
      <c r="K44" s="109"/>
      <c r="L44" s="106"/>
    </row>
    <row r="45" spans="1:12" ht="18.75" x14ac:dyDescent="0.3">
      <c r="A45" s="45" t="s">
        <v>172</v>
      </c>
      <c r="B45" s="11" t="s">
        <v>42</v>
      </c>
      <c r="C45" s="11" t="s">
        <v>23</v>
      </c>
      <c r="D45" s="84">
        <f>прил._3!K176</f>
        <v>284.39999999999998</v>
      </c>
      <c r="E45" s="12">
        <f>E46</f>
        <v>156.9</v>
      </c>
      <c r="F45" s="38" t="e">
        <f>E45/#REF!*100</f>
        <v>#REF!</v>
      </c>
      <c r="K45" s="106"/>
      <c r="L45" s="106"/>
    </row>
    <row r="46" spans="1:12" ht="18.75" x14ac:dyDescent="0.3">
      <c r="A46" s="43" t="s">
        <v>20</v>
      </c>
      <c r="B46" s="10" t="s">
        <v>42</v>
      </c>
      <c r="C46" s="10" t="s">
        <v>24</v>
      </c>
      <c r="D46" s="83">
        <f>прил._3!K177</f>
        <v>284.39999999999998</v>
      </c>
      <c r="E46" s="49">
        <v>156.9</v>
      </c>
      <c r="F46" s="37" t="e">
        <f>E46/#REF!*100</f>
        <v>#REF!</v>
      </c>
      <c r="H46" t="s">
        <v>130</v>
      </c>
      <c r="K46" s="106"/>
      <c r="L46" s="106"/>
    </row>
    <row r="47" spans="1:12" ht="18.75" x14ac:dyDescent="0.3">
      <c r="A47" s="46" t="s">
        <v>44</v>
      </c>
      <c r="B47" s="5" t="s">
        <v>40</v>
      </c>
      <c r="C47" s="5" t="s">
        <v>23</v>
      </c>
      <c r="D47" s="84">
        <f>прил._3!K183</f>
        <v>150</v>
      </c>
      <c r="E47" s="8" t="e">
        <f>#REF!+E48</f>
        <v>#REF!</v>
      </c>
      <c r="F47" s="38" t="e">
        <f>E47/#REF!*100</f>
        <v>#REF!</v>
      </c>
      <c r="K47" s="106"/>
      <c r="L47" s="106"/>
    </row>
    <row r="48" spans="1:12" ht="18.75" x14ac:dyDescent="0.3">
      <c r="A48" s="42" t="s">
        <v>45</v>
      </c>
      <c r="B48" s="6">
        <v>12</v>
      </c>
      <c r="C48" s="6" t="s">
        <v>24</v>
      </c>
      <c r="D48" s="83">
        <f>прил._3!K188</f>
        <v>150</v>
      </c>
      <c r="E48" s="109"/>
      <c r="F48" s="109"/>
      <c r="G48" s="109"/>
      <c r="H48" s="109"/>
      <c r="I48" s="109"/>
      <c r="J48" s="109"/>
      <c r="K48" s="109"/>
      <c r="L48" s="106"/>
    </row>
    <row r="49" spans="1:12" ht="18.75" x14ac:dyDescent="0.3">
      <c r="A49" s="281" t="s">
        <v>456</v>
      </c>
      <c r="B49" s="287">
        <v>13</v>
      </c>
      <c r="C49" s="288" t="s">
        <v>23</v>
      </c>
      <c r="D49" s="284">
        <f>прил._3!K189</f>
        <v>1.5</v>
      </c>
      <c r="E49" s="77"/>
      <c r="F49" s="78"/>
      <c r="K49" s="111"/>
      <c r="L49" s="106"/>
    </row>
    <row r="50" spans="1:12" ht="18.75" x14ac:dyDescent="0.3">
      <c r="A50" s="69" t="s">
        <v>457</v>
      </c>
      <c r="B50" s="285">
        <v>13</v>
      </c>
      <c r="C50" s="286" t="s">
        <v>22</v>
      </c>
      <c r="D50" s="284">
        <f>прил._3!K190</f>
        <v>1.5</v>
      </c>
    </row>
    <row r="51" spans="1:12" ht="18.75" x14ac:dyDescent="0.3">
      <c r="A51" s="68"/>
      <c r="B51" s="289"/>
      <c r="C51" s="290"/>
      <c r="D51" s="291"/>
    </row>
    <row r="52" spans="1:12" ht="18.75" x14ac:dyDescent="0.3">
      <c r="A52" s="68"/>
      <c r="B52" s="289"/>
      <c r="C52" s="290"/>
      <c r="D52" s="291"/>
    </row>
    <row r="53" spans="1:12" ht="18.75" x14ac:dyDescent="0.3">
      <c r="A53" s="68"/>
      <c r="B53" s="289"/>
      <c r="C53" s="290"/>
      <c r="D53" s="291"/>
    </row>
    <row r="54" spans="1:12" ht="15" customHeight="1" x14ac:dyDescent="0.3">
      <c r="A54" s="332" t="s">
        <v>406</v>
      </c>
      <c r="B54" s="333"/>
      <c r="C54" s="333"/>
    </row>
  </sheetData>
  <mergeCells count="4">
    <mergeCell ref="A13:D13"/>
    <mergeCell ref="B11:D11"/>
    <mergeCell ref="A54:C54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4"/>
  <sheetViews>
    <sheetView topLeftCell="A163" zoomScale="120" zoomScaleNormal="120" zoomScaleSheetLayoutView="100" workbookViewId="0">
      <selection sqref="A1:H189"/>
    </sheetView>
  </sheetViews>
  <sheetFormatPr defaultColWidth="45.28515625" defaultRowHeight="15" x14ac:dyDescent="0.25"/>
  <cols>
    <col min="1" max="1" width="3.85546875" style="15" customWidth="1"/>
    <col min="2" max="2" width="54.28515625" style="15" customWidth="1"/>
    <col min="3" max="3" width="4.7109375" style="209" customWidth="1"/>
    <col min="4" max="4" width="6.140625" style="209" customWidth="1"/>
    <col min="5" max="5" width="6.28515625" style="209" customWidth="1"/>
    <col min="6" max="6" width="10.140625" style="209" customWidth="1"/>
    <col min="7" max="7" width="6" style="298" customWidth="1"/>
    <col min="8" max="8" width="15.7109375" style="209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C1" s="334" t="s">
        <v>477</v>
      </c>
      <c r="D1" s="334"/>
      <c r="E1" s="334"/>
      <c r="F1" s="334"/>
      <c r="G1" s="334"/>
      <c r="H1" s="334"/>
    </row>
    <row r="2" spans="1:16" x14ac:dyDescent="0.25">
      <c r="C2" s="334" t="s">
        <v>0</v>
      </c>
      <c r="D2" s="334"/>
      <c r="E2" s="334"/>
      <c r="F2" s="334"/>
      <c r="G2" s="334"/>
      <c r="H2" s="334"/>
    </row>
    <row r="3" spans="1:16" x14ac:dyDescent="0.25">
      <c r="C3" s="334" t="s">
        <v>122</v>
      </c>
      <c r="D3" s="334"/>
      <c r="E3" s="334"/>
      <c r="F3" s="334"/>
      <c r="G3" s="334"/>
      <c r="H3" s="334"/>
    </row>
    <row r="4" spans="1:16" x14ac:dyDescent="0.25">
      <c r="C4" s="334" t="s">
        <v>2</v>
      </c>
      <c r="D4" s="334"/>
      <c r="E4" s="334"/>
      <c r="F4" s="334"/>
      <c r="G4" s="334"/>
      <c r="H4" s="334"/>
    </row>
    <row r="5" spans="1:16" x14ac:dyDescent="0.25">
      <c r="C5" s="334" t="s">
        <v>478</v>
      </c>
      <c r="D5" s="334"/>
      <c r="E5" s="334"/>
      <c r="F5" s="334"/>
      <c r="G5" s="334"/>
      <c r="H5" s="334"/>
    </row>
    <row r="6" spans="1:16" x14ac:dyDescent="0.25">
      <c r="B6"/>
      <c r="C6" s="334" t="s">
        <v>426</v>
      </c>
      <c r="D6" s="334"/>
      <c r="E6" s="334"/>
      <c r="F6" s="334"/>
      <c r="G6" s="334"/>
      <c r="H6" s="334"/>
    </row>
    <row r="7" spans="1:16" x14ac:dyDescent="0.25">
      <c r="C7" s="334" t="s">
        <v>0</v>
      </c>
      <c r="D7" s="334"/>
      <c r="E7" s="334"/>
      <c r="F7" s="334"/>
      <c r="G7" s="334"/>
      <c r="H7" s="334"/>
    </row>
    <row r="8" spans="1:16" x14ac:dyDescent="0.25">
      <c r="C8" s="334" t="s">
        <v>122</v>
      </c>
      <c r="D8" s="334"/>
      <c r="E8" s="334"/>
      <c r="F8" s="334"/>
      <c r="G8" s="334"/>
      <c r="H8" s="334"/>
    </row>
    <row r="9" spans="1:16" x14ac:dyDescent="0.25">
      <c r="C9" s="334" t="s">
        <v>2</v>
      </c>
      <c r="D9" s="334"/>
      <c r="E9" s="334"/>
      <c r="F9" s="334"/>
      <c r="G9" s="334"/>
      <c r="H9" s="334"/>
    </row>
    <row r="10" spans="1:16" x14ac:dyDescent="0.25">
      <c r="C10" s="334" t="s">
        <v>468</v>
      </c>
      <c r="D10" s="334"/>
      <c r="E10" s="334"/>
      <c r="F10" s="334"/>
      <c r="G10" s="334"/>
      <c r="H10" s="334"/>
    </row>
    <row r="11" spans="1:16" ht="52.5" customHeight="1" x14ac:dyDescent="0.25">
      <c r="A11" s="343" t="s">
        <v>453</v>
      </c>
      <c r="B11" s="343"/>
      <c r="C11" s="343"/>
      <c r="D11" s="343"/>
      <c r="E11" s="343"/>
      <c r="F11" s="343"/>
      <c r="G11" s="343"/>
      <c r="H11" s="343"/>
    </row>
    <row r="12" spans="1:16" x14ac:dyDescent="0.25">
      <c r="H12" s="261" t="s">
        <v>60</v>
      </c>
    </row>
    <row r="13" spans="1:16" ht="42" customHeight="1" x14ac:dyDescent="0.25">
      <c r="A13" s="16" t="s">
        <v>61</v>
      </c>
      <c r="B13" s="16" t="s">
        <v>4</v>
      </c>
      <c r="C13" s="335" t="s">
        <v>32</v>
      </c>
      <c r="D13" s="336"/>
      <c r="E13" s="336"/>
      <c r="F13" s="337"/>
      <c r="G13" s="299" t="s">
        <v>33</v>
      </c>
      <c r="H13" s="262" t="s">
        <v>158</v>
      </c>
      <c r="I13" s="36" t="s">
        <v>127</v>
      </c>
      <c r="J13" s="36" t="s">
        <v>126</v>
      </c>
    </row>
    <row r="14" spans="1:16" x14ac:dyDescent="0.25">
      <c r="A14" s="17">
        <v>1</v>
      </c>
      <c r="B14" s="17">
        <v>2</v>
      </c>
      <c r="C14" s="338">
        <v>6</v>
      </c>
      <c r="D14" s="339"/>
      <c r="E14" s="339"/>
      <c r="F14" s="340"/>
      <c r="G14" s="300">
        <v>7</v>
      </c>
      <c r="H14" s="198">
        <v>8</v>
      </c>
    </row>
    <row r="15" spans="1:16" ht="18" customHeight="1" x14ac:dyDescent="0.25">
      <c r="A15" s="18"/>
      <c r="B15" s="88" t="s">
        <v>64</v>
      </c>
      <c r="C15" s="199"/>
      <c r="D15" s="199"/>
      <c r="E15" s="199"/>
      <c r="F15" s="199"/>
      <c r="G15" s="189"/>
      <c r="H15" s="263">
        <f>H20+H24+H32+H55+H60+H68+H75+H79+H83+H87+H94+H98+H115+H125+H129+H164+H175+H179+H47</f>
        <v>31055.499999999996</v>
      </c>
      <c r="K15" s="213"/>
      <c r="L15" s="28"/>
      <c r="P15" s="28"/>
    </row>
    <row r="16" spans="1:16" s="22" customFormat="1" ht="0.75" hidden="1" customHeight="1" x14ac:dyDescent="0.2">
      <c r="A16" s="21"/>
      <c r="B16" s="93" t="s">
        <v>123</v>
      </c>
      <c r="C16" s="190" t="s">
        <v>24</v>
      </c>
      <c r="D16" s="190" t="s">
        <v>67</v>
      </c>
      <c r="E16" s="190" t="s">
        <v>23</v>
      </c>
      <c r="F16" s="190" t="s">
        <v>134</v>
      </c>
      <c r="G16" s="190"/>
      <c r="H16" s="263">
        <f>H17</f>
        <v>0</v>
      </c>
      <c r="J16" s="29"/>
      <c r="K16" s="212"/>
    </row>
    <row r="17" spans="1:11" s="22" customFormat="1" hidden="1" x14ac:dyDescent="0.25">
      <c r="A17" s="23"/>
      <c r="B17" s="92" t="s">
        <v>106</v>
      </c>
      <c r="C17" s="199" t="s">
        <v>24</v>
      </c>
      <c r="D17" s="199" t="s">
        <v>76</v>
      </c>
      <c r="E17" s="199" t="s">
        <v>23</v>
      </c>
      <c r="F17" s="199" t="s">
        <v>134</v>
      </c>
      <c r="G17" s="199"/>
      <c r="H17" s="260">
        <f>H18</f>
        <v>0</v>
      </c>
      <c r="K17" s="212"/>
    </row>
    <row r="18" spans="1:11" s="22" customFormat="1" ht="45" hidden="1" x14ac:dyDescent="0.25">
      <c r="A18" s="23"/>
      <c r="B18" s="92" t="s">
        <v>107</v>
      </c>
      <c r="C18" s="199" t="s">
        <v>24</v>
      </c>
      <c r="D18" s="199" t="s">
        <v>76</v>
      </c>
      <c r="E18" s="199" t="s">
        <v>23</v>
      </c>
      <c r="F18" s="199" t="s">
        <v>133</v>
      </c>
      <c r="G18" s="199"/>
      <c r="H18" s="260">
        <f>H19</f>
        <v>0</v>
      </c>
      <c r="K18" s="212"/>
    </row>
    <row r="19" spans="1:11" s="22" customFormat="1" ht="1.5" hidden="1" customHeight="1" x14ac:dyDescent="0.25">
      <c r="A19" s="23"/>
      <c r="B19" s="90" t="s">
        <v>81</v>
      </c>
      <c r="C19" s="199" t="s">
        <v>24</v>
      </c>
      <c r="D19" s="199" t="s">
        <v>76</v>
      </c>
      <c r="E19" s="199" t="s">
        <v>23</v>
      </c>
      <c r="F19" s="199" t="s">
        <v>133</v>
      </c>
      <c r="G19" s="199" t="s">
        <v>82</v>
      </c>
      <c r="H19" s="260">
        <v>0</v>
      </c>
      <c r="K19" s="212"/>
    </row>
    <row r="20" spans="1:11" s="22" customFormat="1" ht="42.75" x14ac:dyDescent="0.2">
      <c r="A20" s="21"/>
      <c r="B20" s="93" t="s">
        <v>295</v>
      </c>
      <c r="C20" s="190" t="s">
        <v>24</v>
      </c>
      <c r="D20" s="190" t="s">
        <v>67</v>
      </c>
      <c r="E20" s="190" t="s">
        <v>23</v>
      </c>
      <c r="F20" s="190" t="s">
        <v>134</v>
      </c>
      <c r="G20" s="190"/>
      <c r="H20" s="263">
        <f>H21</f>
        <v>10</v>
      </c>
      <c r="K20" s="212"/>
    </row>
    <row r="21" spans="1:11" x14ac:dyDescent="0.25">
      <c r="A21" s="23"/>
      <c r="B21" s="20" t="s">
        <v>106</v>
      </c>
      <c r="C21" s="199" t="s">
        <v>24</v>
      </c>
      <c r="D21" s="199" t="s">
        <v>76</v>
      </c>
      <c r="E21" s="199" t="s">
        <v>23</v>
      </c>
      <c r="F21" s="199" t="s">
        <v>134</v>
      </c>
      <c r="G21" s="199"/>
      <c r="H21" s="260">
        <f>H23</f>
        <v>10</v>
      </c>
      <c r="K21" s="209"/>
    </row>
    <row r="22" spans="1:11" ht="45" x14ac:dyDescent="0.25">
      <c r="A22" s="23"/>
      <c r="B22" s="91" t="s">
        <v>169</v>
      </c>
      <c r="C22" s="199" t="s">
        <v>24</v>
      </c>
      <c r="D22" s="199" t="s">
        <v>76</v>
      </c>
      <c r="E22" s="199" t="s">
        <v>23</v>
      </c>
      <c r="F22" s="199" t="s">
        <v>133</v>
      </c>
      <c r="G22" s="199"/>
      <c r="H22" s="260">
        <f>H23</f>
        <v>10</v>
      </c>
      <c r="K22" s="209"/>
    </row>
    <row r="23" spans="1:11" ht="30" x14ac:dyDescent="0.25">
      <c r="A23" s="23"/>
      <c r="B23" s="91" t="s">
        <v>81</v>
      </c>
      <c r="C23" s="199" t="s">
        <v>24</v>
      </c>
      <c r="D23" s="199" t="s">
        <v>76</v>
      </c>
      <c r="E23" s="199" t="s">
        <v>23</v>
      </c>
      <c r="F23" s="199" t="s">
        <v>133</v>
      </c>
      <c r="G23" s="199" t="s">
        <v>82</v>
      </c>
      <c r="H23" s="260">
        <f>прил._3!K110</f>
        <v>10</v>
      </c>
      <c r="K23" s="213"/>
    </row>
    <row r="24" spans="1:11" s="22" customFormat="1" ht="42.75" x14ac:dyDescent="0.2">
      <c r="A24" s="21"/>
      <c r="B24" s="93" t="s">
        <v>296</v>
      </c>
      <c r="C24" s="190" t="s">
        <v>25</v>
      </c>
      <c r="D24" s="190" t="s">
        <v>67</v>
      </c>
      <c r="E24" s="190" t="s">
        <v>23</v>
      </c>
      <c r="F24" s="190" t="s">
        <v>134</v>
      </c>
      <c r="G24" s="190"/>
      <c r="H24" s="263">
        <f>H25+H28</f>
        <v>4794.4000000000005</v>
      </c>
      <c r="K24" s="212"/>
    </row>
    <row r="25" spans="1:11" ht="30" x14ac:dyDescent="0.25">
      <c r="A25" s="23"/>
      <c r="B25" s="90" t="s">
        <v>297</v>
      </c>
      <c r="C25" s="199" t="s">
        <v>25</v>
      </c>
      <c r="D25" s="199" t="s">
        <v>76</v>
      </c>
      <c r="E25" s="199" t="s">
        <v>23</v>
      </c>
      <c r="F25" s="199" t="s">
        <v>134</v>
      </c>
      <c r="G25" s="199"/>
      <c r="H25" s="260">
        <f>H26</f>
        <v>4381.8</v>
      </c>
      <c r="K25" s="209"/>
    </row>
    <row r="26" spans="1:11" ht="30" x14ac:dyDescent="0.25">
      <c r="A26" s="23"/>
      <c r="B26" s="92" t="str">
        <f>прил._3!B113</f>
        <v>Подпрограмма "Мероприятия, финансируемые за счет средств дорожного фонда"</v>
      </c>
      <c r="C26" s="199" t="s">
        <v>25</v>
      </c>
      <c r="D26" s="199" t="s">
        <v>76</v>
      </c>
      <c r="E26" s="199" t="s">
        <v>23</v>
      </c>
      <c r="F26" s="199" t="s">
        <v>135</v>
      </c>
      <c r="G26" s="199"/>
      <c r="H26" s="260">
        <f>H27+H31</f>
        <v>4381.8</v>
      </c>
      <c r="K26" s="209"/>
    </row>
    <row r="27" spans="1:11" s="27" customFormat="1" ht="30" x14ac:dyDescent="0.25">
      <c r="A27" s="23"/>
      <c r="B27" s="91" t="s">
        <v>81</v>
      </c>
      <c r="C27" s="199" t="s">
        <v>25</v>
      </c>
      <c r="D27" s="199" t="s">
        <v>76</v>
      </c>
      <c r="E27" s="199" t="s">
        <v>23</v>
      </c>
      <c r="F27" s="199" t="s">
        <v>135</v>
      </c>
      <c r="G27" s="199" t="s">
        <v>82</v>
      </c>
      <c r="H27" s="260">
        <f>прил._3!K114</f>
        <v>4297.8</v>
      </c>
      <c r="K27" s="209"/>
    </row>
    <row r="28" spans="1:11" s="27" customFormat="1" x14ac:dyDescent="0.25">
      <c r="A28" s="23"/>
      <c r="B28" s="128" t="s">
        <v>421</v>
      </c>
      <c r="C28" s="199" t="s">
        <v>25</v>
      </c>
      <c r="D28" s="199" t="s">
        <v>69</v>
      </c>
      <c r="E28" s="199" t="s">
        <v>23</v>
      </c>
      <c r="F28" s="199" t="s">
        <v>134</v>
      </c>
      <c r="G28" s="199"/>
      <c r="H28" s="260">
        <f>H29</f>
        <v>412.6</v>
      </c>
      <c r="K28" s="209"/>
    </row>
    <row r="29" spans="1:11" s="27" customFormat="1" ht="30" x14ac:dyDescent="0.25">
      <c r="A29" s="23"/>
      <c r="B29" s="128" t="s">
        <v>420</v>
      </c>
      <c r="C29" s="199" t="s">
        <v>25</v>
      </c>
      <c r="D29" s="199" t="s">
        <v>69</v>
      </c>
      <c r="E29" s="199" t="s">
        <v>23</v>
      </c>
      <c r="F29" s="199" t="s">
        <v>135</v>
      </c>
      <c r="G29" s="199"/>
      <c r="H29" s="260">
        <f>H30</f>
        <v>412.6</v>
      </c>
      <c r="K29" s="209"/>
    </row>
    <row r="30" spans="1:11" s="27" customFormat="1" ht="30" x14ac:dyDescent="0.25">
      <c r="A30" s="23"/>
      <c r="B30" s="71" t="s">
        <v>81</v>
      </c>
      <c r="C30" s="199" t="s">
        <v>25</v>
      </c>
      <c r="D30" s="199" t="s">
        <v>69</v>
      </c>
      <c r="E30" s="199" t="s">
        <v>23</v>
      </c>
      <c r="F30" s="199" t="s">
        <v>135</v>
      </c>
      <c r="G30" s="199" t="s">
        <v>82</v>
      </c>
      <c r="H30" s="260">
        <f>прил._3!K117</f>
        <v>412.6</v>
      </c>
      <c r="K30" s="209"/>
    </row>
    <row r="31" spans="1:11" s="27" customFormat="1" ht="45" x14ac:dyDescent="0.25">
      <c r="A31" s="23"/>
      <c r="B31" s="68" t="s">
        <v>474</v>
      </c>
      <c r="C31" s="199" t="s">
        <v>25</v>
      </c>
      <c r="D31" s="199" t="s">
        <v>69</v>
      </c>
      <c r="E31" s="199" t="s">
        <v>23</v>
      </c>
      <c r="F31" s="199" t="s">
        <v>135</v>
      </c>
      <c r="G31" s="199" t="s">
        <v>473</v>
      </c>
      <c r="H31" s="260">
        <f>прил._3!K118</f>
        <v>84</v>
      </c>
      <c r="K31" s="209"/>
    </row>
    <row r="32" spans="1:11" s="27" customFormat="1" ht="28.5" x14ac:dyDescent="0.25">
      <c r="A32" s="21"/>
      <c r="B32" s="93" t="str">
        <f>прил._3!B85</f>
        <v>Муниципальная программа "Обеспечение безопасности населения и развитие казачества"</v>
      </c>
      <c r="C32" s="190" t="s">
        <v>30</v>
      </c>
      <c r="D32" s="190" t="s">
        <v>67</v>
      </c>
      <c r="E32" s="190" t="s">
        <v>23</v>
      </c>
      <c r="F32" s="190" t="s">
        <v>134</v>
      </c>
      <c r="G32" s="190"/>
      <c r="H32" s="263">
        <f>H33+H38+H41+H44</f>
        <v>95</v>
      </c>
      <c r="K32" s="209"/>
    </row>
    <row r="33" spans="1:11" s="27" customFormat="1" ht="45" x14ac:dyDescent="0.25">
      <c r="A33" s="23"/>
      <c r="B33" s="92" t="s">
        <v>174</v>
      </c>
      <c r="C33" s="199" t="s">
        <v>30</v>
      </c>
      <c r="D33" s="199" t="s">
        <v>76</v>
      </c>
      <c r="E33" s="199" t="s">
        <v>23</v>
      </c>
      <c r="F33" s="199" t="s">
        <v>134</v>
      </c>
      <c r="G33" s="199"/>
      <c r="H33" s="260">
        <f>H36</f>
        <v>20</v>
      </c>
      <c r="K33" s="209"/>
    </row>
    <row r="34" spans="1:11" ht="17.25" hidden="1" customHeight="1" x14ac:dyDescent="0.25">
      <c r="A34" s="23"/>
      <c r="B34" s="20" t="s">
        <v>51</v>
      </c>
      <c r="C34" s="199" t="s">
        <v>30</v>
      </c>
      <c r="D34" s="199" t="s">
        <v>76</v>
      </c>
      <c r="E34" s="199"/>
      <c r="F34" s="199" t="s">
        <v>154</v>
      </c>
      <c r="G34" s="199"/>
      <c r="H34" s="260"/>
      <c r="K34" s="209"/>
    </row>
    <row r="35" spans="1:11" ht="28.5" hidden="1" customHeight="1" x14ac:dyDescent="0.25">
      <c r="A35" s="23"/>
      <c r="B35" s="20" t="s">
        <v>81</v>
      </c>
      <c r="C35" s="199" t="s">
        <v>30</v>
      </c>
      <c r="D35" s="199" t="s">
        <v>76</v>
      </c>
      <c r="E35" s="199"/>
      <c r="F35" s="199" t="s">
        <v>154</v>
      </c>
      <c r="G35" s="199" t="s">
        <v>82</v>
      </c>
      <c r="H35" s="260"/>
      <c r="K35" s="209"/>
    </row>
    <row r="36" spans="1:11" ht="75" x14ac:dyDescent="0.25">
      <c r="A36" s="23"/>
      <c r="B36" s="91" t="str">
        <f>прил._3!B87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199" t="s">
        <v>30</v>
      </c>
      <c r="D36" s="199" t="s">
        <v>76</v>
      </c>
      <c r="E36" s="199" t="s">
        <v>23</v>
      </c>
      <c r="F36" s="199" t="s">
        <v>154</v>
      </c>
      <c r="G36" s="199"/>
      <c r="H36" s="260">
        <f>H37</f>
        <v>20</v>
      </c>
      <c r="K36" s="209"/>
    </row>
    <row r="37" spans="1:11" ht="30" x14ac:dyDescent="0.25">
      <c r="A37" s="23"/>
      <c r="B37" s="91" t="s">
        <v>81</v>
      </c>
      <c r="C37" s="199" t="s">
        <v>30</v>
      </c>
      <c r="D37" s="199" t="s">
        <v>76</v>
      </c>
      <c r="E37" s="199" t="s">
        <v>23</v>
      </c>
      <c r="F37" s="199" t="s">
        <v>154</v>
      </c>
      <c r="G37" s="199" t="s">
        <v>82</v>
      </c>
      <c r="H37" s="260">
        <f>прил._3!K88</f>
        <v>20</v>
      </c>
      <c r="K37" s="209"/>
    </row>
    <row r="38" spans="1:11" x14ac:dyDescent="0.25">
      <c r="A38" s="23"/>
      <c r="B38" s="69" t="s">
        <v>319</v>
      </c>
      <c r="C38" s="199" t="s">
        <v>30</v>
      </c>
      <c r="D38" s="199" t="s">
        <v>89</v>
      </c>
      <c r="E38" s="199" t="s">
        <v>23</v>
      </c>
      <c r="F38" s="199" t="s">
        <v>134</v>
      </c>
      <c r="G38" s="199"/>
      <c r="H38" s="260">
        <f>H40</f>
        <v>5</v>
      </c>
      <c r="K38" s="209"/>
    </row>
    <row r="39" spans="1:11" ht="45" x14ac:dyDescent="0.25">
      <c r="A39" s="23"/>
      <c r="B39" s="69" t="s">
        <v>320</v>
      </c>
      <c r="C39" s="199" t="s">
        <v>30</v>
      </c>
      <c r="D39" s="199" t="s">
        <v>89</v>
      </c>
      <c r="E39" s="199" t="s">
        <v>23</v>
      </c>
      <c r="F39" s="199" t="s">
        <v>321</v>
      </c>
      <c r="G39" s="199"/>
      <c r="H39" s="260">
        <f>H40</f>
        <v>5</v>
      </c>
      <c r="K39" s="209"/>
    </row>
    <row r="40" spans="1:11" ht="30" x14ac:dyDescent="0.25">
      <c r="A40" s="23"/>
      <c r="B40" s="69" t="s">
        <v>81</v>
      </c>
      <c r="C40" s="199" t="s">
        <v>30</v>
      </c>
      <c r="D40" s="199" t="s">
        <v>89</v>
      </c>
      <c r="E40" s="199" t="s">
        <v>23</v>
      </c>
      <c r="F40" s="199" t="s">
        <v>321</v>
      </c>
      <c r="G40" s="199" t="s">
        <v>82</v>
      </c>
      <c r="H40" s="260">
        <v>5</v>
      </c>
      <c r="K40" s="209"/>
    </row>
    <row r="41" spans="1:11" x14ac:dyDescent="0.25">
      <c r="A41" s="23"/>
      <c r="B41" s="90" t="s">
        <v>96</v>
      </c>
      <c r="C41" s="199" t="s">
        <v>30</v>
      </c>
      <c r="D41" s="199" t="s">
        <v>91</v>
      </c>
      <c r="E41" s="199" t="s">
        <v>23</v>
      </c>
      <c r="F41" s="199" t="s">
        <v>134</v>
      </c>
      <c r="G41" s="199"/>
      <c r="H41" s="260">
        <v>20</v>
      </c>
      <c r="K41" s="209"/>
    </row>
    <row r="42" spans="1:11" ht="29.25" customHeight="1" x14ac:dyDescent="0.25">
      <c r="A42" s="23"/>
      <c r="B42" s="90" t="str">
        <f>прил._3!B99</f>
        <v>Подпрограмма "Поддержка и развитие Кубанского казачества"</v>
      </c>
      <c r="C42" s="199" t="s">
        <v>30</v>
      </c>
      <c r="D42" s="199" t="s">
        <v>91</v>
      </c>
      <c r="E42" s="199" t="s">
        <v>23</v>
      </c>
      <c r="F42" s="199" t="s">
        <v>155</v>
      </c>
      <c r="G42" s="199"/>
      <c r="H42" s="260">
        <v>20</v>
      </c>
      <c r="K42" s="209"/>
    </row>
    <row r="43" spans="1:11" ht="30" x14ac:dyDescent="0.25">
      <c r="A43" s="23"/>
      <c r="B43" s="222" t="s">
        <v>298</v>
      </c>
      <c r="C43" s="199" t="s">
        <v>30</v>
      </c>
      <c r="D43" s="199" t="s">
        <v>91</v>
      </c>
      <c r="E43" s="199" t="s">
        <v>23</v>
      </c>
      <c r="F43" s="199" t="s">
        <v>155</v>
      </c>
      <c r="G43" s="199" t="s">
        <v>113</v>
      </c>
      <c r="H43" s="260">
        <f>прил._3!K100</f>
        <v>20</v>
      </c>
      <c r="K43" s="209"/>
    </row>
    <row r="44" spans="1:11" x14ac:dyDescent="0.25">
      <c r="A44" s="23"/>
      <c r="B44" s="69" t="s">
        <v>471</v>
      </c>
      <c r="C44" s="199" t="s">
        <v>30</v>
      </c>
      <c r="D44" s="199" t="s">
        <v>92</v>
      </c>
      <c r="E44" s="199" t="s">
        <v>23</v>
      </c>
      <c r="F44" s="199" t="s">
        <v>134</v>
      </c>
      <c r="G44" s="199"/>
      <c r="H44" s="260">
        <f>H45</f>
        <v>50</v>
      </c>
      <c r="K44" s="209"/>
    </row>
    <row r="45" spans="1:11" x14ac:dyDescent="0.25">
      <c r="A45" s="23"/>
      <c r="B45" s="69" t="s">
        <v>416</v>
      </c>
      <c r="C45" s="199" t="s">
        <v>30</v>
      </c>
      <c r="D45" s="199" t="s">
        <v>92</v>
      </c>
      <c r="E45" s="199" t="s">
        <v>23</v>
      </c>
      <c r="F45" s="199" t="s">
        <v>470</v>
      </c>
      <c r="G45" s="199"/>
      <c r="H45" s="260">
        <f>H46</f>
        <v>50</v>
      </c>
      <c r="K45" s="209"/>
    </row>
    <row r="46" spans="1:11" x14ac:dyDescent="0.25">
      <c r="A46" s="23"/>
      <c r="B46" s="69" t="s">
        <v>472</v>
      </c>
      <c r="C46" s="199" t="s">
        <v>30</v>
      </c>
      <c r="D46" s="199" t="s">
        <v>92</v>
      </c>
      <c r="E46" s="199" t="s">
        <v>23</v>
      </c>
      <c r="F46" s="199" t="s">
        <v>470</v>
      </c>
      <c r="G46" s="199" t="s">
        <v>82</v>
      </c>
      <c r="H46" s="260">
        <f>прил._3!K92</f>
        <v>50</v>
      </c>
      <c r="K46" s="209"/>
    </row>
    <row r="47" spans="1:11" ht="42.75" x14ac:dyDescent="0.25">
      <c r="A47" s="21"/>
      <c r="B47" s="93" t="str">
        <f>прил._3!B155</f>
        <v>Муниципальная программа "Развитие культуры на 2021-2023 годы  в Новодмитриевском сельском поселении"</v>
      </c>
      <c r="C47" s="190" t="s">
        <v>28</v>
      </c>
      <c r="D47" s="190" t="s">
        <v>67</v>
      </c>
      <c r="E47" s="190" t="s">
        <v>23</v>
      </c>
      <c r="F47" s="190" t="s">
        <v>134</v>
      </c>
      <c r="G47" s="190"/>
      <c r="H47" s="263">
        <f>H49+H52</f>
        <v>9409.2999999999993</v>
      </c>
      <c r="K47" s="209"/>
    </row>
    <row r="48" spans="1:11" ht="15.75" x14ac:dyDescent="0.25">
      <c r="A48" s="23"/>
      <c r="B48" s="99" t="s">
        <v>165</v>
      </c>
      <c r="C48" s="199" t="s">
        <v>28</v>
      </c>
      <c r="D48" s="199" t="s">
        <v>76</v>
      </c>
      <c r="E48" s="199" t="s">
        <v>23</v>
      </c>
      <c r="F48" s="199" t="s">
        <v>134</v>
      </c>
      <c r="G48" s="199"/>
      <c r="H48" s="260">
        <f>H52+H49</f>
        <v>9409.2999999999993</v>
      </c>
      <c r="K48" s="209"/>
    </row>
    <row r="49" spans="1:11" ht="15.75" x14ac:dyDescent="0.25">
      <c r="A49" s="26"/>
      <c r="B49" s="99" t="s">
        <v>114</v>
      </c>
      <c r="C49" s="199" t="s">
        <v>28</v>
      </c>
      <c r="D49" s="199" t="s">
        <v>76</v>
      </c>
      <c r="E49" s="199" t="s">
        <v>30</v>
      </c>
      <c r="F49" s="199" t="s">
        <v>134</v>
      </c>
      <c r="G49" s="199"/>
      <c r="H49" s="260">
        <f>H50</f>
        <v>9309.2999999999993</v>
      </c>
      <c r="K49" s="209"/>
    </row>
    <row r="50" spans="1:11" ht="32.25" customHeight="1" x14ac:dyDescent="0.25">
      <c r="A50" s="26"/>
      <c r="B50" s="99" t="str">
        <f>прил._3!B160</f>
        <v>Подпрограмма "Расходы на обеспечение деятельности (оказание услуг) муниципальных учреждений"</v>
      </c>
      <c r="C50" s="199" t="s">
        <v>28</v>
      </c>
      <c r="D50" s="199" t="s">
        <v>76</v>
      </c>
      <c r="E50" s="199" t="s">
        <v>30</v>
      </c>
      <c r="F50" s="199" t="s">
        <v>136</v>
      </c>
      <c r="G50" s="199"/>
      <c r="H50" s="260">
        <f>H51</f>
        <v>9309.2999999999993</v>
      </c>
      <c r="K50" s="209"/>
    </row>
    <row r="51" spans="1:11" ht="47.25" x14ac:dyDescent="0.25">
      <c r="A51" s="26"/>
      <c r="B51" s="99" t="s">
        <v>160</v>
      </c>
      <c r="C51" s="199" t="s">
        <v>28</v>
      </c>
      <c r="D51" s="199" t="s">
        <v>76</v>
      </c>
      <c r="E51" s="199" t="s">
        <v>30</v>
      </c>
      <c r="F51" s="199" t="s">
        <v>136</v>
      </c>
      <c r="G51" s="199" t="s">
        <v>113</v>
      </c>
      <c r="H51" s="260">
        <f>прил._3!K161</f>
        <v>9309.2999999999993</v>
      </c>
      <c r="K51" s="209"/>
    </row>
    <row r="52" spans="1:11" x14ac:dyDescent="0.25">
      <c r="A52" s="23"/>
      <c r="B52" s="92" t="s">
        <v>115</v>
      </c>
      <c r="C52" s="199" t="s">
        <v>28</v>
      </c>
      <c r="D52" s="199" t="s">
        <v>76</v>
      </c>
      <c r="E52" s="199" t="s">
        <v>31</v>
      </c>
      <c r="F52" s="199" t="s">
        <v>134</v>
      </c>
      <c r="G52" s="199"/>
      <c r="H52" s="260">
        <f>H54</f>
        <v>100</v>
      </c>
      <c r="K52" s="209"/>
    </row>
    <row r="53" spans="1:11" x14ac:dyDescent="0.25">
      <c r="A53" s="23"/>
      <c r="B53" s="20" t="str">
        <f>прил._3!B163</f>
        <v>Мероприятия в сфере сохранения и развития культуры</v>
      </c>
      <c r="C53" s="199" t="s">
        <v>28</v>
      </c>
      <c r="D53" s="199" t="s">
        <v>76</v>
      </c>
      <c r="E53" s="199" t="s">
        <v>31</v>
      </c>
      <c r="F53" s="199" t="s">
        <v>137</v>
      </c>
      <c r="G53" s="199"/>
      <c r="H53" s="260">
        <f>H54</f>
        <v>100</v>
      </c>
      <c r="K53" s="209"/>
    </row>
    <row r="54" spans="1:11" ht="30" x14ac:dyDescent="0.25">
      <c r="A54" s="23"/>
      <c r="B54" s="90" t="s">
        <v>81</v>
      </c>
      <c r="C54" s="199" t="s">
        <v>28</v>
      </c>
      <c r="D54" s="199" t="s">
        <v>76</v>
      </c>
      <c r="E54" s="199" t="s">
        <v>31</v>
      </c>
      <c r="F54" s="199" t="s">
        <v>137</v>
      </c>
      <c r="G54" s="199" t="s">
        <v>82</v>
      </c>
      <c r="H54" s="260">
        <f>прил._3!K164</f>
        <v>100</v>
      </c>
      <c r="K54" s="209"/>
    </row>
    <row r="55" spans="1:11" x14ac:dyDescent="0.25">
      <c r="A55" s="23"/>
      <c r="B55" s="94" t="s">
        <v>43</v>
      </c>
      <c r="C55" s="190" t="s">
        <v>31</v>
      </c>
      <c r="D55" s="190" t="s">
        <v>67</v>
      </c>
      <c r="E55" s="190" t="s">
        <v>23</v>
      </c>
      <c r="F55" s="190" t="s">
        <v>134</v>
      </c>
      <c r="G55" s="190"/>
      <c r="H55" s="263">
        <f>H56</f>
        <v>284.39999999999998</v>
      </c>
      <c r="K55" s="209"/>
    </row>
    <row r="56" spans="1:11" ht="42.75" x14ac:dyDescent="0.25">
      <c r="A56" s="23"/>
      <c r="B56" s="93" t="str">
        <f>прил._3!B178</f>
        <v>Муниципальная программа "Развитие физической культуры и спорта в Новодмитриевском сельском поселении Северского района</v>
      </c>
      <c r="C56" s="190" t="s">
        <v>31</v>
      </c>
      <c r="D56" s="190" t="s">
        <v>76</v>
      </c>
      <c r="E56" s="190" t="s">
        <v>26</v>
      </c>
      <c r="F56" s="190" t="s">
        <v>134</v>
      </c>
      <c r="G56" s="190"/>
      <c r="H56" s="263">
        <f>H57</f>
        <v>284.39999999999998</v>
      </c>
      <c r="K56" s="209"/>
    </row>
    <row r="57" spans="1:11" x14ac:dyDescent="0.25">
      <c r="A57" s="23"/>
      <c r="B57" s="20" t="s">
        <v>120</v>
      </c>
      <c r="C57" s="199" t="s">
        <v>31</v>
      </c>
      <c r="D57" s="199" t="s">
        <v>76</v>
      </c>
      <c r="E57" s="199" t="s">
        <v>26</v>
      </c>
      <c r="F57" s="199" t="s">
        <v>138</v>
      </c>
      <c r="G57" s="199"/>
      <c r="H57" s="260">
        <f>H58+H59</f>
        <v>284.39999999999998</v>
      </c>
      <c r="K57" s="209"/>
    </row>
    <row r="58" spans="1:11" ht="75" x14ac:dyDescent="0.25">
      <c r="A58" s="23"/>
      <c r="B58" s="19" t="s">
        <v>77</v>
      </c>
      <c r="C58" s="199" t="s">
        <v>31</v>
      </c>
      <c r="D58" s="199" t="s">
        <v>76</v>
      </c>
      <c r="E58" s="199" t="s">
        <v>26</v>
      </c>
      <c r="F58" s="199" t="s">
        <v>138</v>
      </c>
      <c r="G58" s="199" t="s">
        <v>78</v>
      </c>
      <c r="H58" s="260">
        <f>прил._3!K181</f>
        <v>254.4</v>
      </c>
      <c r="K58" s="209"/>
    </row>
    <row r="59" spans="1:11" ht="30" x14ac:dyDescent="0.25">
      <c r="A59" s="23"/>
      <c r="B59" s="66" t="s">
        <v>81</v>
      </c>
      <c r="C59" s="199" t="s">
        <v>31</v>
      </c>
      <c r="D59" s="199" t="s">
        <v>76</v>
      </c>
      <c r="E59" s="199" t="s">
        <v>26</v>
      </c>
      <c r="F59" s="199" t="s">
        <v>138</v>
      </c>
      <c r="G59" s="199" t="s">
        <v>82</v>
      </c>
      <c r="H59" s="260">
        <f>прил._3!K182</f>
        <v>30</v>
      </c>
      <c r="K59" s="209"/>
    </row>
    <row r="60" spans="1:11" ht="42.75" x14ac:dyDescent="0.25">
      <c r="A60" s="21"/>
      <c r="B60" s="93" t="str">
        <f>прил._3!B148</f>
        <v xml:space="preserve">Муниципальная программа "Молодежь Новодмитриевского сельского поселения Северского района на 2021-2023 годы  </v>
      </c>
      <c r="C60" s="190" t="s">
        <v>100</v>
      </c>
      <c r="D60" s="190" t="s">
        <v>67</v>
      </c>
      <c r="E60" s="190" t="s">
        <v>23</v>
      </c>
      <c r="F60" s="190" t="s">
        <v>134</v>
      </c>
      <c r="G60" s="190"/>
      <c r="H60" s="263">
        <f>H61</f>
        <v>259.39999999999998</v>
      </c>
      <c r="I60" s="31"/>
      <c r="J60" s="31"/>
      <c r="K60" s="209"/>
    </row>
    <row r="61" spans="1:11" ht="30" x14ac:dyDescent="0.25">
      <c r="A61" s="23"/>
      <c r="B61" s="113" t="s">
        <v>300</v>
      </c>
      <c r="C61" s="199" t="s">
        <v>100</v>
      </c>
      <c r="D61" s="199" t="s">
        <v>76</v>
      </c>
      <c r="E61" s="199" t="s">
        <v>23</v>
      </c>
      <c r="F61" s="199" t="s">
        <v>134</v>
      </c>
      <c r="G61" s="199"/>
      <c r="H61" s="260">
        <f>H62</f>
        <v>259.39999999999998</v>
      </c>
      <c r="I61" s="31"/>
      <c r="J61" s="31"/>
      <c r="K61" s="209"/>
    </row>
    <row r="62" spans="1:11" ht="45" x14ac:dyDescent="0.25">
      <c r="A62" s="23"/>
      <c r="B62" s="33" t="s">
        <v>164</v>
      </c>
      <c r="C62" s="199" t="s">
        <v>100</v>
      </c>
      <c r="D62" s="199" t="s">
        <v>76</v>
      </c>
      <c r="E62" s="199" t="s">
        <v>22</v>
      </c>
      <c r="F62" s="199" t="s">
        <v>134</v>
      </c>
      <c r="G62" s="199"/>
      <c r="H62" s="260">
        <f>H63</f>
        <v>259.39999999999998</v>
      </c>
      <c r="I62" s="31"/>
      <c r="J62" s="31"/>
      <c r="K62" s="209"/>
    </row>
    <row r="63" spans="1:11" x14ac:dyDescent="0.25">
      <c r="A63" s="23"/>
      <c r="B63" s="66" t="s">
        <v>36</v>
      </c>
      <c r="C63" s="199" t="s">
        <v>100</v>
      </c>
      <c r="D63" s="199" t="s">
        <v>76</v>
      </c>
      <c r="E63" s="199" t="s">
        <v>22</v>
      </c>
      <c r="F63" s="199" t="s">
        <v>139</v>
      </c>
      <c r="G63" s="199"/>
      <c r="H63" s="260">
        <f>H64+H65</f>
        <v>259.39999999999998</v>
      </c>
      <c r="I63" s="31"/>
      <c r="J63" s="31"/>
      <c r="K63" s="209"/>
    </row>
    <row r="64" spans="1:11" ht="75" x14ac:dyDescent="0.25">
      <c r="A64" s="23"/>
      <c r="B64" s="66" t="s">
        <v>77</v>
      </c>
      <c r="C64" s="199" t="str">
        <f>прил._3!F151</f>
        <v>10</v>
      </c>
      <c r="D64" s="199" t="str">
        <f>прил._3!G151</f>
        <v>1</v>
      </c>
      <c r="E64" s="199" t="str">
        <f>прил._3!H151</f>
        <v>01</v>
      </c>
      <c r="F64" s="199" t="str">
        <f>прил._3!I151</f>
        <v>10520</v>
      </c>
      <c r="G64" s="199" t="s">
        <v>78</v>
      </c>
      <c r="H64" s="260">
        <f>прил._3!K151</f>
        <v>229.4</v>
      </c>
      <c r="I64" s="31"/>
      <c r="J64" s="31"/>
      <c r="K64" s="209"/>
    </row>
    <row r="65" spans="1:11" ht="30" x14ac:dyDescent="0.25">
      <c r="A65" s="21"/>
      <c r="B65" s="66" t="s">
        <v>81</v>
      </c>
      <c r="C65" s="199" t="s">
        <v>100</v>
      </c>
      <c r="D65" s="199" t="s">
        <v>76</v>
      </c>
      <c r="E65" s="199" t="s">
        <v>22</v>
      </c>
      <c r="F65" s="199" t="s">
        <v>139</v>
      </c>
      <c r="G65" s="199" t="s">
        <v>82</v>
      </c>
      <c r="H65" s="260">
        <f>прил._3!K152</f>
        <v>30</v>
      </c>
      <c r="I65" s="31"/>
      <c r="J65" s="31"/>
      <c r="K65" s="209"/>
    </row>
    <row r="66" spans="1:11" ht="30" hidden="1" x14ac:dyDescent="0.25">
      <c r="A66" s="23"/>
      <c r="B66" s="25" t="s">
        <v>81</v>
      </c>
      <c r="C66" s="199" t="s">
        <v>100</v>
      </c>
      <c r="D66" s="199" t="s">
        <v>76</v>
      </c>
      <c r="E66" s="199" t="s">
        <v>24</v>
      </c>
      <c r="F66" s="199" t="s">
        <v>139</v>
      </c>
      <c r="G66" s="199" t="s">
        <v>78</v>
      </c>
      <c r="H66" s="260"/>
      <c r="I66" s="31"/>
      <c r="J66" s="31"/>
      <c r="K66" s="209"/>
    </row>
    <row r="67" spans="1:11" ht="21" hidden="1" customHeight="1" x14ac:dyDescent="0.25">
      <c r="A67" s="23"/>
      <c r="B67" s="90" t="s">
        <v>81</v>
      </c>
      <c r="C67" s="199" t="s">
        <v>100</v>
      </c>
      <c r="D67" s="199" t="s">
        <v>76</v>
      </c>
      <c r="E67" s="199" t="s">
        <v>24</v>
      </c>
      <c r="F67" s="199" t="s">
        <v>139</v>
      </c>
      <c r="G67" s="199" t="s">
        <v>82</v>
      </c>
      <c r="H67" s="260"/>
      <c r="I67" s="31">
        <v>0</v>
      </c>
      <c r="J67" s="31">
        <v>0</v>
      </c>
      <c r="K67" s="209"/>
    </row>
    <row r="68" spans="1:11" ht="57" x14ac:dyDescent="0.25">
      <c r="A68" s="26"/>
      <c r="B68" s="93" t="str">
        <f>прил._3!B64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8" s="190" t="s">
        <v>42</v>
      </c>
      <c r="D68" s="190" t="s">
        <v>67</v>
      </c>
      <c r="E68" s="190" t="s">
        <v>23</v>
      </c>
      <c r="F68" s="190" t="s">
        <v>134</v>
      </c>
      <c r="G68" s="301"/>
      <c r="H68" s="263">
        <f>H69</f>
        <v>14.4</v>
      </c>
      <c r="K68" s="209"/>
    </row>
    <row r="69" spans="1:11" ht="30" x14ac:dyDescent="0.25">
      <c r="A69" s="26"/>
      <c r="B69" s="92" t="s">
        <v>93</v>
      </c>
      <c r="C69" s="199" t="s">
        <v>42</v>
      </c>
      <c r="D69" s="199" t="s">
        <v>76</v>
      </c>
      <c r="E69" s="199" t="s">
        <v>23</v>
      </c>
      <c r="F69" s="199" t="s">
        <v>134</v>
      </c>
      <c r="G69" s="302"/>
      <c r="H69" s="260">
        <f>H70</f>
        <v>14.4</v>
      </c>
      <c r="K69" s="209"/>
    </row>
    <row r="70" spans="1:11" ht="33.75" customHeight="1" x14ac:dyDescent="0.25">
      <c r="A70" s="26"/>
      <c r="B70" s="92" t="s">
        <v>94</v>
      </c>
      <c r="C70" s="199" t="s">
        <v>42</v>
      </c>
      <c r="D70" s="199" t="s">
        <v>76</v>
      </c>
      <c r="E70" s="199" t="s">
        <v>23</v>
      </c>
      <c r="F70" s="199" t="s">
        <v>140</v>
      </c>
      <c r="G70" s="302"/>
      <c r="H70" s="260">
        <f>H71</f>
        <v>14.4</v>
      </c>
      <c r="K70" s="209"/>
    </row>
    <row r="71" spans="1:11" x14ac:dyDescent="0.25">
      <c r="A71" s="26"/>
      <c r="B71" s="20" t="str">
        <f>прил._3!B67</f>
        <v>Социальное обеспечение и иные выплаты населению</v>
      </c>
      <c r="C71" s="199" t="s">
        <v>42</v>
      </c>
      <c r="D71" s="199" t="s">
        <v>76</v>
      </c>
      <c r="E71" s="199" t="s">
        <v>23</v>
      </c>
      <c r="F71" s="199" t="s">
        <v>140</v>
      </c>
      <c r="G71" s="302" t="s">
        <v>118</v>
      </c>
      <c r="H71" s="260">
        <f>прил._3!K67</f>
        <v>14.4</v>
      </c>
      <c r="K71" s="209"/>
    </row>
    <row r="72" spans="1:11" ht="32.25" hidden="1" customHeight="1" x14ac:dyDescent="0.25">
      <c r="A72" s="26"/>
      <c r="B72" s="67" t="s">
        <v>161</v>
      </c>
      <c r="C72" s="199" t="s">
        <v>40</v>
      </c>
      <c r="D72" s="199" t="s">
        <v>67</v>
      </c>
      <c r="E72" s="199" t="s">
        <v>23</v>
      </c>
      <c r="F72" s="199" t="s">
        <v>134</v>
      </c>
      <c r="G72" s="303"/>
      <c r="H72" s="263"/>
      <c r="K72" s="209"/>
    </row>
    <row r="73" spans="1:11" ht="22.5" hidden="1" customHeight="1" x14ac:dyDescent="0.25">
      <c r="A73" s="26"/>
      <c r="B73" s="100" t="s">
        <v>162</v>
      </c>
      <c r="C73" s="199" t="s">
        <v>40</v>
      </c>
      <c r="D73" s="199" t="s">
        <v>76</v>
      </c>
      <c r="E73" s="199" t="s">
        <v>23</v>
      </c>
      <c r="F73" s="199" t="s">
        <v>163</v>
      </c>
      <c r="G73" s="303"/>
      <c r="H73" s="260"/>
      <c r="K73" s="209"/>
    </row>
    <row r="74" spans="1:11" ht="30" hidden="1" customHeight="1" x14ac:dyDescent="0.25">
      <c r="A74" s="26"/>
      <c r="B74" s="100" t="s">
        <v>112</v>
      </c>
      <c r="C74" s="199" t="s">
        <v>40</v>
      </c>
      <c r="D74" s="199" t="s">
        <v>76</v>
      </c>
      <c r="E74" s="199" t="s">
        <v>23</v>
      </c>
      <c r="F74" s="199" t="s">
        <v>163</v>
      </c>
      <c r="G74" s="303" t="s">
        <v>113</v>
      </c>
      <c r="H74" s="260"/>
      <c r="K74" s="209"/>
    </row>
    <row r="75" spans="1:11" s="22" customFormat="1" ht="57" x14ac:dyDescent="0.2">
      <c r="A75" s="24"/>
      <c r="B75" s="117" t="s">
        <v>167</v>
      </c>
      <c r="C75" s="190" t="s">
        <v>40</v>
      </c>
      <c r="D75" s="190" t="s">
        <v>67</v>
      </c>
      <c r="E75" s="190" t="s">
        <v>23</v>
      </c>
      <c r="F75" s="190" t="s">
        <v>134</v>
      </c>
      <c r="G75" s="304"/>
      <c r="H75" s="263">
        <f>H78</f>
        <v>30</v>
      </c>
      <c r="K75" s="212"/>
    </row>
    <row r="76" spans="1:11" ht="30" x14ac:dyDescent="0.25">
      <c r="A76" s="26"/>
      <c r="B76" s="116" t="s">
        <v>168</v>
      </c>
      <c r="C76" s="199" t="s">
        <v>40</v>
      </c>
      <c r="D76" s="199" t="s">
        <v>76</v>
      </c>
      <c r="E76" s="199" t="s">
        <v>23</v>
      </c>
      <c r="F76" s="199" t="s">
        <v>134</v>
      </c>
      <c r="G76" s="303"/>
      <c r="H76" s="260">
        <f>H77</f>
        <v>30</v>
      </c>
      <c r="K76" s="209"/>
    </row>
    <row r="77" spans="1:11" ht="30" customHeight="1" x14ac:dyDescent="0.25">
      <c r="A77" s="26"/>
      <c r="B77" s="116" t="s">
        <v>168</v>
      </c>
      <c r="C77" s="199" t="s">
        <v>40</v>
      </c>
      <c r="D77" s="199" t="s">
        <v>76</v>
      </c>
      <c r="E77" s="199" t="s">
        <v>23</v>
      </c>
      <c r="F77" s="199" t="s">
        <v>163</v>
      </c>
      <c r="G77" s="303"/>
      <c r="H77" s="260">
        <f>H78</f>
        <v>30</v>
      </c>
      <c r="K77" s="209"/>
    </row>
    <row r="78" spans="1:11" ht="30" x14ac:dyDescent="0.25">
      <c r="A78" s="26"/>
      <c r="B78" s="116" t="s">
        <v>112</v>
      </c>
      <c r="C78" s="199" t="s">
        <v>40</v>
      </c>
      <c r="D78" s="199" t="s">
        <v>76</v>
      </c>
      <c r="E78" s="199" t="s">
        <v>23</v>
      </c>
      <c r="F78" s="199" t="s">
        <v>163</v>
      </c>
      <c r="G78" s="303" t="s">
        <v>113</v>
      </c>
      <c r="H78" s="260">
        <f>прил._3!K175</f>
        <v>30</v>
      </c>
      <c r="K78" s="209"/>
    </row>
    <row r="79" spans="1:11" ht="58.5" customHeight="1" x14ac:dyDescent="0.25">
      <c r="A79" s="26"/>
      <c r="B79" s="223" t="s">
        <v>213</v>
      </c>
      <c r="C79" s="190" t="s">
        <v>41</v>
      </c>
      <c r="D79" s="190" t="s">
        <v>67</v>
      </c>
      <c r="E79" s="190" t="s">
        <v>23</v>
      </c>
      <c r="F79" s="190" t="s">
        <v>134</v>
      </c>
      <c r="G79" s="304"/>
      <c r="H79" s="263">
        <f>H82</f>
        <v>250</v>
      </c>
      <c r="K79" s="209"/>
    </row>
    <row r="80" spans="1:11" x14ac:dyDescent="0.25">
      <c r="A80" s="26"/>
      <c r="B80" s="115" t="s">
        <v>465</v>
      </c>
      <c r="C80" s="199" t="s">
        <v>41</v>
      </c>
      <c r="D80" s="199" t="s">
        <v>76</v>
      </c>
      <c r="E80" s="199" t="s">
        <v>23</v>
      </c>
      <c r="F80" s="199" t="s">
        <v>134</v>
      </c>
      <c r="G80" s="303"/>
      <c r="H80" s="260">
        <f>H82</f>
        <v>250</v>
      </c>
      <c r="K80" s="209"/>
    </row>
    <row r="81" spans="1:15" ht="45" x14ac:dyDescent="0.25">
      <c r="A81" s="26"/>
      <c r="B81" s="224" t="s">
        <v>466</v>
      </c>
      <c r="C81" s="199" t="s">
        <v>41</v>
      </c>
      <c r="D81" s="199" t="s">
        <v>76</v>
      </c>
      <c r="E81" s="199" t="s">
        <v>23</v>
      </c>
      <c r="F81" s="199" t="s">
        <v>194</v>
      </c>
      <c r="G81" s="303"/>
      <c r="H81" s="260">
        <f>H82</f>
        <v>250</v>
      </c>
      <c r="K81" s="209"/>
    </row>
    <row r="82" spans="1:15" ht="30" x14ac:dyDescent="0.25">
      <c r="A82" s="26"/>
      <c r="B82" s="225" t="s">
        <v>81</v>
      </c>
      <c r="C82" s="199" t="s">
        <v>41</v>
      </c>
      <c r="D82" s="199" t="s">
        <v>76</v>
      </c>
      <c r="E82" s="199" t="s">
        <v>23</v>
      </c>
      <c r="F82" s="199" t="s">
        <v>194</v>
      </c>
      <c r="G82" s="303" t="s">
        <v>82</v>
      </c>
      <c r="H82" s="260">
        <f>прил._3!K71</f>
        <v>250</v>
      </c>
      <c r="K82" s="209"/>
    </row>
    <row r="83" spans="1:15" ht="30" x14ac:dyDescent="0.25">
      <c r="A83" s="26"/>
      <c r="B83" s="69" t="s">
        <v>415</v>
      </c>
      <c r="C83" s="190" t="s">
        <v>46</v>
      </c>
      <c r="D83" s="190" t="s">
        <v>67</v>
      </c>
      <c r="E83" s="190" t="s">
        <v>23</v>
      </c>
      <c r="F83" s="190" t="s">
        <v>134</v>
      </c>
      <c r="G83" s="305"/>
      <c r="H83" s="263">
        <f>H84</f>
        <v>3</v>
      </c>
      <c r="K83" s="209"/>
    </row>
    <row r="84" spans="1:15" x14ac:dyDescent="0.25">
      <c r="A84" s="26"/>
      <c r="B84" s="69" t="s">
        <v>416</v>
      </c>
      <c r="C84" s="199" t="s">
        <v>46</v>
      </c>
      <c r="D84" s="199" t="s">
        <v>76</v>
      </c>
      <c r="E84" s="199" t="s">
        <v>23</v>
      </c>
      <c r="F84" s="199" t="s">
        <v>134</v>
      </c>
      <c r="G84" s="306"/>
      <c r="H84" s="260">
        <f>H85</f>
        <v>3</v>
      </c>
      <c r="K84" s="209"/>
    </row>
    <row r="85" spans="1:15" ht="45" x14ac:dyDescent="0.25">
      <c r="A85" s="26"/>
      <c r="B85" s="69" t="s">
        <v>417</v>
      </c>
      <c r="C85" s="199" t="s">
        <v>46</v>
      </c>
      <c r="D85" s="199" t="s">
        <v>76</v>
      </c>
      <c r="E85" s="199" t="s">
        <v>22</v>
      </c>
      <c r="F85" s="199" t="s">
        <v>414</v>
      </c>
      <c r="G85" s="306"/>
      <c r="H85" s="260">
        <f>H86</f>
        <v>3</v>
      </c>
      <c r="K85" s="209"/>
    </row>
    <row r="86" spans="1:15" ht="30" x14ac:dyDescent="0.25">
      <c r="A86" s="26"/>
      <c r="B86" s="69" t="s">
        <v>81</v>
      </c>
      <c r="C86" s="199" t="s">
        <v>46</v>
      </c>
      <c r="D86" s="199" t="s">
        <v>76</v>
      </c>
      <c r="E86" s="199" t="s">
        <v>22</v>
      </c>
      <c r="F86" s="199" t="s">
        <v>414</v>
      </c>
      <c r="G86" s="306" t="s">
        <v>82</v>
      </c>
      <c r="H86" s="260">
        <f>прил._3!K104</f>
        <v>3</v>
      </c>
      <c r="K86" s="209"/>
    </row>
    <row r="87" spans="1:15" ht="57.75" x14ac:dyDescent="0.25">
      <c r="A87" s="21"/>
      <c r="B87" s="94" t="str">
        <f>прил._3!B120</f>
        <v>Муниципальная программа "Информационное общество Северского района в Новодмитриевском сельском поселении на 2021-2023 годы"</v>
      </c>
      <c r="C87" s="190" t="s">
        <v>101</v>
      </c>
      <c r="D87" s="190" t="s">
        <v>67</v>
      </c>
      <c r="E87" s="190" t="s">
        <v>23</v>
      </c>
      <c r="F87" s="190" t="s">
        <v>134</v>
      </c>
      <c r="G87" s="190"/>
      <c r="H87" s="263">
        <f>H91+H88</f>
        <v>451.4</v>
      </c>
      <c r="K87" s="209"/>
    </row>
    <row r="88" spans="1:15" ht="22.5" customHeight="1" x14ac:dyDescent="0.25">
      <c r="A88" s="21"/>
      <c r="B88" s="90" t="s">
        <v>121</v>
      </c>
      <c r="C88" s="199" t="s">
        <v>101</v>
      </c>
      <c r="D88" s="199" t="s">
        <v>76</v>
      </c>
      <c r="E88" s="199" t="s">
        <v>23</v>
      </c>
      <c r="F88" s="199" t="s">
        <v>134</v>
      </c>
      <c r="G88" s="199"/>
      <c r="H88" s="260">
        <f>H90</f>
        <v>150</v>
      </c>
      <c r="K88" s="209"/>
    </row>
    <row r="89" spans="1:15" ht="30" x14ac:dyDescent="0.25">
      <c r="A89" s="21"/>
      <c r="B89" s="20" t="s">
        <v>58</v>
      </c>
      <c r="C89" s="199" t="s">
        <v>101</v>
      </c>
      <c r="D89" s="199" t="s">
        <v>76</v>
      </c>
      <c r="E89" s="199" t="s">
        <v>23</v>
      </c>
      <c r="F89" s="199" t="s">
        <v>141</v>
      </c>
      <c r="G89" s="199"/>
      <c r="H89" s="260">
        <v>150</v>
      </c>
      <c r="K89" s="209"/>
    </row>
    <row r="90" spans="1:15" ht="30" x14ac:dyDescent="0.25">
      <c r="A90" s="21"/>
      <c r="B90" s="91" t="s">
        <v>81</v>
      </c>
      <c r="C90" s="199" t="s">
        <v>101</v>
      </c>
      <c r="D90" s="199" t="s">
        <v>76</v>
      </c>
      <c r="E90" s="199" t="s">
        <v>23</v>
      </c>
      <c r="F90" s="199" t="s">
        <v>141</v>
      </c>
      <c r="G90" s="199" t="s">
        <v>82</v>
      </c>
      <c r="H90" s="260">
        <f>прил._3!K188</f>
        <v>150</v>
      </c>
      <c r="K90" s="209"/>
    </row>
    <row r="91" spans="1:15" x14ac:dyDescent="0.25">
      <c r="A91" s="23"/>
      <c r="B91" s="90" t="s">
        <v>301</v>
      </c>
      <c r="C91" s="199" t="s">
        <v>101</v>
      </c>
      <c r="D91" s="199" t="s">
        <v>69</v>
      </c>
      <c r="E91" s="199" t="s">
        <v>23</v>
      </c>
      <c r="F91" s="199" t="s">
        <v>134</v>
      </c>
      <c r="G91" s="199"/>
      <c r="H91" s="260">
        <f>H92</f>
        <v>301.39999999999998</v>
      </c>
      <c r="K91" s="211"/>
      <c r="L91" s="30"/>
      <c r="M91" s="30"/>
      <c r="N91" s="30"/>
      <c r="O91" s="30"/>
    </row>
    <row r="92" spans="1:15" ht="30" x14ac:dyDescent="0.25">
      <c r="A92" s="23"/>
      <c r="B92" s="20" t="s">
        <v>58</v>
      </c>
      <c r="C92" s="199" t="s">
        <v>101</v>
      </c>
      <c r="D92" s="199" t="s">
        <v>69</v>
      </c>
      <c r="E92" s="199" t="s">
        <v>23</v>
      </c>
      <c r="F92" s="199" t="s">
        <v>142</v>
      </c>
      <c r="G92" s="199"/>
      <c r="H92" s="260">
        <f>H93</f>
        <v>301.39999999999998</v>
      </c>
      <c r="K92" s="211"/>
      <c r="L92" s="30"/>
      <c r="M92" s="30"/>
      <c r="N92" s="30"/>
      <c r="O92" s="30"/>
    </row>
    <row r="93" spans="1:15" ht="27.75" customHeight="1" x14ac:dyDescent="0.25">
      <c r="A93" s="23"/>
      <c r="B93" s="91" t="s">
        <v>81</v>
      </c>
      <c r="C93" s="199" t="s">
        <v>101</v>
      </c>
      <c r="D93" s="199" t="s">
        <v>69</v>
      </c>
      <c r="E93" s="199" t="s">
        <v>23</v>
      </c>
      <c r="F93" s="199" t="s">
        <v>142</v>
      </c>
      <c r="G93" s="199" t="s">
        <v>82</v>
      </c>
      <c r="H93" s="260">
        <f>прил._3!K123</f>
        <v>301.39999999999998</v>
      </c>
      <c r="K93" s="211"/>
      <c r="L93" s="30"/>
      <c r="M93" s="30"/>
      <c r="N93" s="30"/>
      <c r="O93" s="30"/>
    </row>
    <row r="94" spans="1:15" ht="57" x14ac:dyDescent="0.25">
      <c r="A94" s="23"/>
      <c r="B94" s="93" t="s">
        <v>302</v>
      </c>
      <c r="C94" s="199" t="s">
        <v>97</v>
      </c>
      <c r="D94" s="199" t="s">
        <v>67</v>
      </c>
      <c r="E94" s="199" t="s">
        <v>23</v>
      </c>
      <c r="F94" s="199" t="s">
        <v>134</v>
      </c>
      <c r="G94" s="199"/>
      <c r="H94" s="260">
        <f>H97</f>
        <v>10</v>
      </c>
      <c r="I94" s="31" t="e">
        <v>#REF!</v>
      </c>
      <c r="J94" s="31" t="e">
        <v>#REF!</v>
      </c>
      <c r="K94" s="209"/>
    </row>
    <row r="95" spans="1:15" ht="30" x14ac:dyDescent="0.25">
      <c r="A95" s="23"/>
      <c r="B95" s="226" t="s">
        <v>303</v>
      </c>
      <c r="C95" s="199" t="s">
        <v>97</v>
      </c>
      <c r="D95" s="199" t="s">
        <v>76</v>
      </c>
      <c r="E95" s="199" t="s">
        <v>23</v>
      </c>
      <c r="F95" s="199" t="s">
        <v>134</v>
      </c>
      <c r="G95" s="199"/>
      <c r="H95" s="260">
        <f>H97</f>
        <v>10</v>
      </c>
      <c r="K95" s="209"/>
    </row>
    <row r="96" spans="1:15" ht="45" x14ac:dyDescent="0.25">
      <c r="A96" s="23"/>
      <c r="B96" s="90" t="s">
        <v>304</v>
      </c>
      <c r="C96" s="199" t="s">
        <v>97</v>
      </c>
      <c r="D96" s="199" t="s">
        <v>76</v>
      </c>
      <c r="E96" s="199" t="s">
        <v>22</v>
      </c>
      <c r="F96" s="199" t="s">
        <v>156</v>
      </c>
      <c r="G96" s="199"/>
      <c r="H96" s="260">
        <f>H97</f>
        <v>10</v>
      </c>
      <c r="K96" s="209"/>
    </row>
    <row r="97" spans="1:11" ht="30" x14ac:dyDescent="0.25">
      <c r="A97" s="23"/>
      <c r="B97" s="91" t="s">
        <v>81</v>
      </c>
      <c r="C97" s="199" t="s">
        <v>97</v>
      </c>
      <c r="D97" s="199" t="s">
        <v>76</v>
      </c>
      <c r="E97" s="199" t="s">
        <v>22</v>
      </c>
      <c r="F97" s="199" t="s">
        <v>156</v>
      </c>
      <c r="G97" s="199" t="s">
        <v>82</v>
      </c>
      <c r="H97" s="260">
        <f>прил._3!K128</f>
        <v>10</v>
      </c>
      <c r="K97" s="209"/>
    </row>
    <row r="98" spans="1:11" ht="51" customHeight="1" x14ac:dyDescent="0.25">
      <c r="A98" s="21"/>
      <c r="B98" s="93" t="str">
        <f>прил._3!B131</f>
        <v>Муниципальная программа "Развитие жилищно-коммунальной инфраструктуры в Новодмитриевском сельском поселении на 2021-2023 годы"</v>
      </c>
      <c r="C98" s="190" t="s">
        <v>102</v>
      </c>
      <c r="D98" s="190" t="s">
        <v>67</v>
      </c>
      <c r="E98" s="190" t="s">
        <v>23</v>
      </c>
      <c r="F98" s="190" t="s">
        <v>134</v>
      </c>
      <c r="G98" s="190"/>
      <c r="H98" s="263">
        <f>H114</f>
        <v>3100.8</v>
      </c>
      <c r="K98" s="209"/>
    </row>
    <row r="99" spans="1:11" x14ac:dyDescent="0.25">
      <c r="A99" s="23"/>
      <c r="B99" s="92" t="s">
        <v>103</v>
      </c>
      <c r="C99" s="199" t="s">
        <v>102</v>
      </c>
      <c r="D99" s="199" t="s">
        <v>69</v>
      </c>
      <c r="E99" s="199" t="s">
        <v>23</v>
      </c>
      <c r="F99" s="199" t="s">
        <v>134</v>
      </c>
      <c r="G99" s="199"/>
      <c r="H99" s="260">
        <f>H113</f>
        <v>3100.8</v>
      </c>
      <c r="K99" s="209"/>
    </row>
    <row r="100" spans="1:11" ht="30" hidden="1" x14ac:dyDescent="0.25">
      <c r="A100" s="23"/>
      <c r="B100" s="92" t="s">
        <v>47</v>
      </c>
      <c r="C100" s="199" t="s">
        <v>102</v>
      </c>
      <c r="D100" s="199" t="s">
        <v>69</v>
      </c>
      <c r="E100" s="199"/>
      <c r="F100" s="199" t="s">
        <v>157</v>
      </c>
      <c r="G100" s="199"/>
      <c r="H100" s="260">
        <f>H101+H102</f>
        <v>0</v>
      </c>
      <c r="K100" s="209"/>
    </row>
    <row r="101" spans="1:11" ht="33" hidden="1" customHeight="1" x14ac:dyDescent="0.25">
      <c r="A101" s="23"/>
      <c r="B101" s="90" t="s">
        <v>81</v>
      </c>
      <c r="C101" s="199" t="s">
        <v>102</v>
      </c>
      <c r="D101" s="199" t="s">
        <v>69</v>
      </c>
      <c r="E101" s="199"/>
      <c r="F101" s="199" t="s">
        <v>157</v>
      </c>
      <c r="G101" s="199" t="s">
        <v>82</v>
      </c>
      <c r="H101" s="260">
        <v>0</v>
      </c>
      <c r="K101" s="209"/>
    </row>
    <row r="102" spans="1:11" ht="27.75" hidden="1" customHeight="1" x14ac:dyDescent="0.25">
      <c r="A102" s="23"/>
      <c r="B102" s="90" t="s">
        <v>83</v>
      </c>
      <c r="C102" s="199" t="s">
        <v>102</v>
      </c>
      <c r="D102" s="199" t="s">
        <v>69</v>
      </c>
      <c r="E102" s="199"/>
      <c r="F102" s="199" t="s">
        <v>157</v>
      </c>
      <c r="G102" s="199" t="s">
        <v>84</v>
      </c>
      <c r="H102" s="260">
        <v>0</v>
      </c>
      <c r="K102" s="209"/>
    </row>
    <row r="103" spans="1:11" ht="28.5" hidden="1" customHeight="1" x14ac:dyDescent="0.25">
      <c r="A103" s="23"/>
      <c r="B103" s="90" t="s">
        <v>105</v>
      </c>
      <c r="C103" s="199" t="s">
        <v>102</v>
      </c>
      <c r="D103" s="199" t="s">
        <v>87</v>
      </c>
      <c r="E103" s="199"/>
      <c r="F103" s="199" t="s">
        <v>134</v>
      </c>
      <c r="G103" s="199"/>
      <c r="H103" s="260">
        <f>H104+H107</f>
        <v>0</v>
      </c>
      <c r="K103" s="209"/>
    </row>
    <row r="104" spans="1:11" ht="32.25" hidden="1" customHeight="1" x14ac:dyDescent="0.25">
      <c r="A104" s="23"/>
      <c r="B104" s="92" t="s">
        <v>104</v>
      </c>
      <c r="C104" s="199" t="s">
        <v>102</v>
      </c>
      <c r="D104" s="199" t="s">
        <v>87</v>
      </c>
      <c r="E104" s="199"/>
      <c r="F104" s="199" t="s">
        <v>143</v>
      </c>
      <c r="G104" s="199"/>
      <c r="H104" s="260">
        <f>H105+H106</f>
        <v>0</v>
      </c>
      <c r="K104" s="209"/>
    </row>
    <row r="105" spans="1:11" ht="29.25" hidden="1" customHeight="1" x14ac:dyDescent="0.25">
      <c r="A105" s="23"/>
      <c r="B105" s="90" t="s">
        <v>81</v>
      </c>
      <c r="C105" s="199" t="s">
        <v>102</v>
      </c>
      <c r="D105" s="199" t="s">
        <v>87</v>
      </c>
      <c r="E105" s="199"/>
      <c r="F105" s="199" t="s">
        <v>143</v>
      </c>
      <c r="G105" s="199" t="s">
        <v>82</v>
      </c>
      <c r="H105" s="260">
        <v>0</v>
      </c>
      <c r="K105" s="209"/>
    </row>
    <row r="106" spans="1:11" ht="13.5" hidden="1" customHeight="1" x14ac:dyDescent="0.25">
      <c r="A106" s="23"/>
      <c r="B106" s="90" t="s">
        <v>83</v>
      </c>
      <c r="C106" s="199" t="s">
        <v>102</v>
      </c>
      <c r="D106" s="199" t="s">
        <v>87</v>
      </c>
      <c r="E106" s="199"/>
      <c r="F106" s="199" t="s">
        <v>143</v>
      </c>
      <c r="G106" s="199" t="s">
        <v>84</v>
      </c>
      <c r="H106" s="260">
        <v>0</v>
      </c>
      <c r="K106" s="209"/>
    </row>
    <row r="107" spans="1:11" ht="16.5" hidden="1" customHeight="1" x14ac:dyDescent="0.25">
      <c r="A107" s="23"/>
      <c r="B107" s="92" t="s">
        <v>47</v>
      </c>
      <c r="C107" s="199" t="s">
        <v>102</v>
      </c>
      <c r="D107" s="199" t="s">
        <v>87</v>
      </c>
      <c r="E107" s="199"/>
      <c r="F107" s="199" t="s">
        <v>157</v>
      </c>
      <c r="G107" s="199"/>
      <c r="H107" s="260">
        <f>H108+H109</f>
        <v>0</v>
      </c>
      <c r="K107" s="209"/>
    </row>
    <row r="108" spans="1:11" ht="12" hidden="1" customHeight="1" x14ac:dyDescent="0.25">
      <c r="A108" s="23"/>
      <c r="B108" s="90" t="s">
        <v>81</v>
      </c>
      <c r="C108" s="199" t="s">
        <v>102</v>
      </c>
      <c r="D108" s="199" t="s">
        <v>87</v>
      </c>
      <c r="E108" s="199"/>
      <c r="F108" s="199" t="s">
        <v>157</v>
      </c>
      <c r="G108" s="199" t="s">
        <v>82</v>
      </c>
      <c r="H108" s="260">
        <v>0</v>
      </c>
      <c r="K108" s="209"/>
    </row>
    <row r="109" spans="1:11" ht="1.5" hidden="1" customHeight="1" x14ac:dyDescent="0.25">
      <c r="A109" s="23"/>
      <c r="B109" s="90" t="s">
        <v>83</v>
      </c>
      <c r="C109" s="199" t="s">
        <v>102</v>
      </c>
      <c r="D109" s="199" t="s">
        <v>87</v>
      </c>
      <c r="E109" s="199"/>
      <c r="F109" s="199" t="s">
        <v>157</v>
      </c>
      <c r="G109" s="199" t="s">
        <v>84</v>
      </c>
      <c r="H109" s="260">
        <v>0</v>
      </c>
      <c r="K109" s="209"/>
    </row>
    <row r="110" spans="1:11" ht="18" hidden="1" customHeight="1" x14ac:dyDescent="0.25">
      <c r="A110" s="23"/>
      <c r="B110" s="95" t="s">
        <v>124</v>
      </c>
      <c r="C110" s="199" t="s">
        <v>102</v>
      </c>
      <c r="D110" s="199" t="s">
        <v>69</v>
      </c>
      <c r="E110" s="199" t="s">
        <v>23</v>
      </c>
      <c r="F110" s="199" t="s">
        <v>144</v>
      </c>
      <c r="G110" s="199"/>
      <c r="H110" s="260">
        <v>0</v>
      </c>
      <c r="K110" s="209"/>
    </row>
    <row r="111" spans="1:11" ht="16.5" hidden="1" customHeight="1" x14ac:dyDescent="0.25">
      <c r="A111" s="23"/>
      <c r="B111" s="96" t="s">
        <v>83</v>
      </c>
      <c r="C111" s="199" t="s">
        <v>102</v>
      </c>
      <c r="D111" s="199" t="s">
        <v>69</v>
      </c>
      <c r="E111" s="199" t="s">
        <v>23</v>
      </c>
      <c r="F111" s="199" t="s">
        <v>144</v>
      </c>
      <c r="G111" s="199" t="s">
        <v>84</v>
      </c>
      <c r="H111" s="260">
        <v>0</v>
      </c>
      <c r="K111" s="209"/>
    </row>
    <row r="112" spans="1:11" x14ac:dyDescent="0.25">
      <c r="A112" s="23"/>
      <c r="B112" s="92" t="s">
        <v>15</v>
      </c>
      <c r="C112" s="199" t="s">
        <v>102</v>
      </c>
      <c r="D112" s="199" t="s">
        <v>69</v>
      </c>
      <c r="E112" s="199"/>
      <c r="F112" s="199" t="s">
        <v>157</v>
      </c>
      <c r="G112" s="199"/>
      <c r="H112" s="260">
        <f>H113</f>
        <v>3100.8</v>
      </c>
      <c r="K112" s="209"/>
    </row>
    <row r="113" spans="1:45" x14ac:dyDescent="0.25">
      <c r="A113" s="23"/>
      <c r="B113" s="96" t="str">
        <f>прил._3!B133</f>
        <v>Мероприятия в области коммунального хозяйства</v>
      </c>
      <c r="C113" s="199" t="s">
        <v>102</v>
      </c>
      <c r="D113" s="199" t="s">
        <v>69</v>
      </c>
      <c r="E113" s="199" t="s">
        <v>23</v>
      </c>
      <c r="F113" s="199" t="s">
        <v>157</v>
      </c>
      <c r="G113" s="199"/>
      <c r="H113" s="260">
        <f>H114</f>
        <v>3100.8</v>
      </c>
      <c r="K113" s="209"/>
    </row>
    <row r="114" spans="1:45" ht="30" x14ac:dyDescent="0.25">
      <c r="A114" s="23"/>
      <c r="B114" s="90" t="s">
        <v>81</v>
      </c>
      <c r="C114" s="199" t="s">
        <v>102</v>
      </c>
      <c r="D114" s="199" t="s">
        <v>69</v>
      </c>
      <c r="E114" s="199" t="s">
        <v>23</v>
      </c>
      <c r="F114" s="199" t="s">
        <v>157</v>
      </c>
      <c r="G114" s="199" t="s">
        <v>82</v>
      </c>
      <c r="H114" s="260">
        <f>прил._3!K134</f>
        <v>3100.8</v>
      </c>
      <c r="I114" s="31">
        <v>0</v>
      </c>
      <c r="J114" s="31">
        <v>0</v>
      </c>
      <c r="K114" s="209"/>
    </row>
    <row r="115" spans="1:45" ht="42.75" x14ac:dyDescent="0.25">
      <c r="A115" s="21"/>
      <c r="B115" s="93" t="str">
        <f>прил._3!B136</f>
        <v>Муниципальная программа "Благоустройство территории поселения в Новодмитриевском сельском поселении на 2021-2023 годы"</v>
      </c>
      <c r="C115" s="190" t="s">
        <v>108</v>
      </c>
      <c r="D115" s="190" t="s">
        <v>67</v>
      </c>
      <c r="E115" s="190" t="s">
        <v>23</v>
      </c>
      <c r="F115" s="190" t="s">
        <v>134</v>
      </c>
      <c r="G115" s="190"/>
      <c r="H115" s="263">
        <f>H116+H119+H122</f>
        <v>1822</v>
      </c>
      <c r="K115" s="209"/>
    </row>
    <row r="116" spans="1:45" ht="30" x14ac:dyDescent="0.25">
      <c r="A116" s="23"/>
      <c r="B116" s="92" t="s">
        <v>109</v>
      </c>
      <c r="C116" s="199" t="s">
        <v>108</v>
      </c>
      <c r="D116" s="199" t="s">
        <v>76</v>
      </c>
      <c r="E116" s="199" t="s">
        <v>23</v>
      </c>
      <c r="F116" s="199" t="s">
        <v>134</v>
      </c>
      <c r="G116" s="199"/>
      <c r="H116" s="260">
        <f>H118</f>
        <v>400</v>
      </c>
      <c r="K116" s="209"/>
    </row>
    <row r="117" spans="1:45" ht="45" x14ac:dyDescent="0.25">
      <c r="A117" s="23"/>
      <c r="B117" s="20" t="str">
        <f>прил._3!B138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17" s="199" t="s">
        <v>108</v>
      </c>
      <c r="D117" s="199" t="s">
        <v>76</v>
      </c>
      <c r="E117" s="199" t="s">
        <v>23</v>
      </c>
      <c r="F117" s="199" t="s">
        <v>145</v>
      </c>
      <c r="G117" s="199"/>
      <c r="H117" s="260">
        <f>H118</f>
        <v>400</v>
      </c>
      <c r="K117" s="209"/>
    </row>
    <row r="118" spans="1:45" ht="30" x14ac:dyDescent="0.25">
      <c r="A118" s="23"/>
      <c r="B118" s="90" t="s">
        <v>81</v>
      </c>
      <c r="C118" s="199" t="s">
        <v>108</v>
      </c>
      <c r="D118" s="199" t="s">
        <v>76</v>
      </c>
      <c r="E118" s="199" t="s">
        <v>23</v>
      </c>
      <c r="F118" s="199" t="s">
        <v>145</v>
      </c>
      <c r="G118" s="199" t="s">
        <v>82</v>
      </c>
      <c r="H118" s="260">
        <f>прил._3!K139</f>
        <v>400</v>
      </c>
      <c r="K118" s="209"/>
    </row>
    <row r="119" spans="1:45" ht="45" x14ac:dyDescent="0.25">
      <c r="A119" s="23"/>
      <c r="B119" s="25" t="str">
        <f>прил._3!B140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19" s="199" t="s">
        <v>108</v>
      </c>
      <c r="D119" s="199" t="s">
        <v>69</v>
      </c>
      <c r="E119" s="199" t="s">
        <v>23</v>
      </c>
      <c r="F119" s="199" t="s">
        <v>134</v>
      </c>
      <c r="G119" s="199"/>
      <c r="H119" s="260">
        <f>H121</f>
        <v>485</v>
      </c>
      <c r="K119" s="209"/>
    </row>
    <row r="120" spans="1:45" ht="30.75" customHeight="1" x14ac:dyDescent="0.25">
      <c r="A120" s="23"/>
      <c r="B120" s="90" t="s">
        <v>110</v>
      </c>
      <c r="C120" s="199" t="s">
        <v>108</v>
      </c>
      <c r="D120" s="199" t="s">
        <v>69</v>
      </c>
      <c r="E120" s="199" t="s">
        <v>23</v>
      </c>
      <c r="F120" s="199" t="s">
        <v>146</v>
      </c>
      <c r="G120" s="199"/>
      <c r="H120" s="260">
        <f>H121</f>
        <v>485</v>
      </c>
      <c r="K120" s="209"/>
    </row>
    <row r="121" spans="1:45" ht="30" x14ac:dyDescent="0.25">
      <c r="A121" s="23"/>
      <c r="B121" s="25" t="s">
        <v>81</v>
      </c>
      <c r="C121" s="199" t="s">
        <v>108</v>
      </c>
      <c r="D121" s="199" t="s">
        <v>69</v>
      </c>
      <c r="E121" s="199" t="s">
        <v>23</v>
      </c>
      <c r="F121" s="199" t="s">
        <v>146</v>
      </c>
      <c r="G121" s="199" t="s">
        <v>82</v>
      </c>
      <c r="H121" s="260">
        <f>прил._3!K142</f>
        <v>485</v>
      </c>
      <c r="K121" s="209"/>
    </row>
    <row r="122" spans="1:45" s="147" customFormat="1" ht="60" x14ac:dyDescent="0.25">
      <c r="A122" s="32"/>
      <c r="B122" s="92" t="str">
        <f>прил._3!B143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2" s="199" t="s">
        <v>108</v>
      </c>
      <c r="D122" s="199" t="s">
        <v>95</v>
      </c>
      <c r="E122" s="199" t="s">
        <v>23</v>
      </c>
      <c r="F122" s="199" t="s">
        <v>134</v>
      </c>
      <c r="G122" s="199"/>
      <c r="H122" s="260">
        <f>H124</f>
        <v>937</v>
      </c>
      <c r="I122" s="62"/>
      <c r="J122" s="62"/>
      <c r="K122" s="209"/>
      <c r="L122" s="62"/>
      <c r="M122" s="62"/>
      <c r="N122" s="62"/>
      <c r="O122" s="62"/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62"/>
      <c r="AS122" s="62"/>
    </row>
    <row r="123" spans="1:45" ht="30" x14ac:dyDescent="0.25">
      <c r="A123" s="23"/>
      <c r="B123" s="90" t="s">
        <v>111</v>
      </c>
      <c r="C123" s="199" t="s">
        <v>108</v>
      </c>
      <c r="D123" s="199" t="s">
        <v>95</v>
      </c>
      <c r="E123" s="199" t="s">
        <v>23</v>
      </c>
      <c r="F123" s="199" t="s">
        <v>147</v>
      </c>
      <c r="G123" s="199"/>
      <c r="H123" s="260">
        <f>H122</f>
        <v>937</v>
      </c>
      <c r="K123" s="209"/>
    </row>
    <row r="124" spans="1:45" ht="29.25" customHeight="1" x14ac:dyDescent="0.25">
      <c r="A124" s="23"/>
      <c r="B124" s="90" t="s">
        <v>81</v>
      </c>
      <c r="C124" s="199" t="s">
        <v>108</v>
      </c>
      <c r="D124" s="199" t="s">
        <v>95</v>
      </c>
      <c r="E124" s="199" t="s">
        <v>23</v>
      </c>
      <c r="F124" s="199" t="s">
        <v>147</v>
      </c>
      <c r="G124" s="199" t="s">
        <v>82</v>
      </c>
      <c r="H124" s="260">
        <f>прил._3!K145</f>
        <v>937</v>
      </c>
      <c r="K124" s="211"/>
      <c r="L124" s="30"/>
    </row>
    <row r="125" spans="1:45" ht="29.25" x14ac:dyDescent="0.25">
      <c r="A125" s="18"/>
      <c r="B125" s="89" t="s">
        <v>74</v>
      </c>
      <c r="C125" s="190" t="s">
        <v>75</v>
      </c>
      <c r="D125" s="190" t="s">
        <v>67</v>
      </c>
      <c r="E125" s="190" t="s">
        <v>23</v>
      </c>
      <c r="F125" s="190" t="s">
        <v>134</v>
      </c>
      <c r="G125" s="190"/>
      <c r="H125" s="263">
        <f>H128</f>
        <v>1107.5</v>
      </c>
      <c r="I125" s="86">
        <f>I128</f>
        <v>0</v>
      </c>
      <c r="J125" s="102">
        <f>J128</f>
        <v>0</v>
      </c>
      <c r="K125" s="214"/>
      <c r="L125" s="30"/>
    </row>
    <row r="126" spans="1:45" x14ac:dyDescent="0.25">
      <c r="A126" s="18"/>
      <c r="B126" s="20" t="s">
        <v>52</v>
      </c>
      <c r="C126" s="199" t="s">
        <v>75</v>
      </c>
      <c r="D126" s="199" t="s">
        <v>76</v>
      </c>
      <c r="E126" s="199" t="s">
        <v>23</v>
      </c>
      <c r="F126" s="199" t="s">
        <v>134</v>
      </c>
      <c r="G126" s="199"/>
      <c r="H126" s="260">
        <f>прил._3!K37</f>
        <v>1107.5</v>
      </c>
      <c r="K126" s="211"/>
      <c r="L126" s="30"/>
    </row>
    <row r="127" spans="1:45" ht="30" x14ac:dyDescent="0.25">
      <c r="A127" s="18"/>
      <c r="B127" s="20" t="s">
        <v>70</v>
      </c>
      <c r="C127" s="199" t="s">
        <v>75</v>
      </c>
      <c r="D127" s="199" t="s">
        <v>76</v>
      </c>
      <c r="E127" s="199" t="s">
        <v>23</v>
      </c>
      <c r="F127" s="199" t="s">
        <v>148</v>
      </c>
      <c r="G127" s="199"/>
      <c r="H127" s="260">
        <f>H128</f>
        <v>1107.5</v>
      </c>
      <c r="K127" s="211"/>
      <c r="L127" s="30"/>
    </row>
    <row r="128" spans="1:45" ht="78" customHeight="1" x14ac:dyDescent="0.25">
      <c r="A128" s="18"/>
      <c r="B128" s="20" t="s">
        <v>77</v>
      </c>
      <c r="C128" s="199" t="s">
        <v>75</v>
      </c>
      <c r="D128" s="199" t="s">
        <v>76</v>
      </c>
      <c r="E128" s="199" t="s">
        <v>23</v>
      </c>
      <c r="F128" s="199" t="s">
        <v>148</v>
      </c>
      <c r="G128" s="199" t="s">
        <v>78</v>
      </c>
      <c r="H128" s="260">
        <f>прил._3!K37</f>
        <v>1107.5</v>
      </c>
      <c r="K128" s="211"/>
      <c r="L128" s="30"/>
    </row>
    <row r="129" spans="1:12" x14ac:dyDescent="0.25">
      <c r="A129" s="18"/>
      <c r="B129" s="20" t="s">
        <v>173</v>
      </c>
      <c r="C129" s="190" t="s">
        <v>80</v>
      </c>
      <c r="D129" s="190" t="s">
        <v>67</v>
      </c>
      <c r="E129" s="190" t="s">
        <v>23</v>
      </c>
      <c r="F129" s="190" t="s">
        <v>134</v>
      </c>
      <c r="G129" s="199"/>
      <c r="H129" s="260">
        <f>H130+H140+H143+H154+H159</f>
        <v>9316.4</v>
      </c>
      <c r="K129" s="211"/>
      <c r="L129" s="30"/>
    </row>
    <row r="130" spans="1:12" ht="18" customHeight="1" x14ac:dyDescent="0.25">
      <c r="A130" s="18"/>
      <c r="B130" s="89" t="s">
        <v>173</v>
      </c>
      <c r="C130" s="190" t="s">
        <v>80</v>
      </c>
      <c r="D130" s="190" t="s">
        <v>76</v>
      </c>
      <c r="E130" s="190" t="s">
        <v>23</v>
      </c>
      <c r="F130" s="190" t="s">
        <v>134</v>
      </c>
      <c r="G130" s="190"/>
      <c r="H130" s="263">
        <f>H131+H135+H137</f>
        <v>8627.4</v>
      </c>
      <c r="I130" s="86">
        <f>I132+I133+I138+I139+I142+I145+I158+I134</f>
        <v>0</v>
      </c>
      <c r="J130" s="102">
        <f>J132+J133+J138+J139+J142+J145+J158+J134</f>
        <v>0</v>
      </c>
      <c r="K130" s="214"/>
      <c r="L130" s="30"/>
    </row>
    <row r="131" spans="1:12" ht="30" x14ac:dyDescent="0.25">
      <c r="A131" s="23"/>
      <c r="B131" s="20" t="s">
        <v>70</v>
      </c>
      <c r="C131" s="199" t="s">
        <v>80</v>
      </c>
      <c r="D131" s="199" t="s">
        <v>76</v>
      </c>
      <c r="E131" s="199" t="s">
        <v>23</v>
      </c>
      <c r="F131" s="199" t="s">
        <v>148</v>
      </c>
      <c r="G131" s="199"/>
      <c r="H131" s="260">
        <f>H132+H133+H134</f>
        <v>5837.4</v>
      </c>
      <c r="K131" s="211"/>
      <c r="L131" s="30"/>
    </row>
    <row r="132" spans="1:12" ht="75" x14ac:dyDescent="0.25">
      <c r="A132" s="23"/>
      <c r="B132" s="20" t="s">
        <v>77</v>
      </c>
      <c r="C132" s="199" t="s">
        <v>80</v>
      </c>
      <c r="D132" s="199" t="s">
        <v>76</v>
      </c>
      <c r="E132" s="199" t="s">
        <v>23</v>
      </c>
      <c r="F132" s="199" t="s">
        <v>148</v>
      </c>
      <c r="G132" s="199" t="s">
        <v>78</v>
      </c>
      <c r="H132" s="260">
        <f>прил._3!K42</f>
        <v>4480</v>
      </c>
      <c r="K132" s="213"/>
    </row>
    <row r="133" spans="1:12" ht="28.5" customHeight="1" x14ac:dyDescent="0.25">
      <c r="A133" s="23"/>
      <c r="B133" s="20" t="s">
        <v>81</v>
      </c>
      <c r="C133" s="199" t="s">
        <v>80</v>
      </c>
      <c r="D133" s="199" t="s">
        <v>76</v>
      </c>
      <c r="E133" s="199" t="s">
        <v>23</v>
      </c>
      <c r="F133" s="199" t="s">
        <v>148</v>
      </c>
      <c r="G133" s="199" t="s">
        <v>82</v>
      </c>
      <c r="H133" s="260">
        <f>прил._3!K43</f>
        <v>1337.4</v>
      </c>
      <c r="K133" s="209"/>
    </row>
    <row r="134" spans="1:12" x14ac:dyDescent="0.25">
      <c r="A134" s="23"/>
      <c r="B134" s="20" t="s">
        <v>83</v>
      </c>
      <c r="C134" s="199" t="s">
        <v>80</v>
      </c>
      <c r="D134" s="199" t="s">
        <v>76</v>
      </c>
      <c r="E134" s="199" t="s">
        <v>23</v>
      </c>
      <c r="F134" s="199" t="s">
        <v>148</v>
      </c>
      <c r="G134" s="199" t="s">
        <v>84</v>
      </c>
      <c r="H134" s="260">
        <f>прил._3!K44</f>
        <v>20</v>
      </c>
      <c r="K134" s="209"/>
    </row>
    <row r="135" spans="1:12" x14ac:dyDescent="0.25">
      <c r="A135" s="23"/>
      <c r="B135" s="20" t="s">
        <v>83</v>
      </c>
      <c r="C135" s="199" t="s">
        <v>80</v>
      </c>
      <c r="D135" s="199" t="s">
        <v>76</v>
      </c>
      <c r="E135" s="199" t="s">
        <v>23</v>
      </c>
      <c r="F135" s="199" t="s">
        <v>180</v>
      </c>
      <c r="G135" s="199"/>
      <c r="H135" s="260">
        <f>H136</f>
        <v>2493.3999999999996</v>
      </c>
      <c r="K135" s="209"/>
    </row>
    <row r="136" spans="1:12" x14ac:dyDescent="0.25">
      <c r="A136" s="23"/>
      <c r="B136" s="20" t="s">
        <v>83</v>
      </c>
      <c r="C136" s="199" t="s">
        <v>80</v>
      </c>
      <c r="D136" s="199" t="s">
        <v>76</v>
      </c>
      <c r="E136" s="199" t="s">
        <v>23</v>
      </c>
      <c r="F136" s="199" t="s">
        <v>180</v>
      </c>
      <c r="G136" s="199" t="s">
        <v>84</v>
      </c>
      <c r="H136" s="260">
        <f>прил._3!K75</f>
        <v>2493.3999999999996</v>
      </c>
      <c r="K136" s="209">
        <v>-500</v>
      </c>
    </row>
    <row r="137" spans="1:12" ht="30" x14ac:dyDescent="0.25">
      <c r="A137" s="26"/>
      <c r="B137" s="20" t="s">
        <v>35</v>
      </c>
      <c r="C137" s="199" t="s">
        <v>80</v>
      </c>
      <c r="D137" s="199" t="s">
        <v>76</v>
      </c>
      <c r="E137" s="199" t="s">
        <v>23</v>
      </c>
      <c r="F137" s="199" t="s">
        <v>152</v>
      </c>
      <c r="G137" s="199"/>
      <c r="H137" s="260">
        <f>прил._3!K77</f>
        <v>296.60000000000002</v>
      </c>
      <c r="K137" s="209"/>
    </row>
    <row r="138" spans="1:12" ht="75" x14ac:dyDescent="0.25">
      <c r="A138" s="26"/>
      <c r="B138" s="20" t="s">
        <v>77</v>
      </c>
      <c r="C138" s="199" t="s">
        <v>80</v>
      </c>
      <c r="D138" s="199" t="s">
        <v>76</v>
      </c>
      <c r="E138" s="199" t="s">
        <v>23</v>
      </c>
      <c r="F138" s="199" t="s">
        <v>152</v>
      </c>
      <c r="G138" s="199" t="s">
        <v>78</v>
      </c>
      <c r="H138" s="260">
        <f>прил._3!K81</f>
        <v>296.60000000000002</v>
      </c>
      <c r="K138" s="213"/>
    </row>
    <row r="139" spans="1:12" ht="1.5" customHeight="1" x14ac:dyDescent="0.25">
      <c r="A139" s="26"/>
      <c r="B139" s="20"/>
      <c r="C139" s="199"/>
      <c r="D139" s="199"/>
      <c r="E139" s="199"/>
      <c r="F139" s="199"/>
      <c r="G139" s="199"/>
      <c r="H139" s="260"/>
      <c r="K139" s="209"/>
    </row>
    <row r="140" spans="1:12" x14ac:dyDescent="0.25">
      <c r="A140" s="23"/>
      <c r="B140" s="20" t="s">
        <v>57</v>
      </c>
      <c r="C140" s="199" t="s">
        <v>80</v>
      </c>
      <c r="D140" s="199" t="s">
        <v>69</v>
      </c>
      <c r="E140" s="199" t="s">
        <v>23</v>
      </c>
      <c r="F140" s="199" t="s">
        <v>134</v>
      </c>
      <c r="G140" s="199"/>
      <c r="H140" s="260">
        <v>3.8</v>
      </c>
      <c r="K140" s="209"/>
    </row>
    <row r="141" spans="1:12" ht="45" x14ac:dyDescent="0.25">
      <c r="A141" s="23"/>
      <c r="B141" s="20" t="s">
        <v>85</v>
      </c>
      <c r="C141" s="199" t="s">
        <v>80</v>
      </c>
      <c r="D141" s="199" t="s">
        <v>69</v>
      </c>
      <c r="E141" s="199" t="s">
        <v>23</v>
      </c>
      <c r="F141" s="199" t="s">
        <v>149</v>
      </c>
      <c r="G141" s="199"/>
      <c r="H141" s="260">
        <v>3.8</v>
      </c>
      <c r="K141" s="209"/>
    </row>
    <row r="142" spans="1:12" ht="30" x14ac:dyDescent="0.25">
      <c r="A142" s="23"/>
      <c r="B142" s="20" t="s">
        <v>81</v>
      </c>
      <c r="C142" s="199" t="s">
        <v>80</v>
      </c>
      <c r="D142" s="199" t="s">
        <v>69</v>
      </c>
      <c r="E142" s="199" t="s">
        <v>23</v>
      </c>
      <c r="F142" s="199" t="s">
        <v>149</v>
      </c>
      <c r="G142" s="199" t="s">
        <v>82</v>
      </c>
      <c r="H142" s="260">
        <f>прил._3!K47</f>
        <v>3.8</v>
      </c>
      <c r="K142" s="209"/>
    </row>
    <row r="143" spans="1:12" x14ac:dyDescent="0.25">
      <c r="A143" s="23"/>
      <c r="B143" s="20" t="s">
        <v>55</v>
      </c>
      <c r="C143" s="199" t="s">
        <v>80</v>
      </c>
      <c r="D143" s="199" t="s">
        <v>87</v>
      </c>
      <c r="E143" s="199" t="s">
        <v>23</v>
      </c>
      <c r="F143" s="199" t="s">
        <v>134</v>
      </c>
      <c r="G143" s="199"/>
      <c r="H143" s="260">
        <f>H145</f>
        <v>10</v>
      </c>
      <c r="K143" s="209"/>
    </row>
    <row r="144" spans="1:12" x14ac:dyDescent="0.25">
      <c r="A144" s="23"/>
      <c r="B144" s="20" t="s">
        <v>88</v>
      </c>
      <c r="C144" s="199" t="s">
        <v>80</v>
      </c>
      <c r="D144" s="199" t="s">
        <v>87</v>
      </c>
      <c r="E144" s="199" t="s">
        <v>23</v>
      </c>
      <c r="F144" s="199" t="s">
        <v>150</v>
      </c>
      <c r="G144" s="199"/>
      <c r="H144" s="260">
        <f>H145</f>
        <v>10</v>
      </c>
      <c r="K144" s="209"/>
    </row>
    <row r="145" spans="1:11" x14ac:dyDescent="0.25">
      <c r="A145" s="23"/>
      <c r="B145" s="128" t="s">
        <v>83</v>
      </c>
      <c r="C145" s="199" t="s">
        <v>80</v>
      </c>
      <c r="D145" s="199" t="s">
        <v>87</v>
      </c>
      <c r="E145" s="199" t="s">
        <v>23</v>
      </c>
      <c r="F145" s="199" t="s">
        <v>150</v>
      </c>
      <c r="G145" s="199" t="s">
        <v>84</v>
      </c>
      <c r="H145" s="260">
        <f>прил._3!K62</f>
        <v>10</v>
      </c>
      <c r="K145" s="209"/>
    </row>
    <row r="146" spans="1:11" ht="41.25" hidden="1" customHeight="1" x14ac:dyDescent="0.25">
      <c r="A146" s="23"/>
      <c r="B146" s="101" t="s">
        <v>49</v>
      </c>
      <c r="C146" s="198">
        <v>51</v>
      </c>
      <c r="D146" s="199" t="s">
        <v>92</v>
      </c>
      <c r="E146" s="199" t="s">
        <v>23</v>
      </c>
      <c r="F146" s="199" t="s">
        <v>134</v>
      </c>
      <c r="G146" s="199"/>
      <c r="H146" s="260">
        <v>0</v>
      </c>
      <c r="K146" s="209"/>
    </row>
    <row r="147" spans="1:11" ht="27.75" hidden="1" customHeight="1" x14ac:dyDescent="0.25">
      <c r="A147" s="23"/>
      <c r="B147" s="101" t="s">
        <v>50</v>
      </c>
      <c r="C147" s="199" t="s">
        <v>80</v>
      </c>
      <c r="D147" s="199" t="s">
        <v>92</v>
      </c>
      <c r="E147" s="199" t="s">
        <v>23</v>
      </c>
      <c r="F147" s="199" t="s">
        <v>153</v>
      </c>
      <c r="G147" s="199"/>
      <c r="H147" s="260">
        <v>0</v>
      </c>
      <c r="K147" s="209"/>
    </row>
    <row r="148" spans="1:11" ht="33.75" hidden="1" customHeight="1" x14ac:dyDescent="0.25">
      <c r="A148" s="23"/>
      <c r="B148" s="66" t="s">
        <v>81</v>
      </c>
      <c r="C148" s="199" t="s">
        <v>80</v>
      </c>
      <c r="D148" s="199" t="s">
        <v>92</v>
      </c>
      <c r="E148" s="199" t="s">
        <v>23</v>
      </c>
      <c r="F148" s="199" t="s">
        <v>153</v>
      </c>
      <c r="G148" s="199" t="s">
        <v>82</v>
      </c>
      <c r="H148" s="260">
        <v>0</v>
      </c>
      <c r="K148" s="209"/>
    </row>
    <row r="149" spans="1:11" ht="16.5" hidden="1" customHeight="1" x14ac:dyDescent="0.25">
      <c r="A149" s="24"/>
      <c r="B149" s="25" t="s">
        <v>56</v>
      </c>
      <c r="C149" s="199" t="s">
        <v>80</v>
      </c>
      <c r="D149" s="199" t="s">
        <v>89</v>
      </c>
      <c r="E149" s="199" t="s">
        <v>23</v>
      </c>
      <c r="F149" s="199" t="s">
        <v>134</v>
      </c>
      <c r="G149" s="199"/>
      <c r="H149" s="260">
        <v>0</v>
      </c>
      <c r="K149" s="209"/>
    </row>
    <row r="150" spans="1:11" ht="45.75" hidden="1" customHeight="1" x14ac:dyDescent="0.25">
      <c r="A150" s="26"/>
      <c r="B150" s="90" t="s">
        <v>90</v>
      </c>
      <c r="C150" s="199" t="s">
        <v>80</v>
      </c>
      <c r="D150" s="199" t="s">
        <v>89</v>
      </c>
      <c r="E150" s="199" t="s">
        <v>23</v>
      </c>
      <c r="F150" s="199" t="s">
        <v>136</v>
      </c>
      <c r="G150" s="199"/>
      <c r="H150" s="260">
        <v>0</v>
      </c>
      <c r="K150" s="209"/>
    </row>
    <row r="151" spans="1:11" ht="76.5" hidden="1" customHeight="1" x14ac:dyDescent="0.25">
      <c r="A151" s="26"/>
      <c r="B151" s="20" t="s">
        <v>77</v>
      </c>
      <c r="C151" s="199" t="s">
        <v>80</v>
      </c>
      <c r="D151" s="199" t="s">
        <v>89</v>
      </c>
      <c r="E151" s="199" t="s">
        <v>23</v>
      </c>
      <c r="F151" s="199" t="s">
        <v>136</v>
      </c>
      <c r="G151" s="199" t="s">
        <v>78</v>
      </c>
      <c r="H151" s="260">
        <v>0</v>
      </c>
      <c r="K151" s="209"/>
    </row>
    <row r="152" spans="1:11" ht="69" hidden="1" customHeight="1" x14ac:dyDescent="0.25">
      <c r="A152" s="26"/>
      <c r="B152" s="20" t="s">
        <v>81</v>
      </c>
      <c r="C152" s="199" t="s">
        <v>80</v>
      </c>
      <c r="D152" s="199" t="s">
        <v>89</v>
      </c>
      <c r="E152" s="199" t="s">
        <v>23</v>
      </c>
      <c r="F152" s="199" t="s">
        <v>136</v>
      </c>
      <c r="G152" s="199" t="s">
        <v>82</v>
      </c>
      <c r="H152" s="260">
        <v>0</v>
      </c>
      <c r="K152" s="209"/>
    </row>
    <row r="153" spans="1:11" hidden="1" x14ac:dyDescent="0.25">
      <c r="A153" s="26"/>
      <c r="B153" s="91" t="s">
        <v>83</v>
      </c>
      <c r="C153" s="199" t="s">
        <v>80</v>
      </c>
      <c r="D153" s="199" t="s">
        <v>89</v>
      </c>
      <c r="E153" s="199" t="s">
        <v>23</v>
      </c>
      <c r="F153" s="199" t="s">
        <v>136</v>
      </c>
      <c r="G153" s="199" t="s">
        <v>84</v>
      </c>
      <c r="H153" s="260">
        <v>0</v>
      </c>
      <c r="K153" s="209"/>
    </row>
    <row r="154" spans="1:11" s="27" customFormat="1" ht="34.5" customHeight="1" x14ac:dyDescent="0.25">
      <c r="A154" s="26"/>
      <c r="B154" s="92" t="s">
        <v>49</v>
      </c>
      <c r="C154" s="199" t="s">
        <v>80</v>
      </c>
      <c r="D154" s="199" t="s">
        <v>92</v>
      </c>
      <c r="E154" s="199" t="s">
        <v>23</v>
      </c>
      <c r="F154" s="199" t="s">
        <v>134</v>
      </c>
      <c r="G154" s="199"/>
      <c r="H154" s="260">
        <f>H158+H156</f>
        <v>600</v>
      </c>
      <c r="K154" s="209"/>
    </row>
    <row r="155" spans="1:11" s="27" customFormat="1" ht="23.25" hidden="1" customHeight="1" x14ac:dyDescent="0.25">
      <c r="A155" s="26"/>
      <c r="B155" s="127" t="s">
        <v>50</v>
      </c>
      <c r="C155" s="199" t="s">
        <v>80</v>
      </c>
      <c r="D155" s="199" t="s">
        <v>92</v>
      </c>
      <c r="E155" s="199" t="s">
        <v>23</v>
      </c>
      <c r="F155" s="199" t="s">
        <v>153</v>
      </c>
      <c r="G155" s="199"/>
      <c r="H155" s="260"/>
      <c r="K155" s="209"/>
    </row>
    <row r="156" spans="1:11" s="27" customFormat="1" ht="28.5" hidden="1" customHeight="1" x14ac:dyDescent="0.25">
      <c r="A156" s="26"/>
      <c r="B156" s="127" t="s">
        <v>81</v>
      </c>
      <c r="C156" s="199" t="s">
        <v>80</v>
      </c>
      <c r="D156" s="199" t="s">
        <v>92</v>
      </c>
      <c r="E156" s="199" t="s">
        <v>23</v>
      </c>
      <c r="F156" s="199" t="s">
        <v>153</v>
      </c>
      <c r="G156" s="199" t="s">
        <v>82</v>
      </c>
      <c r="H156" s="260"/>
      <c r="K156" s="209"/>
    </row>
    <row r="157" spans="1:11" x14ac:dyDescent="0.25">
      <c r="A157" s="26"/>
      <c r="B157" s="90" t="s">
        <v>116</v>
      </c>
      <c r="C157" s="199" t="s">
        <v>80</v>
      </c>
      <c r="D157" s="199" t="s">
        <v>92</v>
      </c>
      <c r="E157" s="199" t="s">
        <v>23</v>
      </c>
      <c r="F157" s="199" t="s">
        <v>151</v>
      </c>
      <c r="G157" s="199"/>
      <c r="H157" s="260">
        <f>H158</f>
        <v>600</v>
      </c>
      <c r="K157" s="209"/>
    </row>
    <row r="158" spans="1:11" x14ac:dyDescent="0.25">
      <c r="A158" s="26"/>
      <c r="B158" s="90" t="s">
        <v>117</v>
      </c>
      <c r="C158" s="199" t="s">
        <v>80</v>
      </c>
      <c r="D158" s="199" t="s">
        <v>92</v>
      </c>
      <c r="E158" s="199" t="s">
        <v>23</v>
      </c>
      <c r="F158" s="199" t="s">
        <v>151</v>
      </c>
      <c r="G158" s="199" t="s">
        <v>118</v>
      </c>
      <c r="H158" s="260">
        <f>прил._3!K170</f>
        <v>600</v>
      </c>
      <c r="K158" s="213"/>
    </row>
    <row r="159" spans="1:11" x14ac:dyDescent="0.25">
      <c r="A159" s="26"/>
      <c r="B159" s="69" t="s">
        <v>285</v>
      </c>
      <c r="C159" s="306" t="s">
        <v>80</v>
      </c>
      <c r="D159" s="306" t="s">
        <v>159</v>
      </c>
      <c r="E159" s="306" t="s">
        <v>23</v>
      </c>
      <c r="F159" s="306" t="s">
        <v>134</v>
      </c>
      <c r="G159" s="307"/>
      <c r="H159" s="264">
        <f>H162+H160</f>
        <v>75.2</v>
      </c>
      <c r="K159" s="213"/>
    </row>
    <row r="160" spans="1:11" ht="60" x14ac:dyDescent="0.25">
      <c r="A160" s="26"/>
      <c r="B160" s="69" t="s">
        <v>286</v>
      </c>
      <c r="C160" s="306" t="s">
        <v>80</v>
      </c>
      <c r="D160" s="306" t="s">
        <v>159</v>
      </c>
      <c r="E160" s="306" t="s">
        <v>23</v>
      </c>
      <c r="F160" s="306" t="s">
        <v>287</v>
      </c>
      <c r="G160" s="307"/>
      <c r="H160" s="264">
        <f>H161</f>
        <v>44.4</v>
      </c>
      <c r="K160" s="213"/>
    </row>
    <row r="161" spans="1:256" x14ac:dyDescent="0.25">
      <c r="A161" s="26"/>
      <c r="B161" s="187" t="s">
        <v>71</v>
      </c>
      <c r="C161" s="306" t="s">
        <v>80</v>
      </c>
      <c r="D161" s="306" t="s">
        <v>159</v>
      </c>
      <c r="E161" s="306" t="s">
        <v>23</v>
      </c>
      <c r="F161" s="306" t="s">
        <v>287</v>
      </c>
      <c r="G161" s="307" t="s">
        <v>72</v>
      </c>
      <c r="H161" s="264">
        <f>прил._3!K50</f>
        <v>44.4</v>
      </c>
      <c r="K161" s="213"/>
    </row>
    <row r="162" spans="1:256" ht="30" x14ac:dyDescent="0.25">
      <c r="A162" s="26"/>
      <c r="B162" s="69" t="s">
        <v>306</v>
      </c>
      <c r="C162" s="306" t="s">
        <v>80</v>
      </c>
      <c r="D162" s="306" t="s">
        <v>159</v>
      </c>
      <c r="E162" s="306" t="s">
        <v>23</v>
      </c>
      <c r="F162" s="306" t="s">
        <v>289</v>
      </c>
      <c r="G162" s="307"/>
      <c r="H162" s="264">
        <f>H163</f>
        <v>30.8</v>
      </c>
      <c r="K162" s="213"/>
    </row>
    <row r="163" spans="1:256" x14ac:dyDescent="0.25">
      <c r="A163" s="26"/>
      <c r="B163" s="187" t="s">
        <v>71</v>
      </c>
      <c r="C163" s="306" t="s">
        <v>80</v>
      </c>
      <c r="D163" s="306" t="s">
        <v>159</v>
      </c>
      <c r="E163" s="306" t="s">
        <v>23</v>
      </c>
      <c r="F163" s="306" t="s">
        <v>289</v>
      </c>
      <c r="G163" s="307" t="s">
        <v>72</v>
      </c>
      <c r="H163" s="264">
        <f>прил._3!K52</f>
        <v>30.8</v>
      </c>
      <c r="K163" s="213"/>
    </row>
    <row r="164" spans="1:256" ht="31.5" x14ac:dyDescent="0.25">
      <c r="A164" s="26"/>
      <c r="B164" s="146" t="s">
        <v>184</v>
      </c>
      <c r="C164" s="294" t="s">
        <v>182</v>
      </c>
      <c r="D164" s="294" t="s">
        <v>67</v>
      </c>
      <c r="E164" s="294" t="s">
        <v>23</v>
      </c>
      <c r="F164" s="294" t="s">
        <v>134</v>
      </c>
      <c r="G164" s="294"/>
      <c r="H164" s="265">
        <f>H167</f>
        <v>10</v>
      </c>
      <c r="K164" s="213"/>
    </row>
    <row r="165" spans="1:256" ht="31.5" x14ac:dyDescent="0.25">
      <c r="A165" s="26"/>
      <c r="B165" s="126" t="s">
        <v>185</v>
      </c>
      <c r="C165" s="196" t="s">
        <v>182</v>
      </c>
      <c r="D165" s="196" t="s">
        <v>69</v>
      </c>
      <c r="E165" s="196" t="s">
        <v>23</v>
      </c>
      <c r="F165" s="196" t="s">
        <v>134</v>
      </c>
      <c r="G165" s="196"/>
      <c r="H165" s="197">
        <f>H167</f>
        <v>10</v>
      </c>
      <c r="K165" s="213"/>
    </row>
    <row r="166" spans="1:256" ht="31.5" x14ac:dyDescent="0.25">
      <c r="A166" s="26"/>
      <c r="B166" s="126" t="s">
        <v>186</v>
      </c>
      <c r="C166" s="196" t="s">
        <v>182</v>
      </c>
      <c r="D166" s="196" t="s">
        <v>69</v>
      </c>
      <c r="E166" s="196" t="s">
        <v>23</v>
      </c>
      <c r="F166" s="196" t="s">
        <v>148</v>
      </c>
      <c r="G166" s="196"/>
      <c r="H166" s="197">
        <f>H167</f>
        <v>10</v>
      </c>
      <c r="K166" s="213"/>
    </row>
    <row r="167" spans="1:256" ht="35.25" customHeight="1" x14ac:dyDescent="0.25">
      <c r="A167" s="26"/>
      <c r="B167" s="176" t="s">
        <v>187</v>
      </c>
      <c r="C167" s="196" t="s">
        <v>182</v>
      </c>
      <c r="D167" s="196" t="s">
        <v>69</v>
      </c>
      <c r="E167" s="196" t="s">
        <v>23</v>
      </c>
      <c r="F167" s="196" t="s">
        <v>148</v>
      </c>
      <c r="G167" s="196" t="s">
        <v>82</v>
      </c>
      <c r="H167" s="197">
        <f>прил._3!K25</f>
        <v>10</v>
      </c>
      <c r="K167" s="213"/>
    </row>
    <row r="168" spans="1:256" ht="47.25" hidden="1" x14ac:dyDescent="0.25">
      <c r="A168" s="26"/>
      <c r="B168" s="176" t="s">
        <v>187</v>
      </c>
      <c r="C168" s="196" t="s">
        <v>182</v>
      </c>
      <c r="D168" s="196" t="s">
        <v>69</v>
      </c>
      <c r="E168" s="196" t="s">
        <v>23</v>
      </c>
      <c r="F168" s="196" t="s">
        <v>148</v>
      </c>
      <c r="G168" s="196" t="s">
        <v>82</v>
      </c>
      <c r="H168" s="197" t="str">
        <f>прил._3!K26</f>
        <v>86,0</v>
      </c>
      <c r="K168" s="213"/>
    </row>
    <row r="169" spans="1:256" ht="83.25" hidden="1" customHeight="1" x14ac:dyDescent="0.25">
      <c r="A169" s="26"/>
      <c r="B169" s="176" t="s">
        <v>187</v>
      </c>
      <c r="C169" s="196" t="s">
        <v>182</v>
      </c>
      <c r="D169" s="196" t="s">
        <v>69</v>
      </c>
      <c r="E169" s="196" t="s">
        <v>23</v>
      </c>
      <c r="F169" s="196" t="s">
        <v>148</v>
      </c>
      <c r="G169" s="196" t="s">
        <v>82</v>
      </c>
      <c r="H169" s="197" t="str">
        <f>прил._3!K27</f>
        <v>86,0</v>
      </c>
      <c r="K169" s="213"/>
    </row>
    <row r="170" spans="1:256" ht="47.25" hidden="1" x14ac:dyDescent="0.25">
      <c r="A170" s="26"/>
      <c r="B170" s="176" t="s">
        <v>187</v>
      </c>
      <c r="C170" s="196" t="s">
        <v>182</v>
      </c>
      <c r="D170" s="196" t="s">
        <v>69</v>
      </c>
      <c r="E170" s="196" t="s">
        <v>23</v>
      </c>
      <c r="F170" s="196" t="s">
        <v>148</v>
      </c>
      <c r="G170" s="196" t="s">
        <v>82</v>
      </c>
      <c r="H170" s="197" t="str">
        <f>прил._3!K28</f>
        <v>86,0</v>
      </c>
      <c r="K170" s="213"/>
    </row>
    <row r="171" spans="1:256" s="118" customFormat="1" ht="47.25" hidden="1" x14ac:dyDescent="0.25">
      <c r="A171" s="26"/>
      <c r="B171" s="176" t="s">
        <v>187</v>
      </c>
      <c r="C171" s="196" t="s">
        <v>182</v>
      </c>
      <c r="D171" s="196" t="s">
        <v>69</v>
      </c>
      <c r="E171" s="196" t="s">
        <v>23</v>
      </c>
      <c r="F171" s="196" t="s">
        <v>148</v>
      </c>
      <c r="G171" s="196" t="s">
        <v>82</v>
      </c>
      <c r="H171" s="197" t="str">
        <f>прил._3!K29</f>
        <v>86,0</v>
      </c>
      <c r="I171" s="119"/>
      <c r="J171" s="119"/>
      <c r="K171" s="216"/>
      <c r="L171" s="119"/>
      <c r="M171" s="119"/>
      <c r="N171" s="119"/>
      <c r="O171" s="119"/>
      <c r="P171" s="119"/>
      <c r="Q171" s="119"/>
      <c r="R171" s="119"/>
      <c r="S171" s="119"/>
      <c r="T171" s="119"/>
      <c r="U171" s="119"/>
      <c r="V171" s="119"/>
      <c r="W171" s="119"/>
      <c r="X171" s="119"/>
      <c r="Y171" s="119"/>
      <c r="Z171" s="119"/>
      <c r="AA171" s="119"/>
      <c r="AB171" s="119"/>
      <c r="AC171" s="119"/>
      <c r="AD171" s="119"/>
      <c r="AE171" s="119"/>
      <c r="AF171" s="119"/>
      <c r="AG171" s="119"/>
      <c r="AH171" s="119"/>
      <c r="AI171" s="119"/>
      <c r="AJ171" s="119"/>
      <c r="AK171" s="119"/>
      <c r="AL171" s="119"/>
      <c r="AM171" s="119"/>
      <c r="AN171" s="119"/>
      <c r="AO171" s="119"/>
      <c r="AP171" s="119"/>
      <c r="AQ171" s="119"/>
      <c r="AR171" s="119"/>
      <c r="AS171" s="119"/>
      <c r="AT171" s="119"/>
      <c r="AU171" s="119"/>
      <c r="AV171" s="119"/>
      <c r="AW171" s="119"/>
      <c r="AX171" s="119"/>
      <c r="AY171" s="119"/>
      <c r="AZ171" s="119"/>
      <c r="BA171" s="119"/>
      <c r="BB171" s="119"/>
      <c r="BC171" s="119"/>
      <c r="BD171" s="119"/>
      <c r="BE171" s="119"/>
      <c r="BF171" s="119"/>
      <c r="BG171" s="119"/>
      <c r="BH171" s="119"/>
      <c r="BI171" s="119"/>
      <c r="BJ171" s="119"/>
      <c r="BK171" s="119"/>
      <c r="BL171" s="119"/>
      <c r="BM171" s="119"/>
      <c r="BN171" s="119"/>
      <c r="BO171" s="119"/>
      <c r="BP171" s="119"/>
      <c r="BQ171" s="119"/>
      <c r="BR171" s="119"/>
      <c r="BS171" s="119"/>
      <c r="BT171" s="119"/>
      <c r="BU171" s="119"/>
      <c r="BV171" s="119"/>
      <c r="BW171" s="119"/>
      <c r="BX171" s="119"/>
      <c r="BY171" s="119"/>
      <c r="BZ171" s="119"/>
      <c r="CA171" s="119"/>
      <c r="CB171" s="119"/>
      <c r="CC171" s="119"/>
      <c r="CD171" s="119"/>
      <c r="CE171" s="119"/>
      <c r="CF171" s="119"/>
      <c r="CG171" s="119"/>
      <c r="CH171" s="119"/>
      <c r="CI171" s="119"/>
      <c r="CJ171" s="119"/>
      <c r="CK171" s="119"/>
      <c r="CL171" s="119"/>
      <c r="CM171" s="119"/>
      <c r="CN171" s="119"/>
      <c r="CO171" s="119"/>
      <c r="CP171" s="119"/>
      <c r="CQ171" s="119"/>
      <c r="CR171" s="119"/>
      <c r="CS171" s="119"/>
      <c r="CT171" s="119"/>
      <c r="CU171" s="119"/>
      <c r="CV171" s="119"/>
      <c r="CW171" s="119"/>
      <c r="CX171" s="119"/>
      <c r="CY171" s="119"/>
      <c r="CZ171" s="119"/>
      <c r="DA171" s="119"/>
      <c r="DB171" s="119"/>
      <c r="DC171" s="119"/>
      <c r="DD171" s="119"/>
      <c r="DE171" s="119"/>
      <c r="DF171" s="119"/>
      <c r="DG171" s="119"/>
      <c r="DH171" s="119"/>
      <c r="DI171" s="119"/>
      <c r="DJ171" s="119"/>
      <c r="DK171" s="119"/>
      <c r="DL171" s="119"/>
      <c r="DM171" s="119"/>
      <c r="DN171" s="119"/>
      <c r="DO171" s="119"/>
      <c r="DP171" s="119"/>
      <c r="DQ171" s="119"/>
      <c r="DR171" s="119"/>
      <c r="DS171" s="119"/>
      <c r="DT171" s="119"/>
      <c r="DU171" s="119"/>
      <c r="DV171" s="119"/>
      <c r="DW171" s="119"/>
      <c r="DX171" s="119"/>
      <c r="DY171" s="119"/>
      <c r="DZ171" s="119"/>
      <c r="EA171" s="119"/>
      <c r="EB171" s="119"/>
      <c r="EC171" s="119"/>
      <c r="ED171" s="119"/>
      <c r="EE171" s="119"/>
      <c r="EF171" s="119"/>
      <c r="EG171" s="119"/>
      <c r="EH171" s="119"/>
      <c r="EI171" s="119"/>
      <c r="EJ171" s="119"/>
      <c r="EK171" s="119"/>
      <c r="EL171" s="119"/>
      <c r="EM171" s="119"/>
      <c r="EN171" s="119"/>
      <c r="EO171" s="119"/>
      <c r="EP171" s="119"/>
      <c r="EQ171" s="119"/>
      <c r="ER171" s="119"/>
      <c r="ES171" s="119"/>
      <c r="ET171" s="119"/>
      <c r="EU171" s="119"/>
      <c r="EV171" s="119"/>
      <c r="EW171" s="119"/>
      <c r="EX171" s="119"/>
      <c r="EY171" s="119"/>
      <c r="EZ171" s="119"/>
      <c r="FA171" s="119"/>
      <c r="FB171" s="119"/>
      <c r="FC171" s="119"/>
      <c r="FD171" s="119"/>
      <c r="FE171" s="119"/>
      <c r="FF171" s="119"/>
      <c r="FG171" s="119"/>
      <c r="FH171" s="119"/>
      <c r="FI171" s="119"/>
      <c r="FJ171" s="119"/>
      <c r="FK171" s="119"/>
      <c r="FL171" s="119"/>
      <c r="FM171" s="119"/>
      <c r="FN171" s="119"/>
      <c r="FO171" s="119"/>
      <c r="FP171" s="119"/>
      <c r="FQ171" s="119"/>
      <c r="FR171" s="119"/>
      <c r="FS171" s="119"/>
      <c r="FT171" s="119"/>
      <c r="FU171" s="119"/>
      <c r="FV171" s="119"/>
      <c r="FW171" s="119"/>
      <c r="FX171" s="119"/>
      <c r="FY171" s="119"/>
      <c r="FZ171" s="119"/>
      <c r="GA171" s="119"/>
      <c r="GB171" s="119"/>
      <c r="GC171" s="119"/>
      <c r="GD171" s="119"/>
      <c r="GE171" s="119"/>
      <c r="GF171" s="119"/>
      <c r="GG171" s="119"/>
      <c r="GH171" s="119"/>
      <c r="GI171" s="119"/>
      <c r="GJ171" s="119"/>
      <c r="GK171" s="119"/>
      <c r="GL171" s="119"/>
      <c r="GM171" s="119"/>
      <c r="GN171" s="119"/>
      <c r="GO171" s="119"/>
      <c r="GP171" s="119"/>
      <c r="GQ171" s="119"/>
      <c r="GR171" s="119"/>
      <c r="GS171" s="119"/>
      <c r="GT171" s="119"/>
      <c r="GU171" s="119"/>
      <c r="GV171" s="119"/>
      <c r="GW171" s="119"/>
      <c r="GX171" s="119"/>
      <c r="GY171" s="119"/>
      <c r="GZ171" s="119"/>
      <c r="HA171" s="119"/>
      <c r="HB171" s="119"/>
      <c r="HC171" s="119"/>
      <c r="HD171" s="119"/>
      <c r="HE171" s="119"/>
      <c r="HF171" s="119"/>
      <c r="HG171" s="119"/>
      <c r="HH171" s="119"/>
      <c r="HI171" s="119"/>
      <c r="HJ171" s="119"/>
      <c r="HK171" s="119"/>
      <c r="HL171" s="119"/>
      <c r="HM171" s="119"/>
      <c r="HN171" s="119"/>
      <c r="HO171" s="119"/>
      <c r="HP171" s="119"/>
      <c r="HQ171" s="119"/>
      <c r="HR171" s="119"/>
      <c r="HS171" s="119"/>
      <c r="HT171" s="119"/>
      <c r="HU171" s="119"/>
      <c r="HV171" s="119"/>
      <c r="HW171" s="119"/>
      <c r="HX171" s="119"/>
      <c r="HY171" s="119"/>
      <c r="HZ171" s="119"/>
      <c r="IA171" s="119"/>
      <c r="IB171" s="119"/>
      <c r="IC171" s="119"/>
      <c r="ID171" s="119"/>
      <c r="IE171" s="119"/>
      <c r="IF171" s="119"/>
      <c r="IG171" s="119"/>
      <c r="IH171" s="119"/>
      <c r="II171" s="119"/>
      <c r="IJ171" s="119"/>
      <c r="IK171" s="119"/>
      <c r="IL171" s="119"/>
      <c r="IM171" s="119"/>
      <c r="IN171" s="119"/>
      <c r="IO171" s="119"/>
      <c r="IP171" s="119"/>
      <c r="IQ171" s="119"/>
      <c r="IR171" s="119"/>
      <c r="IS171" s="119"/>
      <c r="IT171" s="119"/>
      <c r="IU171" s="119"/>
      <c r="IV171" s="119"/>
    </row>
    <row r="172" spans="1:256" customFormat="1" ht="43.5" hidden="1" customHeight="1" x14ac:dyDescent="0.25">
      <c r="A172" s="26"/>
      <c r="B172" s="176" t="s">
        <v>187</v>
      </c>
      <c r="C172" s="196" t="s">
        <v>182</v>
      </c>
      <c r="D172" s="196" t="s">
        <v>69</v>
      </c>
      <c r="E172" s="196" t="s">
        <v>23</v>
      </c>
      <c r="F172" s="196" t="s">
        <v>148</v>
      </c>
      <c r="G172" s="196" t="s">
        <v>82</v>
      </c>
      <c r="H172" s="197" t="str">
        <f>прил._3!K30</f>
        <v>86,0</v>
      </c>
      <c r="I172" s="120"/>
      <c r="J172" s="120"/>
      <c r="K172" s="217"/>
      <c r="L172" s="120"/>
      <c r="M172" s="120"/>
      <c r="N172" s="120"/>
      <c r="O172" s="120"/>
      <c r="P172" s="120"/>
      <c r="Q172" s="120"/>
      <c r="R172" s="120"/>
      <c r="S172" s="120"/>
      <c r="T172" s="120"/>
      <c r="U172" s="120"/>
      <c r="V172" s="120"/>
      <c r="W172" s="120"/>
      <c r="X172" s="120"/>
      <c r="Y172" s="120"/>
      <c r="Z172" s="120"/>
      <c r="AA172" s="120"/>
      <c r="AB172" s="120"/>
      <c r="AC172" s="120"/>
      <c r="AD172" s="120"/>
      <c r="AE172" s="120"/>
      <c r="AF172" s="120"/>
      <c r="AG172" s="120"/>
      <c r="AH172" s="120"/>
      <c r="AI172" s="120"/>
      <c r="AJ172" s="120"/>
      <c r="AK172" s="120"/>
      <c r="AL172" s="120"/>
      <c r="AM172" s="120"/>
      <c r="AN172" s="120"/>
      <c r="AO172" s="120"/>
      <c r="AP172" s="120"/>
      <c r="AQ172" s="120"/>
      <c r="AR172" s="120"/>
      <c r="AS172" s="120"/>
      <c r="AT172" s="120"/>
      <c r="AU172" s="120"/>
      <c r="AV172" s="120"/>
      <c r="AW172" s="120"/>
      <c r="AX172" s="120"/>
      <c r="AY172" s="120"/>
      <c r="AZ172" s="120"/>
      <c r="BA172" s="120"/>
      <c r="BB172" s="120"/>
      <c r="BC172" s="120"/>
      <c r="BD172" s="120"/>
      <c r="BE172" s="120"/>
      <c r="BF172" s="120"/>
      <c r="BG172" s="120"/>
      <c r="BH172" s="120"/>
      <c r="BI172" s="120"/>
      <c r="BJ172" s="120"/>
      <c r="BK172" s="120"/>
      <c r="BL172" s="120"/>
      <c r="BM172" s="120"/>
      <c r="BN172" s="120"/>
      <c r="BO172" s="120"/>
      <c r="BP172" s="120"/>
      <c r="BQ172" s="120"/>
      <c r="BR172" s="120"/>
      <c r="BS172" s="120"/>
      <c r="BT172" s="120"/>
      <c r="BU172" s="120"/>
      <c r="BV172" s="120"/>
      <c r="BW172" s="120"/>
      <c r="BX172" s="120"/>
      <c r="BY172" s="120"/>
      <c r="BZ172" s="120"/>
      <c r="CA172" s="120"/>
      <c r="CB172" s="120"/>
      <c r="CC172" s="120"/>
      <c r="CD172" s="120"/>
      <c r="CE172" s="120"/>
      <c r="CF172" s="120"/>
      <c r="CG172" s="120"/>
      <c r="CH172" s="120"/>
      <c r="CI172" s="120"/>
      <c r="CJ172" s="120"/>
      <c r="CK172" s="120"/>
      <c r="CL172" s="120"/>
      <c r="CM172" s="120"/>
      <c r="CN172" s="120"/>
      <c r="CO172" s="120"/>
      <c r="CP172" s="120"/>
      <c r="CQ172" s="120"/>
      <c r="CR172" s="120"/>
      <c r="CS172" s="120"/>
      <c r="CT172" s="120"/>
      <c r="CU172" s="120"/>
      <c r="CV172" s="120"/>
      <c r="CW172" s="120"/>
      <c r="CX172" s="120"/>
      <c r="CY172" s="120"/>
      <c r="CZ172" s="120"/>
      <c r="DA172" s="120"/>
      <c r="DB172" s="120"/>
      <c r="DC172" s="120"/>
      <c r="DD172" s="120"/>
      <c r="DE172" s="120"/>
      <c r="DF172" s="120"/>
      <c r="DG172" s="120"/>
      <c r="DH172" s="120"/>
      <c r="DI172" s="120"/>
      <c r="DJ172" s="120"/>
      <c r="DK172" s="120"/>
      <c r="DL172" s="120"/>
      <c r="DM172" s="120"/>
      <c r="DN172" s="120"/>
      <c r="DO172" s="120"/>
      <c r="DP172" s="120"/>
      <c r="DQ172" s="120"/>
      <c r="DR172" s="120"/>
      <c r="DS172" s="120"/>
      <c r="DT172" s="120"/>
      <c r="DU172" s="120"/>
      <c r="DV172" s="120"/>
      <c r="DW172" s="120"/>
      <c r="DX172" s="120"/>
      <c r="DY172" s="120"/>
      <c r="DZ172" s="120"/>
      <c r="EA172" s="120"/>
      <c r="EB172" s="120"/>
      <c r="EC172" s="120"/>
      <c r="ED172" s="120"/>
      <c r="EE172" s="120"/>
      <c r="EF172" s="120"/>
      <c r="EG172" s="120"/>
      <c r="EH172" s="120"/>
      <c r="EI172" s="120"/>
      <c r="EJ172" s="120"/>
      <c r="EK172" s="120"/>
      <c r="EL172" s="120"/>
      <c r="EM172" s="120"/>
      <c r="EN172" s="120"/>
      <c r="EO172" s="120"/>
      <c r="EP172" s="120"/>
      <c r="EQ172" s="120"/>
      <c r="ER172" s="120"/>
      <c r="ES172" s="120"/>
      <c r="ET172" s="120"/>
      <c r="EU172" s="120"/>
      <c r="EV172" s="120"/>
      <c r="EW172" s="120"/>
      <c r="EX172" s="120"/>
      <c r="EY172" s="120"/>
      <c r="EZ172" s="120"/>
      <c r="FA172" s="120"/>
      <c r="FB172" s="120"/>
      <c r="FC172" s="120"/>
      <c r="FD172" s="120"/>
      <c r="FE172" s="120"/>
      <c r="FF172" s="120"/>
      <c r="FG172" s="120"/>
      <c r="FH172" s="120"/>
      <c r="FI172" s="120"/>
      <c r="FJ172" s="120"/>
      <c r="FK172" s="120"/>
      <c r="FL172" s="120"/>
      <c r="FM172" s="120"/>
      <c r="FN172" s="120"/>
      <c r="FO172" s="120"/>
      <c r="FP172" s="120"/>
      <c r="FQ172" s="120"/>
      <c r="FR172" s="120"/>
      <c r="FS172" s="120"/>
      <c r="FT172" s="120"/>
      <c r="FU172" s="120"/>
      <c r="FV172" s="120"/>
      <c r="FW172" s="120"/>
      <c r="FX172" s="120"/>
      <c r="FY172" s="120"/>
      <c r="FZ172" s="120"/>
      <c r="GA172" s="120"/>
      <c r="GB172" s="120"/>
      <c r="GC172" s="120"/>
      <c r="GD172" s="120"/>
      <c r="GE172" s="120"/>
      <c r="GF172" s="120"/>
      <c r="GG172" s="120"/>
      <c r="GH172" s="120"/>
      <c r="GI172" s="120"/>
      <c r="GJ172" s="120"/>
      <c r="GK172" s="120"/>
      <c r="GL172" s="120"/>
      <c r="GM172" s="120"/>
      <c r="GN172" s="120"/>
      <c r="GO172" s="120"/>
      <c r="GP172" s="120"/>
      <c r="GQ172" s="120"/>
      <c r="GR172" s="120"/>
      <c r="GS172" s="120"/>
      <c r="GT172" s="120"/>
      <c r="GU172" s="120"/>
      <c r="GV172" s="120"/>
      <c r="GW172" s="120"/>
      <c r="GX172" s="120"/>
      <c r="GY172" s="120"/>
      <c r="GZ172" s="120"/>
      <c r="HA172" s="120"/>
      <c r="HB172" s="120"/>
      <c r="HC172" s="120"/>
      <c r="HD172" s="120"/>
      <c r="HE172" s="120"/>
      <c r="HF172" s="120"/>
      <c r="HG172" s="120"/>
      <c r="HH172" s="120"/>
      <c r="HI172" s="120"/>
      <c r="HJ172" s="120"/>
      <c r="HK172" s="120"/>
      <c r="HL172" s="120"/>
      <c r="HM172" s="120"/>
      <c r="HN172" s="120"/>
      <c r="HO172" s="120"/>
      <c r="HP172" s="120"/>
      <c r="HQ172" s="120"/>
      <c r="HR172" s="120"/>
      <c r="HS172" s="120"/>
      <c r="HT172" s="120"/>
      <c r="HU172" s="120"/>
      <c r="HV172" s="120"/>
      <c r="HW172" s="120"/>
      <c r="HX172" s="120"/>
      <c r="HY172" s="120"/>
      <c r="HZ172" s="120"/>
      <c r="IA172" s="120"/>
      <c r="IB172" s="120"/>
      <c r="IC172" s="120"/>
      <c r="ID172" s="120"/>
      <c r="IE172" s="120"/>
      <c r="IF172" s="120"/>
      <c r="IG172" s="120"/>
      <c r="IH172" s="120"/>
      <c r="II172" s="120"/>
      <c r="IJ172" s="120"/>
      <c r="IK172" s="120"/>
      <c r="IL172" s="120"/>
      <c r="IM172" s="120"/>
      <c r="IN172" s="120"/>
      <c r="IO172" s="120"/>
      <c r="IP172" s="120"/>
      <c r="IQ172" s="120"/>
      <c r="IR172" s="120"/>
      <c r="IS172" s="120"/>
      <c r="IT172" s="120"/>
      <c r="IU172" s="120"/>
      <c r="IV172" s="120"/>
    </row>
    <row r="173" spans="1:256" customFormat="1" ht="47.25" hidden="1" x14ac:dyDescent="0.25">
      <c r="A173" s="26"/>
      <c r="B173" s="176" t="s">
        <v>187</v>
      </c>
      <c r="C173" s="196" t="s">
        <v>182</v>
      </c>
      <c r="D173" s="196" t="s">
        <v>69</v>
      </c>
      <c r="E173" s="196" t="s">
        <v>23</v>
      </c>
      <c r="F173" s="196" t="s">
        <v>148</v>
      </c>
      <c r="G173" s="196" t="s">
        <v>82</v>
      </c>
      <c r="H173" s="197">
        <f>прил._3!K31</f>
        <v>30959.5</v>
      </c>
      <c r="I173" s="120"/>
      <c r="J173" s="120"/>
      <c r="K173" s="217"/>
      <c r="L173" s="120"/>
      <c r="M173" s="120"/>
      <c r="N173" s="120"/>
      <c r="O173" s="120"/>
      <c r="P173" s="120"/>
      <c r="Q173" s="120"/>
      <c r="R173" s="120"/>
      <c r="S173" s="120"/>
      <c r="T173" s="120"/>
      <c r="U173" s="120"/>
      <c r="V173" s="120"/>
      <c r="W173" s="120"/>
      <c r="X173" s="120"/>
      <c r="Y173" s="120"/>
      <c r="Z173" s="120"/>
      <c r="AA173" s="120"/>
      <c r="AB173" s="120"/>
      <c r="AC173" s="120"/>
      <c r="AD173" s="120"/>
      <c r="AE173" s="120"/>
      <c r="AF173" s="120"/>
      <c r="AG173" s="120"/>
      <c r="AH173" s="120"/>
      <c r="AI173" s="120"/>
      <c r="AJ173" s="120"/>
      <c r="AK173" s="120"/>
      <c r="AL173" s="120"/>
      <c r="AM173" s="120"/>
      <c r="AN173" s="120"/>
      <c r="AO173" s="120"/>
      <c r="AP173" s="120"/>
      <c r="AQ173" s="120"/>
      <c r="AR173" s="120"/>
      <c r="AS173" s="120"/>
      <c r="AT173" s="120"/>
      <c r="AU173" s="120"/>
      <c r="AV173" s="120"/>
      <c r="AW173" s="120"/>
      <c r="AX173" s="120"/>
      <c r="AY173" s="120"/>
      <c r="AZ173" s="120"/>
      <c r="BA173" s="120"/>
      <c r="BB173" s="120"/>
      <c r="BC173" s="120"/>
      <c r="BD173" s="120"/>
      <c r="BE173" s="120"/>
      <c r="BF173" s="120"/>
      <c r="BG173" s="120"/>
      <c r="BH173" s="120"/>
      <c r="BI173" s="120"/>
      <c r="BJ173" s="120"/>
      <c r="BK173" s="120"/>
      <c r="BL173" s="120"/>
      <c r="BM173" s="120"/>
      <c r="BN173" s="120"/>
      <c r="BO173" s="120"/>
      <c r="BP173" s="120"/>
      <c r="BQ173" s="120"/>
      <c r="BR173" s="120"/>
      <c r="BS173" s="120"/>
      <c r="BT173" s="120"/>
      <c r="BU173" s="120"/>
      <c r="BV173" s="120"/>
      <c r="BW173" s="120"/>
      <c r="BX173" s="120"/>
      <c r="BY173" s="120"/>
      <c r="BZ173" s="120"/>
      <c r="CA173" s="120"/>
      <c r="CB173" s="120"/>
      <c r="CC173" s="120"/>
      <c r="CD173" s="120"/>
      <c r="CE173" s="120"/>
      <c r="CF173" s="120"/>
      <c r="CG173" s="120"/>
      <c r="CH173" s="120"/>
      <c r="CI173" s="120"/>
      <c r="CJ173" s="120"/>
      <c r="CK173" s="120"/>
      <c r="CL173" s="120"/>
      <c r="CM173" s="120"/>
      <c r="CN173" s="120"/>
      <c r="CO173" s="120"/>
      <c r="CP173" s="120"/>
      <c r="CQ173" s="120"/>
      <c r="CR173" s="120"/>
      <c r="CS173" s="120"/>
      <c r="CT173" s="120"/>
      <c r="CU173" s="120"/>
      <c r="CV173" s="120"/>
      <c r="CW173" s="120"/>
      <c r="CX173" s="120"/>
      <c r="CY173" s="120"/>
      <c r="CZ173" s="120"/>
      <c r="DA173" s="120"/>
      <c r="DB173" s="120"/>
      <c r="DC173" s="120"/>
      <c r="DD173" s="120"/>
      <c r="DE173" s="120"/>
      <c r="DF173" s="120"/>
      <c r="DG173" s="120"/>
      <c r="DH173" s="120"/>
      <c r="DI173" s="120"/>
      <c r="DJ173" s="120"/>
      <c r="DK173" s="120"/>
      <c r="DL173" s="120"/>
      <c r="DM173" s="120"/>
      <c r="DN173" s="120"/>
      <c r="DO173" s="120"/>
      <c r="DP173" s="120"/>
      <c r="DQ173" s="120"/>
      <c r="DR173" s="120"/>
      <c r="DS173" s="120"/>
      <c r="DT173" s="120"/>
      <c r="DU173" s="120"/>
      <c r="DV173" s="120"/>
      <c r="DW173" s="120"/>
      <c r="DX173" s="120"/>
      <c r="DY173" s="120"/>
      <c r="DZ173" s="120"/>
      <c r="EA173" s="120"/>
      <c r="EB173" s="120"/>
      <c r="EC173" s="120"/>
      <c r="ED173" s="120"/>
      <c r="EE173" s="120"/>
      <c r="EF173" s="120"/>
      <c r="EG173" s="120"/>
      <c r="EH173" s="120"/>
      <c r="EI173" s="120"/>
      <c r="EJ173" s="120"/>
      <c r="EK173" s="120"/>
      <c r="EL173" s="120"/>
      <c r="EM173" s="120"/>
      <c r="EN173" s="120"/>
      <c r="EO173" s="120"/>
      <c r="EP173" s="120"/>
      <c r="EQ173" s="120"/>
      <c r="ER173" s="120"/>
      <c r="ES173" s="120"/>
      <c r="ET173" s="120"/>
      <c r="EU173" s="120"/>
      <c r="EV173" s="120"/>
      <c r="EW173" s="120"/>
      <c r="EX173" s="120"/>
      <c r="EY173" s="120"/>
      <c r="EZ173" s="120"/>
      <c r="FA173" s="120"/>
      <c r="FB173" s="120"/>
      <c r="FC173" s="120"/>
      <c r="FD173" s="120"/>
      <c r="FE173" s="120"/>
      <c r="FF173" s="120"/>
      <c r="FG173" s="120"/>
      <c r="FH173" s="120"/>
      <c r="FI173" s="120"/>
      <c r="FJ173" s="120"/>
      <c r="FK173" s="120"/>
      <c r="FL173" s="120"/>
      <c r="FM173" s="120"/>
      <c r="FN173" s="120"/>
      <c r="FO173" s="120"/>
      <c r="FP173" s="120"/>
      <c r="FQ173" s="120"/>
      <c r="FR173" s="120"/>
      <c r="FS173" s="120"/>
      <c r="FT173" s="120"/>
      <c r="FU173" s="120"/>
      <c r="FV173" s="120"/>
      <c r="FW173" s="120"/>
      <c r="FX173" s="120"/>
      <c r="FY173" s="120"/>
      <c r="FZ173" s="120"/>
      <c r="GA173" s="120"/>
      <c r="GB173" s="120"/>
      <c r="GC173" s="120"/>
      <c r="GD173" s="120"/>
      <c r="GE173" s="120"/>
      <c r="GF173" s="120"/>
      <c r="GG173" s="120"/>
      <c r="GH173" s="120"/>
      <c r="GI173" s="120"/>
      <c r="GJ173" s="120"/>
      <c r="GK173" s="120"/>
      <c r="GL173" s="120"/>
      <c r="GM173" s="120"/>
      <c r="GN173" s="120"/>
      <c r="GO173" s="120"/>
      <c r="GP173" s="120"/>
      <c r="GQ173" s="120"/>
      <c r="GR173" s="120"/>
      <c r="GS173" s="120"/>
      <c r="GT173" s="120"/>
      <c r="GU173" s="120"/>
      <c r="GV173" s="120"/>
      <c r="GW173" s="120"/>
      <c r="GX173" s="120"/>
      <c r="GY173" s="120"/>
      <c r="GZ173" s="120"/>
      <c r="HA173" s="120"/>
      <c r="HB173" s="120"/>
      <c r="HC173" s="120"/>
      <c r="HD173" s="120"/>
      <c r="HE173" s="120"/>
      <c r="HF173" s="120"/>
      <c r="HG173" s="120"/>
      <c r="HH173" s="120"/>
      <c r="HI173" s="120"/>
      <c r="HJ173" s="120"/>
      <c r="HK173" s="120"/>
      <c r="HL173" s="120"/>
      <c r="HM173" s="120"/>
      <c r="HN173" s="120"/>
      <c r="HO173" s="120"/>
      <c r="HP173" s="120"/>
      <c r="HQ173" s="120"/>
      <c r="HR173" s="120"/>
      <c r="HS173" s="120"/>
      <c r="HT173" s="120"/>
      <c r="HU173" s="120"/>
      <c r="HV173" s="120"/>
      <c r="HW173" s="120"/>
      <c r="HX173" s="120"/>
      <c r="HY173" s="120"/>
      <c r="HZ173" s="120"/>
      <c r="IA173" s="120"/>
      <c r="IB173" s="120"/>
      <c r="IC173" s="120"/>
      <c r="ID173" s="120"/>
      <c r="IE173" s="120"/>
      <c r="IF173" s="120"/>
      <c r="IG173" s="120"/>
      <c r="IH173" s="120"/>
      <c r="II173" s="120"/>
      <c r="IJ173" s="120"/>
      <c r="IK173" s="120"/>
      <c r="IL173" s="120"/>
      <c r="IM173" s="120"/>
      <c r="IN173" s="120"/>
      <c r="IO173" s="120"/>
      <c r="IP173" s="120"/>
      <c r="IQ173" s="120"/>
      <c r="IR173" s="120"/>
      <c r="IS173" s="120"/>
      <c r="IT173" s="120"/>
      <c r="IU173" s="120"/>
      <c r="IV173" s="120"/>
    </row>
    <row r="174" spans="1:256" customFormat="1" ht="47.25" hidden="1" x14ac:dyDescent="0.25">
      <c r="A174" s="26"/>
      <c r="B174" s="176" t="s">
        <v>187</v>
      </c>
      <c r="C174" s="196" t="s">
        <v>182</v>
      </c>
      <c r="D174" s="196" t="s">
        <v>69</v>
      </c>
      <c r="E174" s="196" t="s">
        <v>23</v>
      </c>
      <c r="F174" s="196" t="s">
        <v>148</v>
      </c>
      <c r="G174" s="196" t="s">
        <v>82</v>
      </c>
      <c r="H174" s="197">
        <f>прил._3!K32</f>
        <v>9791.6999999999989</v>
      </c>
      <c r="I174" s="120"/>
      <c r="J174" s="120"/>
      <c r="K174" s="217"/>
      <c r="L174" s="120"/>
      <c r="M174" s="120"/>
      <c r="N174" s="120"/>
      <c r="O174" s="120"/>
      <c r="P174" s="120"/>
      <c r="Q174" s="120"/>
      <c r="R174" s="120"/>
      <c r="S174" s="120"/>
      <c r="T174" s="120"/>
      <c r="U174" s="120"/>
      <c r="V174" s="120"/>
      <c r="W174" s="120"/>
      <c r="X174" s="120"/>
      <c r="Y174" s="120"/>
      <c r="Z174" s="120"/>
      <c r="AA174" s="120"/>
      <c r="AB174" s="120"/>
      <c r="AC174" s="120"/>
      <c r="AD174" s="120"/>
      <c r="AE174" s="120"/>
      <c r="AF174" s="120"/>
      <c r="AG174" s="120"/>
      <c r="AH174" s="120"/>
      <c r="AI174" s="120"/>
      <c r="AJ174" s="120"/>
      <c r="AK174" s="120"/>
      <c r="AL174" s="120"/>
      <c r="AM174" s="120"/>
      <c r="AN174" s="120"/>
      <c r="AO174" s="120"/>
      <c r="AP174" s="120"/>
      <c r="AQ174" s="120"/>
      <c r="AR174" s="120"/>
      <c r="AS174" s="120"/>
      <c r="AT174" s="120"/>
      <c r="AU174" s="120"/>
      <c r="AV174" s="120"/>
      <c r="AW174" s="120"/>
      <c r="AX174" s="120"/>
      <c r="AY174" s="120"/>
      <c r="AZ174" s="120"/>
      <c r="BA174" s="120"/>
      <c r="BB174" s="120"/>
      <c r="BC174" s="120"/>
      <c r="BD174" s="120"/>
      <c r="BE174" s="120"/>
      <c r="BF174" s="120"/>
      <c r="BG174" s="120"/>
      <c r="BH174" s="120"/>
      <c r="BI174" s="120"/>
      <c r="BJ174" s="120"/>
      <c r="BK174" s="120"/>
      <c r="BL174" s="120"/>
      <c r="BM174" s="120"/>
      <c r="BN174" s="120"/>
      <c r="BO174" s="120"/>
      <c r="BP174" s="120"/>
      <c r="BQ174" s="120"/>
      <c r="BR174" s="120"/>
      <c r="BS174" s="120"/>
      <c r="BT174" s="120"/>
      <c r="BU174" s="120"/>
      <c r="BV174" s="120"/>
      <c r="BW174" s="120"/>
      <c r="BX174" s="120"/>
      <c r="BY174" s="120"/>
      <c r="BZ174" s="120"/>
      <c r="CA174" s="120"/>
      <c r="CB174" s="120"/>
      <c r="CC174" s="120"/>
      <c r="CD174" s="120"/>
      <c r="CE174" s="120"/>
      <c r="CF174" s="120"/>
      <c r="CG174" s="120"/>
      <c r="CH174" s="120"/>
      <c r="CI174" s="120"/>
      <c r="CJ174" s="120"/>
      <c r="CK174" s="120"/>
      <c r="CL174" s="120"/>
      <c r="CM174" s="120"/>
      <c r="CN174" s="120"/>
      <c r="CO174" s="120"/>
      <c r="CP174" s="120"/>
      <c r="CQ174" s="120"/>
      <c r="CR174" s="120"/>
      <c r="CS174" s="120"/>
      <c r="CT174" s="120"/>
      <c r="CU174" s="120"/>
      <c r="CV174" s="120"/>
      <c r="CW174" s="120"/>
      <c r="CX174" s="120"/>
      <c r="CY174" s="120"/>
      <c r="CZ174" s="120"/>
      <c r="DA174" s="120"/>
      <c r="DB174" s="120"/>
      <c r="DC174" s="120"/>
      <c r="DD174" s="120"/>
      <c r="DE174" s="120"/>
      <c r="DF174" s="120"/>
      <c r="DG174" s="120"/>
      <c r="DH174" s="120"/>
      <c r="DI174" s="120"/>
      <c r="DJ174" s="120"/>
      <c r="DK174" s="120"/>
      <c r="DL174" s="120"/>
      <c r="DM174" s="120"/>
      <c r="DN174" s="120"/>
      <c r="DO174" s="120"/>
      <c r="DP174" s="120"/>
      <c r="DQ174" s="120"/>
      <c r="DR174" s="120"/>
      <c r="DS174" s="120"/>
      <c r="DT174" s="120"/>
      <c r="DU174" s="120"/>
      <c r="DV174" s="120"/>
      <c r="DW174" s="120"/>
      <c r="DX174" s="120"/>
      <c r="DY174" s="120"/>
      <c r="DZ174" s="120"/>
      <c r="EA174" s="120"/>
      <c r="EB174" s="120"/>
      <c r="EC174" s="120"/>
      <c r="ED174" s="120"/>
      <c r="EE174" s="120"/>
      <c r="EF174" s="120"/>
      <c r="EG174" s="120"/>
      <c r="EH174" s="120"/>
      <c r="EI174" s="120"/>
      <c r="EJ174" s="120"/>
      <c r="EK174" s="120"/>
      <c r="EL174" s="120"/>
      <c r="EM174" s="120"/>
      <c r="EN174" s="120"/>
      <c r="EO174" s="120"/>
      <c r="EP174" s="120"/>
      <c r="EQ174" s="120"/>
      <c r="ER174" s="120"/>
      <c r="ES174" s="120"/>
      <c r="ET174" s="120"/>
      <c r="EU174" s="120"/>
      <c r="EV174" s="120"/>
      <c r="EW174" s="120"/>
      <c r="EX174" s="120"/>
      <c r="EY174" s="120"/>
      <c r="EZ174" s="120"/>
      <c r="FA174" s="120"/>
      <c r="FB174" s="120"/>
      <c r="FC174" s="120"/>
      <c r="FD174" s="120"/>
      <c r="FE174" s="120"/>
      <c r="FF174" s="120"/>
      <c r="FG174" s="120"/>
      <c r="FH174" s="120"/>
      <c r="FI174" s="120"/>
      <c r="FJ174" s="120"/>
      <c r="FK174" s="120"/>
      <c r="FL174" s="120"/>
      <c r="FM174" s="120"/>
      <c r="FN174" s="120"/>
      <c r="FO174" s="120"/>
      <c r="FP174" s="120"/>
      <c r="FQ174" s="120"/>
      <c r="FR174" s="120"/>
      <c r="FS174" s="120"/>
      <c r="FT174" s="120"/>
      <c r="FU174" s="120"/>
      <c r="FV174" s="120"/>
      <c r="FW174" s="120"/>
      <c r="FX174" s="120"/>
      <c r="FY174" s="120"/>
      <c r="FZ174" s="120"/>
      <c r="GA174" s="120"/>
      <c r="GB174" s="120"/>
      <c r="GC174" s="120"/>
      <c r="GD174" s="120"/>
      <c r="GE174" s="120"/>
      <c r="GF174" s="120"/>
      <c r="GG174" s="120"/>
      <c r="GH174" s="120"/>
      <c r="GI174" s="120"/>
      <c r="GJ174" s="120"/>
      <c r="GK174" s="120"/>
      <c r="GL174" s="120"/>
      <c r="GM174" s="120"/>
      <c r="GN174" s="120"/>
      <c r="GO174" s="120"/>
      <c r="GP174" s="120"/>
      <c r="GQ174" s="120"/>
      <c r="GR174" s="120"/>
      <c r="GS174" s="120"/>
      <c r="GT174" s="120"/>
      <c r="GU174" s="120"/>
      <c r="GV174" s="120"/>
      <c r="GW174" s="120"/>
      <c r="GX174" s="120"/>
      <c r="GY174" s="120"/>
      <c r="GZ174" s="120"/>
      <c r="HA174" s="120"/>
      <c r="HB174" s="120"/>
      <c r="HC174" s="120"/>
      <c r="HD174" s="120"/>
      <c r="HE174" s="120"/>
      <c r="HF174" s="120"/>
      <c r="HG174" s="120"/>
      <c r="HH174" s="120"/>
      <c r="HI174" s="120"/>
      <c r="HJ174" s="120"/>
      <c r="HK174" s="120"/>
      <c r="HL174" s="120"/>
      <c r="HM174" s="120"/>
      <c r="HN174" s="120"/>
      <c r="HO174" s="120"/>
      <c r="HP174" s="120"/>
      <c r="HQ174" s="120"/>
      <c r="HR174" s="120"/>
      <c r="HS174" s="120"/>
      <c r="HT174" s="120"/>
      <c r="HU174" s="120"/>
      <c r="HV174" s="120"/>
      <c r="HW174" s="120"/>
      <c r="HX174" s="120"/>
      <c r="HY174" s="120"/>
      <c r="HZ174" s="120"/>
      <c r="IA174" s="120"/>
      <c r="IB174" s="120"/>
      <c r="IC174" s="120"/>
      <c r="ID174" s="120"/>
      <c r="IE174" s="120"/>
      <c r="IF174" s="120"/>
      <c r="IG174" s="120"/>
      <c r="IH174" s="120"/>
      <c r="II174" s="120"/>
      <c r="IJ174" s="120"/>
      <c r="IK174" s="120"/>
      <c r="IL174" s="120"/>
      <c r="IM174" s="120"/>
      <c r="IN174" s="120"/>
      <c r="IO174" s="120"/>
      <c r="IP174" s="120"/>
      <c r="IQ174" s="120"/>
      <c r="IR174" s="120"/>
      <c r="IS174" s="120"/>
      <c r="IT174" s="120"/>
      <c r="IU174" s="120"/>
      <c r="IV174" s="120"/>
    </row>
    <row r="175" spans="1:256" customFormat="1" ht="33.75" customHeight="1" x14ac:dyDescent="0.25">
      <c r="A175" s="26"/>
      <c r="B175" s="176" t="str">
        <f>прил._3!B190</f>
        <v>Обслуживание государственного (муниципального) внутреннего долга</v>
      </c>
      <c r="C175" s="294" t="str">
        <f>прил._3!F191</f>
        <v>54</v>
      </c>
      <c r="D175" s="294" t="str">
        <f>прил._3!G191</f>
        <v>0</v>
      </c>
      <c r="E175" s="294" t="str">
        <f>прил._3!H191</f>
        <v>00</v>
      </c>
      <c r="F175" s="294" t="str">
        <f>прил._3!I191</f>
        <v>00000</v>
      </c>
      <c r="G175" s="292"/>
      <c r="H175" s="265">
        <f>H176</f>
        <v>1.5</v>
      </c>
      <c r="I175" s="120"/>
      <c r="J175" s="120"/>
      <c r="K175" s="217"/>
      <c r="L175" s="120"/>
      <c r="M175" s="120"/>
      <c r="N175" s="120"/>
      <c r="O175" s="120"/>
      <c r="P175" s="120"/>
      <c r="Q175" s="120"/>
      <c r="R175" s="120"/>
      <c r="S175" s="120"/>
      <c r="T175" s="120"/>
      <c r="U175" s="120"/>
      <c r="V175" s="120"/>
      <c r="W175" s="120"/>
      <c r="X175" s="120"/>
      <c r="Y175" s="120"/>
      <c r="Z175" s="120"/>
      <c r="AA175" s="120"/>
      <c r="AB175" s="120"/>
      <c r="AC175" s="120"/>
      <c r="AD175" s="120"/>
      <c r="AE175" s="120"/>
      <c r="AF175" s="120"/>
      <c r="AG175" s="120"/>
      <c r="AH175" s="120"/>
      <c r="AI175" s="120"/>
      <c r="AJ175" s="120"/>
      <c r="AK175" s="120"/>
      <c r="AL175" s="120"/>
      <c r="AM175" s="120"/>
      <c r="AN175" s="120"/>
      <c r="AO175" s="120"/>
      <c r="AP175" s="120"/>
      <c r="AQ175" s="120"/>
      <c r="AR175" s="120"/>
      <c r="AS175" s="120"/>
      <c r="AT175" s="120"/>
      <c r="AU175" s="120"/>
      <c r="AV175" s="120"/>
      <c r="AW175" s="120"/>
      <c r="AX175" s="120"/>
      <c r="AY175" s="120"/>
      <c r="AZ175" s="120"/>
      <c r="BA175" s="120"/>
      <c r="BB175" s="120"/>
      <c r="BC175" s="120"/>
      <c r="BD175" s="120"/>
      <c r="BE175" s="120"/>
      <c r="BF175" s="120"/>
      <c r="BG175" s="120"/>
      <c r="BH175" s="120"/>
      <c r="BI175" s="120"/>
      <c r="BJ175" s="120"/>
      <c r="BK175" s="120"/>
      <c r="BL175" s="120"/>
      <c r="BM175" s="120"/>
      <c r="BN175" s="120"/>
      <c r="BO175" s="120"/>
      <c r="BP175" s="120"/>
      <c r="BQ175" s="120"/>
      <c r="BR175" s="120"/>
      <c r="BS175" s="120"/>
      <c r="BT175" s="120"/>
      <c r="BU175" s="120"/>
      <c r="BV175" s="120"/>
      <c r="BW175" s="120"/>
      <c r="BX175" s="120"/>
      <c r="BY175" s="120"/>
      <c r="BZ175" s="120"/>
      <c r="CA175" s="120"/>
      <c r="CB175" s="120"/>
      <c r="CC175" s="120"/>
      <c r="CD175" s="120"/>
      <c r="CE175" s="120"/>
      <c r="CF175" s="120"/>
      <c r="CG175" s="120"/>
      <c r="CH175" s="120"/>
      <c r="CI175" s="120"/>
      <c r="CJ175" s="120"/>
      <c r="CK175" s="120"/>
      <c r="CL175" s="120"/>
      <c r="CM175" s="120"/>
      <c r="CN175" s="120"/>
      <c r="CO175" s="120"/>
      <c r="CP175" s="120"/>
      <c r="CQ175" s="120"/>
      <c r="CR175" s="120"/>
      <c r="CS175" s="120"/>
      <c r="CT175" s="120"/>
      <c r="CU175" s="120"/>
      <c r="CV175" s="120"/>
      <c r="CW175" s="120"/>
      <c r="CX175" s="120"/>
      <c r="CY175" s="120"/>
      <c r="CZ175" s="120"/>
      <c r="DA175" s="120"/>
      <c r="DB175" s="120"/>
      <c r="DC175" s="120"/>
      <c r="DD175" s="120"/>
      <c r="DE175" s="120"/>
      <c r="DF175" s="120"/>
      <c r="DG175" s="120"/>
      <c r="DH175" s="120"/>
      <c r="DI175" s="120"/>
      <c r="DJ175" s="120"/>
      <c r="DK175" s="120"/>
      <c r="DL175" s="120"/>
      <c r="DM175" s="120"/>
      <c r="DN175" s="120"/>
      <c r="DO175" s="120"/>
      <c r="DP175" s="120"/>
      <c r="DQ175" s="120"/>
      <c r="DR175" s="120"/>
      <c r="DS175" s="120"/>
      <c r="DT175" s="120"/>
      <c r="DU175" s="120"/>
      <c r="DV175" s="120"/>
      <c r="DW175" s="120"/>
      <c r="DX175" s="120"/>
      <c r="DY175" s="120"/>
      <c r="DZ175" s="120"/>
      <c r="EA175" s="120"/>
      <c r="EB175" s="120"/>
      <c r="EC175" s="120"/>
      <c r="ED175" s="120"/>
      <c r="EE175" s="120"/>
      <c r="EF175" s="120"/>
      <c r="EG175" s="120"/>
      <c r="EH175" s="120"/>
      <c r="EI175" s="120"/>
      <c r="EJ175" s="120"/>
      <c r="EK175" s="120"/>
      <c r="EL175" s="120"/>
      <c r="EM175" s="120"/>
      <c r="EN175" s="120"/>
      <c r="EO175" s="120"/>
      <c r="EP175" s="120"/>
      <c r="EQ175" s="120"/>
      <c r="ER175" s="120"/>
      <c r="ES175" s="120"/>
      <c r="ET175" s="120"/>
      <c r="EU175" s="120"/>
      <c r="EV175" s="120"/>
      <c r="EW175" s="120"/>
      <c r="EX175" s="120"/>
      <c r="EY175" s="120"/>
      <c r="EZ175" s="120"/>
      <c r="FA175" s="120"/>
      <c r="FB175" s="120"/>
      <c r="FC175" s="120"/>
      <c r="FD175" s="120"/>
      <c r="FE175" s="120"/>
      <c r="FF175" s="120"/>
      <c r="FG175" s="120"/>
      <c r="FH175" s="120"/>
      <c r="FI175" s="120"/>
      <c r="FJ175" s="120"/>
      <c r="FK175" s="120"/>
      <c r="FL175" s="120"/>
      <c r="FM175" s="120"/>
      <c r="FN175" s="120"/>
      <c r="FO175" s="120"/>
      <c r="FP175" s="120"/>
      <c r="FQ175" s="120"/>
      <c r="FR175" s="120"/>
      <c r="FS175" s="120"/>
      <c r="FT175" s="120"/>
      <c r="FU175" s="120"/>
      <c r="FV175" s="120"/>
      <c r="FW175" s="120"/>
      <c r="FX175" s="120"/>
      <c r="FY175" s="120"/>
      <c r="FZ175" s="120"/>
      <c r="GA175" s="120"/>
      <c r="GB175" s="120"/>
      <c r="GC175" s="120"/>
      <c r="GD175" s="120"/>
      <c r="GE175" s="120"/>
      <c r="GF175" s="120"/>
      <c r="GG175" s="120"/>
      <c r="GH175" s="120"/>
      <c r="GI175" s="120"/>
      <c r="GJ175" s="120"/>
      <c r="GK175" s="120"/>
      <c r="GL175" s="120"/>
      <c r="GM175" s="120"/>
      <c r="GN175" s="120"/>
      <c r="GO175" s="120"/>
      <c r="GP175" s="120"/>
      <c r="GQ175" s="120"/>
      <c r="GR175" s="120"/>
      <c r="GS175" s="120"/>
      <c r="GT175" s="120"/>
      <c r="GU175" s="120"/>
      <c r="GV175" s="120"/>
      <c r="GW175" s="120"/>
      <c r="GX175" s="120"/>
      <c r="GY175" s="120"/>
      <c r="GZ175" s="120"/>
      <c r="HA175" s="120"/>
      <c r="HB175" s="120"/>
      <c r="HC175" s="120"/>
      <c r="HD175" s="120"/>
      <c r="HE175" s="120"/>
      <c r="HF175" s="120"/>
      <c r="HG175" s="120"/>
      <c r="HH175" s="120"/>
      <c r="HI175" s="120"/>
      <c r="HJ175" s="120"/>
      <c r="HK175" s="120"/>
      <c r="HL175" s="120"/>
      <c r="HM175" s="120"/>
      <c r="HN175" s="120"/>
      <c r="HO175" s="120"/>
      <c r="HP175" s="120"/>
      <c r="HQ175" s="120"/>
      <c r="HR175" s="120"/>
      <c r="HS175" s="120"/>
      <c r="HT175" s="120"/>
      <c r="HU175" s="120"/>
      <c r="HV175" s="120"/>
      <c r="HW175" s="120"/>
      <c r="HX175" s="120"/>
      <c r="HY175" s="120"/>
      <c r="HZ175" s="120"/>
      <c r="IA175" s="120"/>
      <c r="IB175" s="120"/>
      <c r="IC175" s="120"/>
      <c r="ID175" s="120"/>
      <c r="IE175" s="120"/>
      <c r="IF175" s="120"/>
      <c r="IG175" s="120"/>
      <c r="IH175" s="120"/>
      <c r="II175" s="120"/>
      <c r="IJ175" s="120"/>
      <c r="IK175" s="120"/>
      <c r="IL175" s="120"/>
      <c r="IM175" s="120"/>
      <c r="IN175" s="120"/>
      <c r="IO175" s="120"/>
      <c r="IP175" s="120"/>
      <c r="IQ175" s="120"/>
      <c r="IR175" s="120"/>
      <c r="IS175" s="120"/>
      <c r="IT175" s="120"/>
      <c r="IU175" s="120"/>
      <c r="IV175" s="120"/>
    </row>
    <row r="176" spans="1:256" customFormat="1" ht="18" customHeight="1" x14ac:dyDescent="0.25">
      <c r="A176" s="26"/>
      <c r="B176" s="176" t="str">
        <f>прил._3!B191</f>
        <v>Управление муниципальными финансами</v>
      </c>
      <c r="C176" s="196" t="str">
        <f>прил._3!F192</f>
        <v>54</v>
      </c>
      <c r="D176" s="196" t="str">
        <f>прил._3!G192</f>
        <v>2</v>
      </c>
      <c r="E176" s="196" t="str">
        <f>прил._3!H192</f>
        <v>00</v>
      </c>
      <c r="F176" s="196" t="s">
        <v>134</v>
      </c>
      <c r="G176" s="292"/>
      <c r="H176" s="197">
        <f>H177</f>
        <v>1.5</v>
      </c>
      <c r="I176" s="120"/>
      <c r="J176" s="120"/>
      <c r="K176" s="217"/>
      <c r="L176" s="120"/>
      <c r="M176" s="120"/>
      <c r="N176" s="120"/>
      <c r="O176" s="120"/>
      <c r="P176" s="120"/>
      <c r="Q176" s="120"/>
      <c r="R176" s="120"/>
      <c r="S176" s="120"/>
      <c r="T176" s="120"/>
      <c r="U176" s="120"/>
      <c r="V176" s="120"/>
      <c r="W176" s="120"/>
      <c r="X176" s="120"/>
      <c r="Y176" s="120"/>
      <c r="Z176" s="120"/>
      <c r="AA176" s="120"/>
      <c r="AB176" s="120"/>
      <c r="AC176" s="120"/>
      <c r="AD176" s="120"/>
      <c r="AE176" s="120"/>
      <c r="AF176" s="120"/>
      <c r="AG176" s="120"/>
      <c r="AH176" s="120"/>
      <c r="AI176" s="120"/>
      <c r="AJ176" s="120"/>
      <c r="AK176" s="120"/>
      <c r="AL176" s="120"/>
      <c r="AM176" s="120"/>
      <c r="AN176" s="120"/>
      <c r="AO176" s="120"/>
      <c r="AP176" s="120"/>
      <c r="AQ176" s="120"/>
      <c r="AR176" s="120"/>
      <c r="AS176" s="120"/>
      <c r="AT176" s="120"/>
      <c r="AU176" s="120"/>
      <c r="AV176" s="120"/>
      <c r="AW176" s="120"/>
      <c r="AX176" s="120"/>
      <c r="AY176" s="120"/>
      <c r="AZ176" s="120"/>
      <c r="BA176" s="120"/>
      <c r="BB176" s="120"/>
      <c r="BC176" s="120"/>
      <c r="BD176" s="120"/>
      <c r="BE176" s="120"/>
      <c r="BF176" s="120"/>
      <c r="BG176" s="120"/>
      <c r="BH176" s="120"/>
      <c r="BI176" s="120"/>
      <c r="BJ176" s="120"/>
      <c r="BK176" s="120"/>
      <c r="BL176" s="120"/>
      <c r="BM176" s="120"/>
      <c r="BN176" s="120"/>
      <c r="BO176" s="120"/>
      <c r="BP176" s="120"/>
      <c r="BQ176" s="120"/>
      <c r="BR176" s="120"/>
      <c r="BS176" s="120"/>
      <c r="BT176" s="120"/>
      <c r="BU176" s="120"/>
      <c r="BV176" s="120"/>
      <c r="BW176" s="120"/>
      <c r="BX176" s="120"/>
      <c r="BY176" s="120"/>
      <c r="BZ176" s="120"/>
      <c r="CA176" s="120"/>
      <c r="CB176" s="120"/>
      <c r="CC176" s="120"/>
      <c r="CD176" s="120"/>
      <c r="CE176" s="120"/>
      <c r="CF176" s="120"/>
      <c r="CG176" s="120"/>
      <c r="CH176" s="120"/>
      <c r="CI176" s="120"/>
      <c r="CJ176" s="120"/>
      <c r="CK176" s="120"/>
      <c r="CL176" s="120"/>
      <c r="CM176" s="120"/>
      <c r="CN176" s="120"/>
      <c r="CO176" s="120"/>
      <c r="CP176" s="120"/>
      <c r="CQ176" s="120"/>
      <c r="CR176" s="120"/>
      <c r="CS176" s="120"/>
      <c r="CT176" s="120"/>
      <c r="CU176" s="120"/>
      <c r="CV176" s="120"/>
      <c r="CW176" s="120"/>
      <c r="CX176" s="120"/>
      <c r="CY176" s="120"/>
      <c r="CZ176" s="120"/>
      <c r="DA176" s="120"/>
      <c r="DB176" s="120"/>
      <c r="DC176" s="120"/>
      <c r="DD176" s="120"/>
      <c r="DE176" s="120"/>
      <c r="DF176" s="120"/>
      <c r="DG176" s="120"/>
      <c r="DH176" s="120"/>
      <c r="DI176" s="120"/>
      <c r="DJ176" s="120"/>
      <c r="DK176" s="120"/>
      <c r="DL176" s="120"/>
      <c r="DM176" s="120"/>
      <c r="DN176" s="120"/>
      <c r="DO176" s="120"/>
      <c r="DP176" s="120"/>
      <c r="DQ176" s="120"/>
      <c r="DR176" s="120"/>
      <c r="DS176" s="120"/>
      <c r="DT176" s="120"/>
      <c r="DU176" s="120"/>
      <c r="DV176" s="120"/>
      <c r="DW176" s="120"/>
      <c r="DX176" s="120"/>
      <c r="DY176" s="120"/>
      <c r="DZ176" s="120"/>
      <c r="EA176" s="120"/>
      <c r="EB176" s="120"/>
      <c r="EC176" s="120"/>
      <c r="ED176" s="120"/>
      <c r="EE176" s="120"/>
      <c r="EF176" s="120"/>
      <c r="EG176" s="120"/>
      <c r="EH176" s="120"/>
      <c r="EI176" s="120"/>
      <c r="EJ176" s="120"/>
      <c r="EK176" s="120"/>
      <c r="EL176" s="120"/>
      <c r="EM176" s="120"/>
      <c r="EN176" s="120"/>
      <c r="EO176" s="120"/>
      <c r="EP176" s="120"/>
      <c r="EQ176" s="120"/>
      <c r="ER176" s="120"/>
      <c r="ES176" s="120"/>
      <c r="ET176" s="120"/>
      <c r="EU176" s="120"/>
      <c r="EV176" s="120"/>
      <c r="EW176" s="120"/>
      <c r="EX176" s="120"/>
      <c r="EY176" s="120"/>
      <c r="EZ176" s="120"/>
      <c r="FA176" s="120"/>
      <c r="FB176" s="120"/>
      <c r="FC176" s="120"/>
      <c r="FD176" s="120"/>
      <c r="FE176" s="120"/>
      <c r="FF176" s="120"/>
      <c r="FG176" s="120"/>
      <c r="FH176" s="120"/>
      <c r="FI176" s="120"/>
      <c r="FJ176" s="120"/>
      <c r="FK176" s="120"/>
      <c r="FL176" s="120"/>
      <c r="FM176" s="120"/>
      <c r="FN176" s="120"/>
      <c r="FO176" s="120"/>
      <c r="FP176" s="120"/>
      <c r="FQ176" s="120"/>
      <c r="FR176" s="120"/>
      <c r="FS176" s="120"/>
      <c r="FT176" s="120"/>
      <c r="FU176" s="120"/>
      <c r="FV176" s="120"/>
      <c r="FW176" s="120"/>
      <c r="FX176" s="120"/>
      <c r="FY176" s="120"/>
      <c r="FZ176" s="120"/>
      <c r="GA176" s="120"/>
      <c r="GB176" s="120"/>
      <c r="GC176" s="120"/>
      <c r="GD176" s="120"/>
      <c r="GE176" s="120"/>
      <c r="GF176" s="120"/>
      <c r="GG176" s="120"/>
      <c r="GH176" s="120"/>
      <c r="GI176" s="120"/>
      <c r="GJ176" s="120"/>
      <c r="GK176" s="120"/>
      <c r="GL176" s="120"/>
      <c r="GM176" s="120"/>
      <c r="GN176" s="120"/>
      <c r="GO176" s="120"/>
      <c r="GP176" s="120"/>
      <c r="GQ176" s="120"/>
      <c r="GR176" s="120"/>
      <c r="GS176" s="120"/>
      <c r="GT176" s="120"/>
      <c r="GU176" s="120"/>
      <c r="GV176" s="120"/>
      <c r="GW176" s="120"/>
      <c r="GX176" s="120"/>
      <c r="GY176" s="120"/>
      <c r="GZ176" s="120"/>
      <c r="HA176" s="120"/>
      <c r="HB176" s="120"/>
      <c r="HC176" s="120"/>
      <c r="HD176" s="120"/>
      <c r="HE176" s="120"/>
      <c r="HF176" s="120"/>
      <c r="HG176" s="120"/>
      <c r="HH176" s="120"/>
      <c r="HI176" s="120"/>
      <c r="HJ176" s="120"/>
      <c r="HK176" s="120"/>
      <c r="HL176" s="120"/>
      <c r="HM176" s="120"/>
      <c r="HN176" s="120"/>
      <c r="HO176" s="120"/>
      <c r="HP176" s="120"/>
      <c r="HQ176" s="120"/>
      <c r="HR176" s="120"/>
      <c r="HS176" s="120"/>
      <c r="HT176" s="120"/>
      <c r="HU176" s="120"/>
      <c r="HV176" s="120"/>
      <c r="HW176" s="120"/>
      <c r="HX176" s="120"/>
      <c r="HY176" s="120"/>
      <c r="HZ176" s="120"/>
      <c r="IA176" s="120"/>
      <c r="IB176" s="120"/>
      <c r="IC176" s="120"/>
      <c r="ID176" s="120"/>
      <c r="IE176" s="120"/>
      <c r="IF176" s="120"/>
      <c r="IG176" s="120"/>
      <c r="IH176" s="120"/>
      <c r="II176" s="120"/>
      <c r="IJ176" s="120"/>
      <c r="IK176" s="120"/>
      <c r="IL176" s="120"/>
      <c r="IM176" s="120"/>
      <c r="IN176" s="120"/>
      <c r="IO176" s="120"/>
      <c r="IP176" s="120"/>
      <c r="IQ176" s="120"/>
      <c r="IR176" s="120"/>
      <c r="IS176" s="120"/>
      <c r="IT176" s="120"/>
      <c r="IU176" s="120"/>
      <c r="IV176" s="120"/>
    </row>
    <row r="177" spans="1:256" customFormat="1" ht="47.25" x14ac:dyDescent="0.25">
      <c r="A177" s="26"/>
      <c r="B177" s="176" t="str">
        <f>прил._3!B192</f>
        <v>Управление муниципальным долгом и муниципальными финансовыми активами Краснодарского края</v>
      </c>
      <c r="C177" s="196" t="str">
        <f>прил._3!F193</f>
        <v>54</v>
      </c>
      <c r="D177" s="196" t="str">
        <f>прил._3!G193</f>
        <v>2</v>
      </c>
      <c r="E177" s="196" t="str">
        <f>прил._3!H193</f>
        <v>00</v>
      </c>
      <c r="F177" s="196" t="str">
        <f>прил._3!I194</f>
        <v>10090</v>
      </c>
      <c r="G177" s="292"/>
      <c r="H177" s="197">
        <f>H178</f>
        <v>1.5</v>
      </c>
      <c r="I177" s="120"/>
      <c r="J177" s="120"/>
      <c r="K177" s="217"/>
      <c r="L177" s="120"/>
      <c r="M177" s="120"/>
      <c r="N177" s="120"/>
      <c r="O177" s="120"/>
      <c r="P177" s="120"/>
      <c r="Q177" s="120"/>
      <c r="R177" s="120"/>
      <c r="S177" s="120"/>
      <c r="T177" s="120"/>
      <c r="U177" s="120"/>
      <c r="V177" s="120"/>
      <c r="W177" s="120"/>
      <c r="X177" s="120"/>
      <c r="Y177" s="120"/>
      <c r="Z177" s="120"/>
      <c r="AA177" s="120"/>
      <c r="AB177" s="120"/>
      <c r="AC177" s="120"/>
      <c r="AD177" s="120"/>
      <c r="AE177" s="120"/>
      <c r="AF177" s="120"/>
      <c r="AG177" s="120"/>
      <c r="AH177" s="120"/>
      <c r="AI177" s="120"/>
      <c r="AJ177" s="120"/>
      <c r="AK177" s="120"/>
      <c r="AL177" s="120"/>
      <c r="AM177" s="120"/>
      <c r="AN177" s="120"/>
      <c r="AO177" s="120"/>
      <c r="AP177" s="120"/>
      <c r="AQ177" s="120"/>
      <c r="AR177" s="120"/>
      <c r="AS177" s="120"/>
      <c r="AT177" s="120"/>
      <c r="AU177" s="120"/>
      <c r="AV177" s="120"/>
      <c r="AW177" s="120"/>
      <c r="AX177" s="120"/>
      <c r="AY177" s="120"/>
      <c r="AZ177" s="120"/>
      <c r="BA177" s="120"/>
      <c r="BB177" s="120"/>
      <c r="BC177" s="120"/>
      <c r="BD177" s="120"/>
      <c r="BE177" s="120"/>
      <c r="BF177" s="120"/>
      <c r="BG177" s="120"/>
      <c r="BH177" s="120"/>
      <c r="BI177" s="120"/>
      <c r="BJ177" s="120"/>
      <c r="BK177" s="120"/>
      <c r="BL177" s="120"/>
      <c r="BM177" s="120"/>
      <c r="BN177" s="120"/>
      <c r="BO177" s="120"/>
      <c r="BP177" s="120"/>
      <c r="BQ177" s="120"/>
      <c r="BR177" s="120"/>
      <c r="BS177" s="120"/>
      <c r="BT177" s="120"/>
      <c r="BU177" s="120"/>
      <c r="BV177" s="120"/>
      <c r="BW177" s="120"/>
      <c r="BX177" s="120"/>
      <c r="BY177" s="120"/>
      <c r="BZ177" s="120"/>
      <c r="CA177" s="120"/>
      <c r="CB177" s="120"/>
      <c r="CC177" s="120"/>
      <c r="CD177" s="120"/>
      <c r="CE177" s="120"/>
      <c r="CF177" s="120"/>
      <c r="CG177" s="120"/>
      <c r="CH177" s="120"/>
      <c r="CI177" s="120"/>
      <c r="CJ177" s="120"/>
      <c r="CK177" s="120"/>
      <c r="CL177" s="120"/>
      <c r="CM177" s="120"/>
      <c r="CN177" s="120"/>
      <c r="CO177" s="120"/>
      <c r="CP177" s="120"/>
      <c r="CQ177" s="120"/>
      <c r="CR177" s="120"/>
      <c r="CS177" s="120"/>
      <c r="CT177" s="120"/>
      <c r="CU177" s="120"/>
      <c r="CV177" s="120"/>
      <c r="CW177" s="120"/>
      <c r="CX177" s="120"/>
      <c r="CY177" s="120"/>
      <c r="CZ177" s="120"/>
      <c r="DA177" s="120"/>
      <c r="DB177" s="120"/>
      <c r="DC177" s="120"/>
      <c r="DD177" s="120"/>
      <c r="DE177" s="120"/>
      <c r="DF177" s="120"/>
      <c r="DG177" s="120"/>
      <c r="DH177" s="120"/>
      <c r="DI177" s="120"/>
      <c r="DJ177" s="120"/>
      <c r="DK177" s="120"/>
      <c r="DL177" s="120"/>
      <c r="DM177" s="120"/>
      <c r="DN177" s="120"/>
      <c r="DO177" s="120"/>
      <c r="DP177" s="120"/>
      <c r="DQ177" s="120"/>
      <c r="DR177" s="120"/>
      <c r="DS177" s="120"/>
      <c r="DT177" s="120"/>
      <c r="DU177" s="120"/>
      <c r="DV177" s="120"/>
      <c r="DW177" s="120"/>
      <c r="DX177" s="120"/>
      <c r="DY177" s="120"/>
      <c r="DZ177" s="120"/>
      <c r="EA177" s="120"/>
      <c r="EB177" s="120"/>
      <c r="EC177" s="120"/>
      <c r="ED177" s="120"/>
      <c r="EE177" s="120"/>
      <c r="EF177" s="120"/>
      <c r="EG177" s="120"/>
      <c r="EH177" s="120"/>
      <c r="EI177" s="120"/>
      <c r="EJ177" s="120"/>
      <c r="EK177" s="120"/>
      <c r="EL177" s="120"/>
      <c r="EM177" s="120"/>
      <c r="EN177" s="120"/>
      <c r="EO177" s="120"/>
      <c r="EP177" s="120"/>
      <c r="EQ177" s="120"/>
      <c r="ER177" s="120"/>
      <c r="ES177" s="120"/>
      <c r="ET177" s="120"/>
      <c r="EU177" s="120"/>
      <c r="EV177" s="120"/>
      <c r="EW177" s="120"/>
      <c r="EX177" s="120"/>
      <c r="EY177" s="120"/>
      <c r="EZ177" s="120"/>
      <c r="FA177" s="120"/>
      <c r="FB177" s="120"/>
      <c r="FC177" s="120"/>
      <c r="FD177" s="120"/>
      <c r="FE177" s="120"/>
      <c r="FF177" s="120"/>
      <c r="FG177" s="120"/>
      <c r="FH177" s="120"/>
      <c r="FI177" s="120"/>
      <c r="FJ177" s="120"/>
      <c r="FK177" s="120"/>
      <c r="FL177" s="120"/>
      <c r="FM177" s="120"/>
      <c r="FN177" s="120"/>
      <c r="FO177" s="120"/>
      <c r="FP177" s="120"/>
      <c r="FQ177" s="120"/>
      <c r="FR177" s="120"/>
      <c r="FS177" s="120"/>
      <c r="FT177" s="120"/>
      <c r="FU177" s="120"/>
      <c r="FV177" s="120"/>
      <c r="FW177" s="120"/>
      <c r="FX177" s="120"/>
      <c r="FY177" s="120"/>
      <c r="FZ177" s="120"/>
      <c r="GA177" s="120"/>
      <c r="GB177" s="120"/>
      <c r="GC177" s="120"/>
      <c r="GD177" s="120"/>
      <c r="GE177" s="120"/>
      <c r="GF177" s="120"/>
      <c r="GG177" s="120"/>
      <c r="GH177" s="120"/>
      <c r="GI177" s="120"/>
      <c r="GJ177" s="120"/>
      <c r="GK177" s="120"/>
      <c r="GL177" s="120"/>
      <c r="GM177" s="120"/>
      <c r="GN177" s="120"/>
      <c r="GO177" s="120"/>
      <c r="GP177" s="120"/>
      <c r="GQ177" s="120"/>
      <c r="GR177" s="120"/>
      <c r="GS177" s="120"/>
      <c r="GT177" s="120"/>
      <c r="GU177" s="120"/>
      <c r="GV177" s="120"/>
      <c r="GW177" s="120"/>
      <c r="GX177" s="120"/>
      <c r="GY177" s="120"/>
      <c r="GZ177" s="120"/>
      <c r="HA177" s="120"/>
      <c r="HB177" s="120"/>
      <c r="HC177" s="120"/>
      <c r="HD177" s="120"/>
      <c r="HE177" s="120"/>
      <c r="HF177" s="120"/>
      <c r="HG177" s="120"/>
      <c r="HH177" s="120"/>
      <c r="HI177" s="120"/>
      <c r="HJ177" s="120"/>
      <c r="HK177" s="120"/>
      <c r="HL177" s="120"/>
      <c r="HM177" s="120"/>
      <c r="HN177" s="120"/>
      <c r="HO177" s="120"/>
      <c r="HP177" s="120"/>
      <c r="HQ177" s="120"/>
      <c r="HR177" s="120"/>
      <c r="HS177" s="120"/>
      <c r="HT177" s="120"/>
      <c r="HU177" s="120"/>
      <c r="HV177" s="120"/>
      <c r="HW177" s="120"/>
      <c r="HX177" s="120"/>
      <c r="HY177" s="120"/>
      <c r="HZ177" s="120"/>
      <c r="IA177" s="120"/>
      <c r="IB177" s="120"/>
      <c r="IC177" s="120"/>
      <c r="ID177" s="120"/>
      <c r="IE177" s="120"/>
      <c r="IF177" s="120"/>
      <c r="IG177" s="120"/>
      <c r="IH177" s="120"/>
      <c r="II177" s="120"/>
      <c r="IJ177" s="120"/>
      <c r="IK177" s="120"/>
      <c r="IL177" s="120"/>
      <c r="IM177" s="120"/>
      <c r="IN177" s="120"/>
      <c r="IO177" s="120"/>
      <c r="IP177" s="120"/>
      <c r="IQ177" s="120"/>
      <c r="IR177" s="120"/>
      <c r="IS177" s="120"/>
      <c r="IT177" s="120"/>
      <c r="IU177" s="120"/>
      <c r="IV177" s="120"/>
    </row>
    <row r="178" spans="1:256" customFormat="1" ht="15.75" x14ac:dyDescent="0.25">
      <c r="A178" s="26"/>
      <c r="B178" s="176" t="str">
        <f>прил._3!B193</f>
        <v>Процентные платежи по муниципальному долгу</v>
      </c>
      <c r="C178" s="196" t="str">
        <f>прил._3!F194</f>
        <v>54</v>
      </c>
      <c r="D178" s="196" t="str">
        <f>прил._3!G194</f>
        <v>2</v>
      </c>
      <c r="E178" s="196" t="str">
        <f>прил._3!H194</f>
        <v>00</v>
      </c>
      <c r="F178" s="196" t="str">
        <f>прил._3!I194</f>
        <v>10090</v>
      </c>
      <c r="G178" s="292" t="str">
        <f>прил._3!J194</f>
        <v>700</v>
      </c>
      <c r="H178" s="197">
        <f>прил._3!K190</f>
        <v>1.5</v>
      </c>
      <c r="I178" s="120"/>
      <c r="J178" s="120"/>
      <c r="K178" s="217"/>
      <c r="L178" s="120"/>
      <c r="M178" s="120"/>
      <c r="N178" s="120"/>
      <c r="O178" s="120"/>
      <c r="P178" s="120"/>
      <c r="Q178" s="120"/>
      <c r="R178" s="120"/>
      <c r="S178" s="120"/>
      <c r="T178" s="120"/>
      <c r="U178" s="120"/>
      <c r="V178" s="120"/>
      <c r="W178" s="120"/>
      <c r="X178" s="120"/>
      <c r="Y178" s="120"/>
      <c r="Z178" s="120"/>
      <c r="AA178" s="120"/>
      <c r="AB178" s="120"/>
      <c r="AC178" s="120"/>
      <c r="AD178" s="120"/>
      <c r="AE178" s="120"/>
      <c r="AF178" s="120"/>
      <c r="AG178" s="120"/>
      <c r="AH178" s="120"/>
      <c r="AI178" s="120"/>
      <c r="AJ178" s="120"/>
      <c r="AK178" s="120"/>
      <c r="AL178" s="120"/>
      <c r="AM178" s="120"/>
      <c r="AN178" s="120"/>
      <c r="AO178" s="120"/>
      <c r="AP178" s="120"/>
      <c r="AQ178" s="120"/>
      <c r="AR178" s="120"/>
      <c r="AS178" s="120"/>
      <c r="AT178" s="120"/>
      <c r="AU178" s="120"/>
      <c r="AV178" s="120"/>
      <c r="AW178" s="120"/>
      <c r="AX178" s="120"/>
      <c r="AY178" s="120"/>
      <c r="AZ178" s="120"/>
      <c r="BA178" s="120"/>
      <c r="BB178" s="120"/>
      <c r="BC178" s="120"/>
      <c r="BD178" s="120"/>
      <c r="BE178" s="120"/>
      <c r="BF178" s="120"/>
      <c r="BG178" s="120"/>
      <c r="BH178" s="120"/>
      <c r="BI178" s="120"/>
      <c r="BJ178" s="120"/>
      <c r="BK178" s="120"/>
      <c r="BL178" s="120"/>
      <c r="BM178" s="120"/>
      <c r="BN178" s="120"/>
      <c r="BO178" s="120"/>
      <c r="BP178" s="120"/>
      <c r="BQ178" s="120"/>
      <c r="BR178" s="120"/>
      <c r="BS178" s="120"/>
      <c r="BT178" s="120"/>
      <c r="BU178" s="120"/>
      <c r="BV178" s="120"/>
      <c r="BW178" s="120"/>
      <c r="BX178" s="120"/>
      <c r="BY178" s="120"/>
      <c r="BZ178" s="120"/>
      <c r="CA178" s="120"/>
      <c r="CB178" s="120"/>
      <c r="CC178" s="120"/>
      <c r="CD178" s="120"/>
      <c r="CE178" s="120"/>
      <c r="CF178" s="120"/>
      <c r="CG178" s="120"/>
      <c r="CH178" s="120"/>
      <c r="CI178" s="120"/>
      <c r="CJ178" s="120"/>
      <c r="CK178" s="120"/>
      <c r="CL178" s="120"/>
      <c r="CM178" s="120"/>
      <c r="CN178" s="120"/>
      <c r="CO178" s="120"/>
      <c r="CP178" s="120"/>
      <c r="CQ178" s="120"/>
      <c r="CR178" s="120"/>
      <c r="CS178" s="120"/>
      <c r="CT178" s="120"/>
      <c r="CU178" s="120"/>
      <c r="CV178" s="120"/>
      <c r="CW178" s="120"/>
      <c r="CX178" s="120"/>
      <c r="CY178" s="120"/>
      <c r="CZ178" s="120"/>
      <c r="DA178" s="120"/>
      <c r="DB178" s="120"/>
      <c r="DC178" s="120"/>
      <c r="DD178" s="120"/>
      <c r="DE178" s="120"/>
      <c r="DF178" s="120"/>
      <c r="DG178" s="120"/>
      <c r="DH178" s="120"/>
      <c r="DI178" s="120"/>
      <c r="DJ178" s="120"/>
      <c r="DK178" s="120"/>
      <c r="DL178" s="120"/>
      <c r="DM178" s="120"/>
      <c r="DN178" s="120"/>
      <c r="DO178" s="120"/>
      <c r="DP178" s="120"/>
      <c r="DQ178" s="120"/>
      <c r="DR178" s="120"/>
      <c r="DS178" s="120"/>
      <c r="DT178" s="120"/>
      <c r="DU178" s="120"/>
      <c r="DV178" s="120"/>
      <c r="DW178" s="120"/>
      <c r="DX178" s="120"/>
      <c r="DY178" s="120"/>
      <c r="DZ178" s="120"/>
      <c r="EA178" s="120"/>
      <c r="EB178" s="120"/>
      <c r="EC178" s="120"/>
      <c r="ED178" s="120"/>
      <c r="EE178" s="120"/>
      <c r="EF178" s="120"/>
      <c r="EG178" s="120"/>
      <c r="EH178" s="120"/>
      <c r="EI178" s="120"/>
      <c r="EJ178" s="120"/>
      <c r="EK178" s="120"/>
      <c r="EL178" s="120"/>
      <c r="EM178" s="120"/>
      <c r="EN178" s="120"/>
      <c r="EO178" s="120"/>
      <c r="EP178" s="120"/>
      <c r="EQ178" s="120"/>
      <c r="ER178" s="120"/>
      <c r="ES178" s="120"/>
      <c r="ET178" s="120"/>
      <c r="EU178" s="120"/>
      <c r="EV178" s="120"/>
      <c r="EW178" s="120"/>
      <c r="EX178" s="120"/>
      <c r="EY178" s="120"/>
      <c r="EZ178" s="120"/>
      <c r="FA178" s="120"/>
      <c r="FB178" s="120"/>
      <c r="FC178" s="120"/>
      <c r="FD178" s="120"/>
      <c r="FE178" s="120"/>
      <c r="FF178" s="120"/>
      <c r="FG178" s="120"/>
      <c r="FH178" s="120"/>
      <c r="FI178" s="120"/>
      <c r="FJ178" s="120"/>
      <c r="FK178" s="120"/>
      <c r="FL178" s="120"/>
      <c r="FM178" s="120"/>
      <c r="FN178" s="120"/>
      <c r="FO178" s="120"/>
      <c r="FP178" s="120"/>
      <c r="FQ178" s="120"/>
      <c r="FR178" s="120"/>
      <c r="FS178" s="120"/>
      <c r="FT178" s="120"/>
      <c r="FU178" s="120"/>
      <c r="FV178" s="120"/>
      <c r="FW178" s="120"/>
      <c r="FX178" s="120"/>
      <c r="FY178" s="120"/>
      <c r="FZ178" s="120"/>
      <c r="GA178" s="120"/>
      <c r="GB178" s="120"/>
      <c r="GC178" s="120"/>
      <c r="GD178" s="120"/>
      <c r="GE178" s="120"/>
      <c r="GF178" s="120"/>
      <c r="GG178" s="120"/>
      <c r="GH178" s="120"/>
      <c r="GI178" s="120"/>
      <c r="GJ178" s="120"/>
      <c r="GK178" s="120"/>
      <c r="GL178" s="120"/>
      <c r="GM178" s="120"/>
      <c r="GN178" s="120"/>
      <c r="GO178" s="120"/>
      <c r="GP178" s="120"/>
      <c r="GQ178" s="120"/>
      <c r="GR178" s="120"/>
      <c r="GS178" s="120"/>
      <c r="GT178" s="120"/>
      <c r="GU178" s="120"/>
      <c r="GV178" s="120"/>
      <c r="GW178" s="120"/>
      <c r="GX178" s="120"/>
      <c r="GY178" s="120"/>
      <c r="GZ178" s="120"/>
      <c r="HA178" s="120"/>
      <c r="HB178" s="120"/>
      <c r="HC178" s="120"/>
      <c r="HD178" s="120"/>
      <c r="HE178" s="120"/>
      <c r="HF178" s="120"/>
      <c r="HG178" s="120"/>
      <c r="HH178" s="120"/>
      <c r="HI178" s="120"/>
      <c r="HJ178" s="120"/>
      <c r="HK178" s="120"/>
      <c r="HL178" s="120"/>
      <c r="HM178" s="120"/>
      <c r="HN178" s="120"/>
      <c r="HO178" s="120"/>
      <c r="HP178" s="120"/>
      <c r="HQ178" s="120"/>
      <c r="HR178" s="120"/>
      <c r="HS178" s="120"/>
      <c r="HT178" s="120"/>
      <c r="HU178" s="120"/>
      <c r="HV178" s="120"/>
      <c r="HW178" s="120"/>
      <c r="HX178" s="120"/>
      <c r="HY178" s="120"/>
      <c r="HZ178" s="120"/>
      <c r="IA178" s="120"/>
      <c r="IB178" s="120"/>
      <c r="IC178" s="120"/>
      <c r="ID178" s="120"/>
      <c r="IE178" s="120"/>
      <c r="IF178" s="120"/>
      <c r="IG178" s="120"/>
      <c r="IH178" s="120"/>
      <c r="II178" s="120"/>
      <c r="IJ178" s="120"/>
      <c r="IK178" s="120"/>
      <c r="IL178" s="120"/>
      <c r="IM178" s="120"/>
      <c r="IN178" s="120"/>
      <c r="IO178" s="120"/>
      <c r="IP178" s="120"/>
      <c r="IQ178" s="120"/>
      <c r="IR178" s="120"/>
      <c r="IS178" s="120"/>
      <c r="IT178" s="120"/>
      <c r="IU178" s="120"/>
      <c r="IV178" s="120"/>
    </row>
    <row r="179" spans="1:256" ht="43.5" x14ac:dyDescent="0.25">
      <c r="A179" s="18"/>
      <c r="B179" s="293" t="s">
        <v>65</v>
      </c>
      <c r="C179" s="190" t="s">
        <v>66</v>
      </c>
      <c r="D179" s="190" t="s">
        <v>67</v>
      </c>
      <c r="E179" s="190" t="s">
        <v>23</v>
      </c>
      <c r="F179" s="190" t="s">
        <v>134</v>
      </c>
      <c r="G179" s="194"/>
      <c r="H179" s="295" t="str">
        <f>H182</f>
        <v>86,0</v>
      </c>
      <c r="K179" s="209"/>
    </row>
    <row r="180" spans="1:256" x14ac:dyDescent="0.25">
      <c r="A180" s="17"/>
      <c r="B180" s="20" t="s">
        <v>54</v>
      </c>
      <c r="C180" s="199" t="s">
        <v>66</v>
      </c>
      <c r="D180" s="199" t="s">
        <v>69</v>
      </c>
      <c r="E180" s="199" t="s">
        <v>23</v>
      </c>
      <c r="F180" s="199" t="s">
        <v>134</v>
      </c>
      <c r="G180" s="201"/>
      <c r="H180" s="266" t="str">
        <f>H181</f>
        <v>86,0</v>
      </c>
      <c r="K180" s="209"/>
    </row>
    <row r="181" spans="1:256" ht="30" x14ac:dyDescent="0.25">
      <c r="A181" s="17"/>
      <c r="B181" s="20" t="s">
        <v>70</v>
      </c>
      <c r="C181" s="199" t="s">
        <v>66</v>
      </c>
      <c r="D181" s="199" t="s">
        <v>69</v>
      </c>
      <c r="E181" s="199" t="s">
        <v>23</v>
      </c>
      <c r="F181" s="199" t="s">
        <v>148</v>
      </c>
      <c r="G181" s="201"/>
      <c r="H181" s="266" t="str">
        <f>H182</f>
        <v>86,0</v>
      </c>
      <c r="K181" s="209"/>
    </row>
    <row r="182" spans="1:256" ht="16.5" customHeight="1" x14ac:dyDescent="0.25">
      <c r="A182" s="17"/>
      <c r="B182" s="187" t="s">
        <v>71</v>
      </c>
      <c r="C182" s="199" t="s">
        <v>66</v>
      </c>
      <c r="D182" s="199" t="s">
        <v>69</v>
      </c>
      <c r="E182" s="199" t="s">
        <v>23</v>
      </c>
      <c r="F182" s="199" t="s">
        <v>148</v>
      </c>
      <c r="G182" s="201" t="s">
        <v>72</v>
      </c>
      <c r="H182" s="266" t="str">
        <f>прил._3!K30</f>
        <v>86,0</v>
      </c>
      <c r="K182" s="209"/>
    </row>
    <row r="183" spans="1:256" ht="25.5" hidden="1" customHeight="1" x14ac:dyDescent="0.25">
      <c r="A183" s="17"/>
      <c r="B183" s="187" t="s">
        <v>192</v>
      </c>
      <c r="C183" s="199" t="s">
        <v>188</v>
      </c>
      <c r="D183" s="199" t="s">
        <v>67</v>
      </c>
      <c r="E183" s="199" t="s">
        <v>23</v>
      </c>
      <c r="F183" s="199" t="s">
        <v>134</v>
      </c>
      <c r="G183" s="201"/>
      <c r="H183" s="266" t="e">
        <f>H185+H187</f>
        <v>#REF!</v>
      </c>
      <c r="K183" s="209"/>
    </row>
    <row r="184" spans="1:256" ht="30" hidden="1" x14ac:dyDescent="0.25">
      <c r="A184" s="17"/>
      <c r="B184" s="187" t="s">
        <v>190</v>
      </c>
      <c r="C184" s="199" t="s">
        <v>188</v>
      </c>
      <c r="D184" s="199" t="s">
        <v>95</v>
      </c>
      <c r="E184" s="199" t="s">
        <v>23</v>
      </c>
      <c r="F184" s="199" t="s">
        <v>189</v>
      </c>
      <c r="G184" s="201"/>
      <c r="H184" s="266" t="e">
        <f>H185</f>
        <v>#REF!</v>
      </c>
      <c r="K184" s="209"/>
    </row>
    <row r="185" spans="1:256" ht="32.25" hidden="1" customHeight="1" x14ac:dyDescent="0.25">
      <c r="A185" s="17"/>
      <c r="B185" s="187" t="s">
        <v>81</v>
      </c>
      <c r="C185" s="199" t="s">
        <v>188</v>
      </c>
      <c r="D185" s="199" t="s">
        <v>95</v>
      </c>
      <c r="E185" s="199" t="s">
        <v>23</v>
      </c>
      <c r="F185" s="199" t="s">
        <v>189</v>
      </c>
      <c r="G185" s="201" t="s">
        <v>82</v>
      </c>
      <c r="H185" s="266" t="e">
        <f>прил._3!#REF!</f>
        <v>#REF!</v>
      </c>
      <c r="K185" s="209"/>
    </row>
    <row r="186" spans="1:256" ht="32.25" hidden="1" customHeight="1" x14ac:dyDescent="0.25">
      <c r="A186" s="17"/>
      <c r="B186" s="187" t="s">
        <v>191</v>
      </c>
      <c r="C186" s="199" t="s">
        <v>188</v>
      </c>
      <c r="D186" s="199" t="s">
        <v>89</v>
      </c>
      <c r="E186" s="199" t="s">
        <v>23</v>
      </c>
      <c r="F186" s="199" t="s">
        <v>189</v>
      </c>
      <c r="G186" s="201"/>
      <c r="H186" s="266" t="e">
        <f>H187</f>
        <v>#REF!</v>
      </c>
      <c r="K186" s="209"/>
    </row>
    <row r="187" spans="1:256" ht="32.25" hidden="1" customHeight="1" x14ac:dyDescent="0.25">
      <c r="A187" s="17"/>
      <c r="B187" s="187" t="s">
        <v>81</v>
      </c>
      <c r="C187" s="199" t="s">
        <v>188</v>
      </c>
      <c r="D187" s="199" t="s">
        <v>89</v>
      </c>
      <c r="E187" s="199" t="s">
        <v>23</v>
      </c>
      <c r="F187" s="199" t="s">
        <v>189</v>
      </c>
      <c r="G187" s="201" t="s">
        <v>82</v>
      </c>
      <c r="H187" s="266" t="e">
        <f>прил._3!#REF!</f>
        <v>#REF!</v>
      </c>
      <c r="K187" s="209"/>
    </row>
    <row r="188" spans="1:256" ht="1.5" customHeight="1" x14ac:dyDescent="0.25">
      <c r="A188" s="17"/>
      <c r="B188" s="69" t="s">
        <v>179</v>
      </c>
      <c r="C188" s="199" t="s">
        <v>422</v>
      </c>
      <c r="D188" s="199" t="s">
        <v>159</v>
      </c>
      <c r="E188" s="199" t="s">
        <v>23</v>
      </c>
      <c r="F188" s="199" t="s">
        <v>134</v>
      </c>
      <c r="G188" s="199"/>
      <c r="H188" s="266" t="e">
        <f>#REF!</f>
        <v>#REF!</v>
      </c>
      <c r="K188" s="209"/>
    </row>
    <row r="189" spans="1:256" ht="32.25" customHeight="1" x14ac:dyDescent="0.3">
      <c r="A189" s="30"/>
      <c r="B189" s="341" t="s">
        <v>425</v>
      </c>
      <c r="C189" s="342"/>
      <c r="D189" s="342"/>
      <c r="E189" s="342"/>
      <c r="F189" s="342"/>
      <c r="G189" s="342"/>
      <c r="H189" s="342"/>
      <c r="K189" s="209"/>
    </row>
    <row r="190" spans="1:256" ht="32.25" customHeight="1" x14ac:dyDescent="0.25">
      <c r="A190" s="30"/>
      <c r="B190" s="25"/>
      <c r="C190" s="308"/>
      <c r="D190" s="308"/>
      <c r="E190" s="308"/>
      <c r="F190" s="308"/>
      <c r="G190" s="308"/>
      <c r="H190" s="215"/>
      <c r="K190" s="209"/>
    </row>
    <row r="191" spans="1:256" x14ac:dyDescent="0.25">
      <c r="G191" s="209"/>
      <c r="K191" s="209"/>
      <c r="O191" s="209"/>
      <c r="P191" s="209"/>
      <c r="Q191" s="209"/>
    </row>
    <row r="192" spans="1:256" x14ac:dyDescent="0.25">
      <c r="B192" s="27"/>
      <c r="K192" s="209"/>
      <c r="O192" s="209"/>
      <c r="P192" s="209"/>
      <c r="Q192" s="209"/>
    </row>
    <row r="193" spans="11:17" x14ac:dyDescent="0.25">
      <c r="K193" s="209"/>
      <c r="O193" s="209"/>
      <c r="P193" s="209"/>
      <c r="Q193" s="209"/>
    </row>
    <row r="194" spans="11:17" x14ac:dyDescent="0.25">
      <c r="K194" s="209"/>
    </row>
  </sheetData>
  <mergeCells count="14">
    <mergeCell ref="C13:F13"/>
    <mergeCell ref="C14:F14"/>
    <mergeCell ref="B189:H189"/>
    <mergeCell ref="C6:H6"/>
    <mergeCell ref="C7:H7"/>
    <mergeCell ref="C8:H8"/>
    <mergeCell ref="C9:H9"/>
    <mergeCell ref="C10:H10"/>
    <mergeCell ref="A11:H11"/>
    <mergeCell ref="C1:H1"/>
    <mergeCell ref="C2:H2"/>
    <mergeCell ref="C3:H3"/>
    <mergeCell ref="C4:H4"/>
    <mergeCell ref="C5:H5"/>
  </mergeCells>
  <phoneticPr fontId="32" type="noConversion"/>
  <pageMargins left="0.70866141732283472" right="0.70866141732283472" top="0.19685039370078741" bottom="0.33" header="0.31496062992125984" footer="0.31496062992125984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7"/>
  <sheetViews>
    <sheetView view="pageBreakPreview" topLeftCell="B182" zoomScale="160" zoomScaleNormal="91" zoomScaleSheetLayoutView="160" workbookViewId="0">
      <selection activeCell="B199" sqref="B199"/>
    </sheetView>
  </sheetViews>
  <sheetFormatPr defaultColWidth="11.42578125" defaultRowHeight="15" x14ac:dyDescent="0.25"/>
  <cols>
    <col min="1" max="1" width="3.85546875" style="62" customWidth="1"/>
    <col min="2" max="2" width="65.28515625" style="62" customWidth="1"/>
    <col min="3" max="3" width="4.85546875" style="209" customWidth="1"/>
    <col min="4" max="5" width="3.85546875" style="209" customWidth="1"/>
    <col min="6" max="6" width="4.140625" style="209" customWidth="1"/>
    <col min="7" max="7" width="3.28515625" style="209" customWidth="1"/>
    <col min="8" max="8" width="4" style="209" customWidth="1"/>
    <col min="9" max="9" width="7.42578125" style="209" customWidth="1"/>
    <col min="10" max="10" width="4.7109375" style="298" customWidth="1"/>
    <col min="11" max="11" width="15.7109375" style="209" customWidth="1"/>
    <col min="12" max="12" width="11.28515625" style="87" customWidth="1"/>
    <col min="13" max="13" width="14.7109375" style="130" customWidth="1"/>
    <col min="14" max="14" width="9.140625" style="130" customWidth="1"/>
    <col min="15" max="15" width="14.42578125" style="62" customWidth="1"/>
    <col min="16" max="246" width="9.140625" style="62" customWidth="1"/>
    <col min="247" max="247" width="3.85546875" style="62" customWidth="1"/>
    <col min="248" max="248" width="45.28515625" style="62" customWidth="1"/>
    <col min="249" max="249" width="4.85546875" style="62" customWidth="1"/>
    <col min="250" max="251" width="3.85546875" style="62" customWidth="1"/>
    <col min="252" max="252" width="3.7109375" style="62" customWidth="1"/>
    <col min="253" max="253" width="2.5703125" style="62" customWidth="1"/>
    <col min="254" max="254" width="7.42578125" style="62" customWidth="1"/>
    <col min="255" max="255" width="4.7109375" style="62" customWidth="1"/>
    <col min="256" max="16384" width="11.42578125" style="62"/>
  </cols>
  <sheetData>
    <row r="1" spans="1:17" x14ac:dyDescent="0.25">
      <c r="C1" s="334" t="s">
        <v>244</v>
      </c>
      <c r="D1" s="334"/>
      <c r="E1" s="334"/>
      <c r="F1" s="334"/>
      <c r="G1" s="334"/>
      <c r="H1" s="334"/>
      <c r="I1" s="334"/>
      <c r="J1" s="334"/>
      <c r="K1" s="334"/>
    </row>
    <row r="2" spans="1:17" x14ac:dyDescent="0.25">
      <c r="C2" s="334" t="s">
        <v>0</v>
      </c>
      <c r="D2" s="334"/>
      <c r="E2" s="334"/>
      <c r="F2" s="334"/>
      <c r="G2" s="334"/>
      <c r="H2" s="334"/>
      <c r="I2" s="334"/>
      <c r="J2" s="334"/>
      <c r="K2" s="334"/>
    </row>
    <row r="3" spans="1:17" x14ac:dyDescent="0.25">
      <c r="C3" s="334" t="s">
        <v>1</v>
      </c>
      <c r="D3" s="334"/>
      <c r="E3" s="334"/>
      <c r="F3" s="334"/>
      <c r="G3" s="334"/>
      <c r="H3" s="334"/>
      <c r="I3" s="334"/>
      <c r="J3" s="334"/>
      <c r="K3" s="334"/>
    </row>
    <row r="4" spans="1:17" x14ac:dyDescent="0.25">
      <c r="C4" s="334" t="s">
        <v>2</v>
      </c>
      <c r="D4" s="334"/>
      <c r="E4" s="334"/>
      <c r="F4" s="334"/>
      <c r="G4" s="334"/>
      <c r="H4" s="334"/>
      <c r="I4" s="334"/>
      <c r="J4" s="334"/>
      <c r="K4" s="334"/>
    </row>
    <row r="5" spans="1:17" x14ac:dyDescent="0.25">
      <c r="C5" s="313"/>
      <c r="D5" s="313"/>
      <c r="E5" s="313"/>
      <c r="F5" s="313"/>
      <c r="G5" s="313"/>
      <c r="H5" s="313"/>
      <c r="I5" s="313"/>
      <c r="J5" s="313"/>
      <c r="K5" s="313" t="s">
        <v>478</v>
      </c>
    </row>
    <row r="7" spans="1:17" x14ac:dyDescent="0.25">
      <c r="B7"/>
      <c r="C7" s="334" t="s">
        <v>211</v>
      </c>
      <c r="D7" s="334"/>
      <c r="E7" s="334"/>
      <c r="F7" s="334"/>
      <c r="G7" s="334"/>
      <c r="H7" s="334"/>
      <c r="I7" s="334"/>
      <c r="J7" s="334"/>
      <c r="K7" s="334"/>
    </row>
    <row r="8" spans="1:17" x14ac:dyDescent="0.25">
      <c r="C8" s="334" t="s">
        <v>0</v>
      </c>
      <c r="D8" s="334"/>
      <c r="E8" s="334"/>
      <c r="F8" s="334"/>
      <c r="G8" s="334"/>
      <c r="H8" s="334"/>
      <c r="I8" s="334"/>
      <c r="J8" s="334"/>
      <c r="K8" s="334"/>
      <c r="P8" s="140"/>
      <c r="Q8" s="140"/>
    </row>
    <row r="9" spans="1:17" x14ac:dyDescent="0.25">
      <c r="C9" s="334" t="s">
        <v>1</v>
      </c>
      <c r="D9" s="334"/>
      <c r="E9" s="334"/>
      <c r="F9" s="334"/>
      <c r="G9" s="334"/>
      <c r="H9" s="334"/>
      <c r="I9" s="334"/>
      <c r="J9" s="334"/>
      <c r="K9" s="334"/>
    </row>
    <row r="10" spans="1:17" x14ac:dyDescent="0.25">
      <c r="C10" s="334" t="s">
        <v>2</v>
      </c>
      <c r="D10" s="334"/>
      <c r="E10" s="334"/>
      <c r="F10" s="334"/>
      <c r="G10" s="334"/>
      <c r="H10" s="334"/>
      <c r="I10" s="334"/>
      <c r="J10" s="334"/>
      <c r="K10" s="334"/>
    </row>
    <row r="11" spans="1:17" x14ac:dyDescent="0.25">
      <c r="C11" s="313"/>
      <c r="D11" s="313"/>
      <c r="E11" s="313"/>
      <c r="F11" s="313"/>
      <c r="G11" s="313"/>
      <c r="H11" s="313"/>
      <c r="I11" s="313"/>
      <c r="J11" s="313"/>
      <c r="K11" s="313" t="s">
        <v>468</v>
      </c>
    </row>
    <row r="12" spans="1:17" ht="12.75" customHeight="1" x14ac:dyDescent="0.25">
      <c r="C12" s="334"/>
      <c r="D12" s="334"/>
      <c r="E12" s="334"/>
      <c r="F12" s="334"/>
      <c r="G12" s="334"/>
      <c r="H12" s="334"/>
      <c r="I12" s="334"/>
      <c r="J12" s="334"/>
      <c r="K12" s="334"/>
    </row>
    <row r="13" spans="1:17" x14ac:dyDescent="0.25">
      <c r="A13" s="344" t="s">
        <v>451</v>
      </c>
      <c r="B13" s="344"/>
      <c r="C13" s="344"/>
      <c r="D13" s="344"/>
      <c r="E13" s="344"/>
      <c r="F13" s="344"/>
      <c r="G13" s="344"/>
      <c r="H13" s="344"/>
      <c r="I13" s="344"/>
      <c r="J13" s="344"/>
      <c r="K13" s="344"/>
    </row>
    <row r="14" spans="1:17" ht="6" customHeight="1" x14ac:dyDescent="0.25">
      <c r="A14" s="345"/>
      <c r="B14" s="345"/>
      <c r="C14" s="345"/>
      <c r="D14" s="345"/>
      <c r="E14" s="345"/>
      <c r="F14" s="345"/>
      <c r="G14" s="345"/>
      <c r="H14" s="345"/>
      <c r="I14" s="345"/>
      <c r="J14" s="345"/>
      <c r="K14" s="345"/>
    </row>
    <row r="15" spans="1:17" ht="17.25" customHeight="1" x14ac:dyDescent="0.25">
      <c r="A15" s="98"/>
      <c r="B15" s="98"/>
      <c r="C15" s="353"/>
      <c r="D15" s="353"/>
      <c r="E15" s="353"/>
      <c r="F15" s="353"/>
      <c r="G15" s="353"/>
      <c r="H15" s="353"/>
      <c r="I15" s="353"/>
      <c r="J15" s="354"/>
      <c r="K15" s="278" t="s">
        <v>60</v>
      </c>
    </row>
    <row r="16" spans="1:17" ht="43.5" customHeight="1" x14ac:dyDescent="0.25">
      <c r="A16" s="97" t="s">
        <v>61</v>
      </c>
      <c r="B16" s="97" t="s">
        <v>4</v>
      </c>
      <c r="C16" s="355" t="s">
        <v>62</v>
      </c>
      <c r="D16" s="356" t="s">
        <v>63</v>
      </c>
      <c r="E16" s="356" t="s">
        <v>6</v>
      </c>
      <c r="F16" s="357" t="s">
        <v>32</v>
      </c>
      <c r="G16" s="358"/>
      <c r="H16" s="358"/>
      <c r="I16" s="359"/>
      <c r="J16" s="360" t="s">
        <v>33</v>
      </c>
      <c r="K16" s="279" t="s">
        <v>158</v>
      </c>
      <c r="L16" s="309"/>
      <c r="M16" s="131"/>
    </row>
    <row r="17" spans="1:17" x14ac:dyDescent="0.25">
      <c r="A17" s="34">
        <v>1</v>
      </c>
      <c r="B17" s="34">
        <v>2</v>
      </c>
      <c r="C17" s="198">
        <v>3</v>
      </c>
      <c r="D17" s="198">
        <v>4</v>
      </c>
      <c r="E17" s="198">
        <v>5</v>
      </c>
      <c r="F17" s="338">
        <v>6</v>
      </c>
      <c r="G17" s="339"/>
      <c r="H17" s="339"/>
      <c r="I17" s="340"/>
      <c r="J17" s="312">
        <v>7</v>
      </c>
      <c r="K17" s="198">
        <v>8</v>
      </c>
      <c r="L17" s="310"/>
      <c r="M17" s="139"/>
    </row>
    <row r="18" spans="1:17" x14ac:dyDescent="0.25">
      <c r="A18" s="34"/>
      <c r="B18" s="64" t="s">
        <v>64</v>
      </c>
      <c r="C18" s="189"/>
      <c r="D18" s="189"/>
      <c r="E18" s="189"/>
      <c r="F18" s="361"/>
      <c r="G18" s="362"/>
      <c r="H18" s="362"/>
      <c r="I18" s="363"/>
      <c r="J18" s="364"/>
      <c r="K18" s="195">
        <f>K31+K19</f>
        <v>31055.5</v>
      </c>
      <c r="L18" s="309"/>
      <c r="M18" s="131"/>
      <c r="N18" s="132"/>
      <c r="O18" s="63"/>
      <c r="Q18" s="63"/>
    </row>
    <row r="19" spans="1:17" x14ac:dyDescent="0.25">
      <c r="A19" s="60">
        <v>1</v>
      </c>
      <c r="B19" s="59" t="s">
        <v>125</v>
      </c>
      <c r="C19" s="189">
        <v>991</v>
      </c>
      <c r="D19" s="190"/>
      <c r="E19" s="190"/>
      <c r="F19" s="365"/>
      <c r="G19" s="366"/>
      <c r="H19" s="366"/>
      <c r="I19" s="367"/>
      <c r="J19" s="190"/>
      <c r="K19" s="195">
        <f>K26+K25</f>
        <v>96</v>
      </c>
    </row>
    <row r="20" spans="1:17" x14ac:dyDescent="0.25">
      <c r="A20" s="60"/>
      <c r="B20" s="59" t="s">
        <v>7</v>
      </c>
      <c r="C20" s="189">
        <v>991</v>
      </c>
      <c r="D20" s="190" t="s">
        <v>22</v>
      </c>
      <c r="E20" s="190" t="s">
        <v>23</v>
      </c>
      <c r="F20" s="365"/>
      <c r="G20" s="366"/>
      <c r="H20" s="366"/>
      <c r="I20" s="367"/>
      <c r="J20" s="190"/>
      <c r="K20" s="195">
        <f>K19</f>
        <v>96</v>
      </c>
    </row>
    <row r="21" spans="1:17" ht="47.25" x14ac:dyDescent="0.25">
      <c r="A21" s="60"/>
      <c r="B21" s="227" t="s">
        <v>183</v>
      </c>
      <c r="C21" s="189">
        <v>991</v>
      </c>
      <c r="D21" s="190" t="s">
        <v>22</v>
      </c>
      <c r="E21" s="191" t="s">
        <v>26</v>
      </c>
      <c r="F21" s="365"/>
      <c r="G21" s="368"/>
      <c r="H21" s="368"/>
      <c r="I21" s="369"/>
      <c r="J21" s="194"/>
      <c r="K21" s="195">
        <f>K25</f>
        <v>10</v>
      </c>
      <c r="N21" s="131"/>
    </row>
    <row r="22" spans="1:17" ht="31.5" x14ac:dyDescent="0.25">
      <c r="A22" s="34"/>
      <c r="B22" s="126" t="s">
        <v>184</v>
      </c>
      <c r="C22" s="198">
        <v>991</v>
      </c>
      <c r="D22" s="199" t="s">
        <v>22</v>
      </c>
      <c r="E22" s="200" t="s">
        <v>26</v>
      </c>
      <c r="F22" s="200" t="s">
        <v>182</v>
      </c>
      <c r="G22" s="370" t="s">
        <v>67</v>
      </c>
      <c r="H22" s="193" t="s">
        <v>23</v>
      </c>
      <c r="I22" s="201" t="s">
        <v>134</v>
      </c>
      <c r="J22" s="201"/>
      <c r="K22" s="188">
        <f>K25</f>
        <v>10</v>
      </c>
      <c r="O22" s="63"/>
    </row>
    <row r="23" spans="1:17" ht="15.75" x14ac:dyDescent="0.25">
      <c r="A23" s="34"/>
      <c r="B23" s="126" t="s">
        <v>185</v>
      </c>
      <c r="C23" s="198">
        <v>991</v>
      </c>
      <c r="D23" s="199" t="s">
        <v>22</v>
      </c>
      <c r="E23" s="200" t="s">
        <v>26</v>
      </c>
      <c r="F23" s="200" t="s">
        <v>182</v>
      </c>
      <c r="G23" s="370" t="s">
        <v>69</v>
      </c>
      <c r="H23" s="193" t="s">
        <v>23</v>
      </c>
      <c r="I23" s="201" t="s">
        <v>134</v>
      </c>
      <c r="J23" s="201"/>
      <c r="K23" s="188">
        <f>K25</f>
        <v>10</v>
      </c>
      <c r="N23" s="131"/>
      <c r="P23" s="63"/>
    </row>
    <row r="24" spans="1:17" ht="31.5" x14ac:dyDescent="0.25">
      <c r="A24" s="60"/>
      <c r="B24" s="126" t="s">
        <v>186</v>
      </c>
      <c r="C24" s="198">
        <v>991</v>
      </c>
      <c r="D24" s="199" t="s">
        <v>22</v>
      </c>
      <c r="E24" s="199" t="s">
        <v>26</v>
      </c>
      <c r="F24" s="371" t="s">
        <v>182</v>
      </c>
      <c r="G24" s="372" t="s">
        <v>69</v>
      </c>
      <c r="H24" s="372" t="s">
        <v>23</v>
      </c>
      <c r="I24" s="373" t="s">
        <v>134</v>
      </c>
      <c r="J24" s="199"/>
      <c r="K24" s="188">
        <f>K25</f>
        <v>10</v>
      </c>
    </row>
    <row r="25" spans="1:17" ht="31.5" x14ac:dyDescent="0.25">
      <c r="A25" s="60"/>
      <c r="B25" s="168" t="s">
        <v>187</v>
      </c>
      <c r="C25" s="198">
        <v>991</v>
      </c>
      <c r="D25" s="199" t="s">
        <v>22</v>
      </c>
      <c r="E25" s="199" t="s">
        <v>26</v>
      </c>
      <c r="F25" s="371" t="s">
        <v>182</v>
      </c>
      <c r="G25" s="372" t="s">
        <v>69</v>
      </c>
      <c r="H25" s="372" t="s">
        <v>23</v>
      </c>
      <c r="I25" s="373" t="s">
        <v>148</v>
      </c>
      <c r="J25" s="199" t="s">
        <v>82</v>
      </c>
      <c r="K25" s="188">
        <v>10</v>
      </c>
    </row>
    <row r="26" spans="1:17" ht="20.25" customHeight="1" x14ac:dyDescent="0.25">
      <c r="A26" s="60"/>
      <c r="B26" s="59" t="s">
        <v>7</v>
      </c>
      <c r="C26" s="189">
        <v>991</v>
      </c>
      <c r="D26" s="190" t="s">
        <v>22</v>
      </c>
      <c r="E26" s="190" t="s">
        <v>28</v>
      </c>
      <c r="F26" s="365"/>
      <c r="G26" s="366"/>
      <c r="H26" s="366"/>
      <c r="I26" s="367"/>
      <c r="J26" s="190"/>
      <c r="K26" s="263" t="str">
        <f>K30</f>
        <v>86,0</v>
      </c>
    </row>
    <row r="27" spans="1:17" ht="33" customHeight="1" x14ac:dyDescent="0.25">
      <c r="A27" s="34"/>
      <c r="B27" s="65" t="s">
        <v>65</v>
      </c>
      <c r="C27" s="198">
        <v>991</v>
      </c>
      <c r="D27" s="199" t="s">
        <v>22</v>
      </c>
      <c r="E27" s="200" t="s">
        <v>28</v>
      </c>
      <c r="F27" s="200" t="s">
        <v>66</v>
      </c>
      <c r="G27" s="193" t="s">
        <v>67</v>
      </c>
      <c r="H27" s="193" t="s">
        <v>23</v>
      </c>
      <c r="I27" s="201" t="s">
        <v>134</v>
      </c>
      <c r="J27" s="201"/>
      <c r="K27" s="260" t="str">
        <f>K30</f>
        <v>86,0</v>
      </c>
      <c r="O27" s="63"/>
    </row>
    <row r="28" spans="1:17" x14ac:dyDescent="0.25">
      <c r="A28" s="34"/>
      <c r="B28" s="65" t="s">
        <v>54</v>
      </c>
      <c r="C28" s="198">
        <v>991</v>
      </c>
      <c r="D28" s="199" t="s">
        <v>22</v>
      </c>
      <c r="E28" s="200" t="s">
        <v>28</v>
      </c>
      <c r="F28" s="200" t="s">
        <v>66</v>
      </c>
      <c r="G28" s="193" t="s">
        <v>69</v>
      </c>
      <c r="H28" s="193" t="s">
        <v>23</v>
      </c>
      <c r="I28" s="201" t="s">
        <v>134</v>
      </c>
      <c r="J28" s="201"/>
      <c r="K28" s="260" t="str">
        <f>K30</f>
        <v>86,0</v>
      </c>
      <c r="N28" s="131"/>
      <c r="P28" s="63"/>
    </row>
    <row r="29" spans="1:17" ht="14.25" customHeight="1" x14ac:dyDescent="0.25">
      <c r="A29" s="34"/>
      <c r="B29" s="66" t="s">
        <v>70</v>
      </c>
      <c r="C29" s="198">
        <v>991</v>
      </c>
      <c r="D29" s="199" t="s">
        <v>22</v>
      </c>
      <c r="E29" s="200" t="s">
        <v>28</v>
      </c>
      <c r="F29" s="200" t="s">
        <v>66</v>
      </c>
      <c r="G29" s="193" t="s">
        <v>69</v>
      </c>
      <c r="H29" s="193" t="s">
        <v>23</v>
      </c>
      <c r="I29" s="201" t="s">
        <v>148</v>
      </c>
      <c r="J29" s="201"/>
      <c r="K29" s="260" t="str">
        <f>K30</f>
        <v>86,0</v>
      </c>
      <c r="O29" s="63"/>
      <c r="P29" s="63"/>
    </row>
    <row r="30" spans="1:17" ht="13.5" customHeight="1" x14ac:dyDescent="0.25">
      <c r="A30" s="34"/>
      <c r="B30" s="65" t="s">
        <v>71</v>
      </c>
      <c r="C30" s="198">
        <v>991</v>
      </c>
      <c r="D30" s="199" t="s">
        <v>22</v>
      </c>
      <c r="E30" s="200" t="s">
        <v>28</v>
      </c>
      <c r="F30" s="200" t="s">
        <v>66</v>
      </c>
      <c r="G30" s="193" t="s">
        <v>69</v>
      </c>
      <c r="H30" s="193" t="s">
        <v>23</v>
      </c>
      <c r="I30" s="201" t="s">
        <v>148</v>
      </c>
      <c r="J30" s="201" t="s">
        <v>72</v>
      </c>
      <c r="K30" s="374" t="s">
        <v>464</v>
      </c>
      <c r="L30" s="309"/>
      <c r="N30" s="131"/>
      <c r="O30" s="63"/>
    </row>
    <row r="31" spans="1:17" ht="15" customHeight="1" x14ac:dyDescent="0.25">
      <c r="A31" s="60">
        <v>2</v>
      </c>
      <c r="B31" s="67" t="s">
        <v>73</v>
      </c>
      <c r="C31" s="189">
        <v>992</v>
      </c>
      <c r="D31" s="375"/>
      <c r="E31" s="375"/>
      <c r="F31" s="200"/>
      <c r="G31" s="193"/>
      <c r="H31" s="193"/>
      <c r="I31" s="201"/>
      <c r="J31" s="189"/>
      <c r="K31" s="195">
        <f>K32+K76+K83+K105+K129+K146+K153+K165+K176+K183+K189</f>
        <v>30959.5</v>
      </c>
      <c r="L31" s="309"/>
      <c r="N31" s="131"/>
      <c r="O31" s="63"/>
      <c r="P31" s="63"/>
      <c r="Q31" s="63"/>
    </row>
    <row r="32" spans="1:17" s="61" customFormat="1" x14ac:dyDescent="0.25">
      <c r="A32" s="60"/>
      <c r="B32" s="67" t="s">
        <v>7</v>
      </c>
      <c r="C32" s="189">
        <v>992</v>
      </c>
      <c r="D32" s="190" t="s">
        <v>22</v>
      </c>
      <c r="E32" s="190" t="s">
        <v>23</v>
      </c>
      <c r="F32" s="191"/>
      <c r="G32" s="192"/>
      <c r="H32" s="192"/>
      <c r="I32" s="194"/>
      <c r="J32" s="190"/>
      <c r="K32" s="195">
        <f>K37+K38+K57+K62+K63</f>
        <v>9791.6999999999989</v>
      </c>
      <c r="L32" s="87"/>
      <c r="M32" s="133"/>
      <c r="N32" s="133"/>
    </row>
    <row r="33" spans="1:15" s="61" customFormat="1" ht="30.75" customHeight="1" x14ac:dyDescent="0.25">
      <c r="A33" s="60"/>
      <c r="B33" s="228" t="s">
        <v>37</v>
      </c>
      <c r="C33" s="198">
        <v>992</v>
      </c>
      <c r="D33" s="199" t="s">
        <v>22</v>
      </c>
      <c r="E33" s="199" t="s">
        <v>24</v>
      </c>
      <c r="F33" s="200"/>
      <c r="G33" s="193"/>
      <c r="H33" s="193"/>
      <c r="I33" s="201"/>
      <c r="J33" s="199"/>
      <c r="K33" s="188">
        <f>K37</f>
        <v>1107.5</v>
      </c>
      <c r="L33" s="87"/>
      <c r="M33" s="133"/>
      <c r="N33" s="133"/>
    </row>
    <row r="34" spans="1:15" s="61" customFormat="1" x14ac:dyDescent="0.25">
      <c r="A34" s="60"/>
      <c r="B34" s="65" t="s">
        <v>74</v>
      </c>
      <c r="C34" s="198">
        <v>992</v>
      </c>
      <c r="D34" s="199" t="s">
        <v>22</v>
      </c>
      <c r="E34" s="199" t="s">
        <v>24</v>
      </c>
      <c r="F34" s="200" t="s">
        <v>75</v>
      </c>
      <c r="G34" s="193" t="s">
        <v>67</v>
      </c>
      <c r="H34" s="193" t="s">
        <v>23</v>
      </c>
      <c r="I34" s="201" t="s">
        <v>134</v>
      </c>
      <c r="J34" s="199"/>
      <c r="K34" s="188">
        <f>K37</f>
        <v>1107.5</v>
      </c>
      <c r="L34" s="87"/>
      <c r="M34" s="133"/>
      <c r="N34" s="133"/>
      <c r="O34" s="72"/>
    </row>
    <row r="35" spans="1:15" s="61" customFormat="1" x14ac:dyDescent="0.25">
      <c r="A35" s="60"/>
      <c r="B35" s="65" t="s">
        <v>52</v>
      </c>
      <c r="C35" s="198">
        <v>992</v>
      </c>
      <c r="D35" s="199" t="s">
        <v>22</v>
      </c>
      <c r="E35" s="199" t="s">
        <v>24</v>
      </c>
      <c r="F35" s="200" t="s">
        <v>75</v>
      </c>
      <c r="G35" s="193" t="s">
        <v>76</v>
      </c>
      <c r="H35" s="193" t="s">
        <v>23</v>
      </c>
      <c r="I35" s="201" t="s">
        <v>134</v>
      </c>
      <c r="J35" s="199"/>
      <c r="K35" s="188">
        <f>K37</f>
        <v>1107.5</v>
      </c>
      <c r="L35" s="87"/>
      <c r="M35" s="133"/>
      <c r="N35" s="133"/>
      <c r="O35" s="72"/>
    </row>
    <row r="36" spans="1:15" s="61" customFormat="1" ht="16.5" customHeight="1" x14ac:dyDescent="0.25">
      <c r="A36" s="60"/>
      <c r="B36" s="228" t="s">
        <v>70</v>
      </c>
      <c r="C36" s="198">
        <v>992</v>
      </c>
      <c r="D36" s="199" t="s">
        <v>22</v>
      </c>
      <c r="E36" s="199" t="s">
        <v>24</v>
      </c>
      <c r="F36" s="200" t="s">
        <v>75</v>
      </c>
      <c r="G36" s="193" t="s">
        <v>76</v>
      </c>
      <c r="H36" s="193" t="s">
        <v>23</v>
      </c>
      <c r="I36" s="201" t="s">
        <v>148</v>
      </c>
      <c r="J36" s="199"/>
      <c r="K36" s="188">
        <f>K37</f>
        <v>1107.5</v>
      </c>
      <c r="L36" s="87"/>
      <c r="M36" s="133"/>
      <c r="N36" s="133"/>
    </row>
    <row r="37" spans="1:15" s="61" customFormat="1" ht="61.5" customHeight="1" x14ac:dyDescent="0.25">
      <c r="A37" s="60"/>
      <c r="B37" s="65" t="s">
        <v>77</v>
      </c>
      <c r="C37" s="198">
        <v>992</v>
      </c>
      <c r="D37" s="199" t="s">
        <v>22</v>
      </c>
      <c r="E37" s="199" t="s">
        <v>24</v>
      </c>
      <c r="F37" s="200" t="s">
        <v>75</v>
      </c>
      <c r="G37" s="193" t="s">
        <v>76</v>
      </c>
      <c r="H37" s="193" t="s">
        <v>23</v>
      </c>
      <c r="I37" s="201" t="s">
        <v>148</v>
      </c>
      <c r="J37" s="199" t="s">
        <v>78</v>
      </c>
      <c r="K37" s="188">
        <f>1064.8+42.7</f>
        <v>1107.5</v>
      </c>
      <c r="L37" s="87"/>
      <c r="M37" s="133"/>
      <c r="N37" s="133"/>
      <c r="O37" s="72"/>
    </row>
    <row r="38" spans="1:15" s="61" customFormat="1" ht="46.5" customHeight="1" x14ac:dyDescent="0.25">
      <c r="A38" s="60"/>
      <c r="B38" s="228" t="s">
        <v>79</v>
      </c>
      <c r="C38" s="198">
        <v>992</v>
      </c>
      <c r="D38" s="199" t="s">
        <v>22</v>
      </c>
      <c r="E38" s="199" t="s">
        <v>25</v>
      </c>
      <c r="F38" s="200"/>
      <c r="G38" s="193"/>
      <c r="H38" s="193"/>
      <c r="I38" s="201"/>
      <c r="J38" s="199"/>
      <c r="K38" s="188">
        <f>K42+K43+K44+K47+K48</f>
        <v>5916.4</v>
      </c>
      <c r="L38" s="87"/>
      <c r="M38" s="134"/>
      <c r="N38" s="133"/>
    </row>
    <row r="39" spans="1:15" s="61" customFormat="1" x14ac:dyDescent="0.25">
      <c r="A39" s="60"/>
      <c r="B39" s="65" t="s">
        <v>173</v>
      </c>
      <c r="C39" s="198">
        <v>992</v>
      </c>
      <c r="D39" s="199" t="s">
        <v>22</v>
      </c>
      <c r="E39" s="199" t="s">
        <v>25</v>
      </c>
      <c r="F39" s="200" t="s">
        <v>80</v>
      </c>
      <c r="G39" s="193" t="s">
        <v>67</v>
      </c>
      <c r="H39" s="193" t="s">
        <v>23</v>
      </c>
      <c r="I39" s="201" t="s">
        <v>134</v>
      </c>
      <c r="J39" s="199"/>
      <c r="K39" s="188">
        <f>K40+K45+K48</f>
        <v>5916.4</v>
      </c>
      <c r="L39" s="87"/>
      <c r="M39" s="133"/>
      <c r="N39" s="133"/>
    </row>
    <row r="40" spans="1:15" x14ac:dyDescent="0.25">
      <c r="A40" s="32"/>
      <c r="B40" s="65" t="s">
        <v>173</v>
      </c>
      <c r="C40" s="198">
        <v>992</v>
      </c>
      <c r="D40" s="199" t="s">
        <v>22</v>
      </c>
      <c r="E40" s="199" t="s">
        <v>25</v>
      </c>
      <c r="F40" s="200" t="s">
        <v>80</v>
      </c>
      <c r="G40" s="193" t="s">
        <v>76</v>
      </c>
      <c r="H40" s="193" t="s">
        <v>23</v>
      </c>
      <c r="I40" s="201" t="s">
        <v>134</v>
      </c>
      <c r="J40" s="199"/>
      <c r="K40" s="188">
        <f>K41</f>
        <v>5837.4</v>
      </c>
    </row>
    <row r="41" spans="1:15" ht="33.75" customHeight="1" x14ac:dyDescent="0.25">
      <c r="A41" s="32"/>
      <c r="B41" s="228" t="s">
        <v>70</v>
      </c>
      <c r="C41" s="198">
        <v>992</v>
      </c>
      <c r="D41" s="199" t="s">
        <v>22</v>
      </c>
      <c r="E41" s="199" t="s">
        <v>25</v>
      </c>
      <c r="F41" s="200" t="s">
        <v>80</v>
      </c>
      <c r="G41" s="193" t="s">
        <v>76</v>
      </c>
      <c r="H41" s="193" t="s">
        <v>23</v>
      </c>
      <c r="I41" s="201" t="s">
        <v>148</v>
      </c>
      <c r="J41" s="199"/>
      <c r="K41" s="188">
        <f>K42+K43+K44</f>
        <v>5837.4</v>
      </c>
    </row>
    <row r="42" spans="1:15" ht="56.25" customHeight="1" x14ac:dyDescent="0.25">
      <c r="A42" s="32"/>
      <c r="B42" s="65" t="s">
        <v>77</v>
      </c>
      <c r="C42" s="198">
        <v>992</v>
      </c>
      <c r="D42" s="199" t="s">
        <v>22</v>
      </c>
      <c r="E42" s="199" t="s">
        <v>25</v>
      </c>
      <c r="F42" s="200" t="s">
        <v>80</v>
      </c>
      <c r="G42" s="193" t="s">
        <v>76</v>
      </c>
      <c r="H42" s="193" t="s">
        <v>23</v>
      </c>
      <c r="I42" s="201" t="s">
        <v>148</v>
      </c>
      <c r="J42" s="199" t="s">
        <v>78</v>
      </c>
      <c r="K42" s="188">
        <f>4280+200</f>
        <v>4480</v>
      </c>
    </row>
    <row r="43" spans="1:15" ht="28.5" customHeight="1" x14ac:dyDescent="0.25">
      <c r="A43" s="32"/>
      <c r="B43" s="65" t="s">
        <v>81</v>
      </c>
      <c r="C43" s="198">
        <v>992</v>
      </c>
      <c r="D43" s="199" t="s">
        <v>22</v>
      </c>
      <c r="E43" s="199" t="s">
        <v>25</v>
      </c>
      <c r="F43" s="200" t="s">
        <v>80</v>
      </c>
      <c r="G43" s="193" t="s">
        <v>76</v>
      </c>
      <c r="H43" s="193" t="s">
        <v>23</v>
      </c>
      <c r="I43" s="201" t="s">
        <v>148</v>
      </c>
      <c r="J43" s="199" t="s">
        <v>82</v>
      </c>
      <c r="K43" s="188">
        <f>1351.5+15.9-30</f>
        <v>1337.4</v>
      </c>
    </row>
    <row r="44" spans="1:15" ht="16.5" customHeight="1" x14ac:dyDescent="0.25">
      <c r="A44" s="229"/>
      <c r="B44" s="19" t="s">
        <v>83</v>
      </c>
      <c r="C44" s="198">
        <v>992</v>
      </c>
      <c r="D44" s="199" t="s">
        <v>22</v>
      </c>
      <c r="E44" s="199" t="s">
        <v>25</v>
      </c>
      <c r="F44" s="200" t="s">
        <v>80</v>
      </c>
      <c r="G44" s="193" t="s">
        <v>76</v>
      </c>
      <c r="H44" s="193" t="s">
        <v>23</v>
      </c>
      <c r="I44" s="201" t="s">
        <v>148</v>
      </c>
      <c r="J44" s="199" t="s">
        <v>84</v>
      </c>
      <c r="K44" s="188">
        <v>20</v>
      </c>
    </row>
    <row r="45" spans="1:15" x14ac:dyDescent="0.25">
      <c r="A45" s="32"/>
      <c r="B45" s="65" t="s">
        <v>57</v>
      </c>
      <c r="C45" s="198">
        <v>992</v>
      </c>
      <c r="D45" s="199" t="s">
        <v>22</v>
      </c>
      <c r="E45" s="199" t="s">
        <v>25</v>
      </c>
      <c r="F45" s="200" t="s">
        <v>80</v>
      </c>
      <c r="G45" s="193" t="s">
        <v>69</v>
      </c>
      <c r="H45" s="193" t="s">
        <v>23</v>
      </c>
      <c r="I45" s="201" t="s">
        <v>134</v>
      </c>
      <c r="J45" s="199"/>
      <c r="K45" s="188">
        <f>K46</f>
        <v>3.8</v>
      </c>
    </row>
    <row r="46" spans="1:15" ht="45" x14ac:dyDescent="0.25">
      <c r="A46" s="32"/>
      <c r="B46" s="65" t="s">
        <v>85</v>
      </c>
      <c r="C46" s="198">
        <v>992</v>
      </c>
      <c r="D46" s="199" t="s">
        <v>22</v>
      </c>
      <c r="E46" s="199" t="s">
        <v>25</v>
      </c>
      <c r="F46" s="200" t="s">
        <v>80</v>
      </c>
      <c r="G46" s="193" t="s">
        <v>69</v>
      </c>
      <c r="H46" s="193" t="s">
        <v>23</v>
      </c>
      <c r="I46" s="201" t="s">
        <v>149</v>
      </c>
      <c r="J46" s="199"/>
      <c r="K46" s="188">
        <f>K47</f>
        <v>3.8</v>
      </c>
    </row>
    <row r="47" spans="1:15" ht="27" customHeight="1" x14ac:dyDescent="0.25">
      <c r="A47" s="114"/>
      <c r="B47" s="70" t="s">
        <v>81</v>
      </c>
      <c r="C47" s="376">
        <v>992</v>
      </c>
      <c r="D47" s="306" t="s">
        <v>22</v>
      </c>
      <c r="E47" s="306" t="s">
        <v>25</v>
      </c>
      <c r="F47" s="377" t="s">
        <v>80</v>
      </c>
      <c r="G47" s="378" t="s">
        <v>69</v>
      </c>
      <c r="H47" s="378" t="s">
        <v>23</v>
      </c>
      <c r="I47" s="379" t="s">
        <v>149</v>
      </c>
      <c r="J47" s="306" t="s">
        <v>82</v>
      </c>
      <c r="K47" s="264">
        <v>3.8</v>
      </c>
    </row>
    <row r="48" spans="1:15" x14ac:dyDescent="0.25">
      <c r="A48" s="32"/>
      <c r="B48" s="69" t="s">
        <v>285</v>
      </c>
      <c r="C48" s="198">
        <v>992</v>
      </c>
      <c r="D48" s="199" t="s">
        <v>22</v>
      </c>
      <c r="E48" s="199" t="s">
        <v>25</v>
      </c>
      <c r="F48" s="377" t="s">
        <v>80</v>
      </c>
      <c r="G48" s="378" t="s">
        <v>159</v>
      </c>
      <c r="H48" s="378" t="s">
        <v>23</v>
      </c>
      <c r="I48" s="379" t="s">
        <v>134</v>
      </c>
      <c r="J48" s="199"/>
      <c r="K48" s="188">
        <f>K49+K51</f>
        <v>75.2</v>
      </c>
    </row>
    <row r="49" spans="1:14" ht="45" x14ac:dyDescent="0.25">
      <c r="A49" s="32"/>
      <c r="B49" s="69" t="s">
        <v>286</v>
      </c>
      <c r="C49" s="198">
        <v>992</v>
      </c>
      <c r="D49" s="199" t="s">
        <v>22</v>
      </c>
      <c r="E49" s="199" t="s">
        <v>25</v>
      </c>
      <c r="F49" s="377" t="s">
        <v>80</v>
      </c>
      <c r="G49" s="378" t="s">
        <v>159</v>
      </c>
      <c r="H49" s="378" t="s">
        <v>23</v>
      </c>
      <c r="I49" s="379" t="s">
        <v>287</v>
      </c>
      <c r="J49" s="199"/>
      <c r="K49" s="188">
        <f>K50</f>
        <v>44.4</v>
      </c>
    </row>
    <row r="50" spans="1:14" x14ac:dyDescent="0.25">
      <c r="A50" s="32"/>
      <c r="B50" s="69" t="s">
        <v>71</v>
      </c>
      <c r="C50" s="198">
        <v>992</v>
      </c>
      <c r="D50" s="199" t="s">
        <v>22</v>
      </c>
      <c r="E50" s="199" t="s">
        <v>25</v>
      </c>
      <c r="F50" s="377" t="s">
        <v>80</v>
      </c>
      <c r="G50" s="378" t="s">
        <v>159</v>
      </c>
      <c r="H50" s="378" t="s">
        <v>23</v>
      </c>
      <c r="I50" s="379" t="s">
        <v>287</v>
      </c>
      <c r="J50" s="199" t="s">
        <v>72</v>
      </c>
      <c r="K50" s="188">
        <v>44.4</v>
      </c>
    </row>
    <row r="51" spans="1:14" ht="30" x14ac:dyDescent="0.25">
      <c r="A51" s="32"/>
      <c r="B51" s="69" t="s">
        <v>288</v>
      </c>
      <c r="C51" s="198">
        <v>992</v>
      </c>
      <c r="D51" s="199" t="s">
        <v>22</v>
      </c>
      <c r="E51" s="199" t="s">
        <v>25</v>
      </c>
      <c r="F51" s="377" t="s">
        <v>80</v>
      </c>
      <c r="G51" s="378" t="s">
        <v>159</v>
      </c>
      <c r="H51" s="378" t="s">
        <v>23</v>
      </c>
      <c r="I51" s="379" t="s">
        <v>290</v>
      </c>
      <c r="J51" s="199"/>
      <c r="K51" s="188">
        <f>K52</f>
        <v>30.8</v>
      </c>
    </row>
    <row r="52" spans="1:14" x14ac:dyDescent="0.25">
      <c r="A52" s="32"/>
      <c r="B52" s="69" t="s">
        <v>71</v>
      </c>
      <c r="C52" s="198">
        <v>992</v>
      </c>
      <c r="D52" s="199" t="s">
        <v>22</v>
      </c>
      <c r="E52" s="199" t="s">
        <v>25</v>
      </c>
      <c r="F52" s="377" t="s">
        <v>80</v>
      </c>
      <c r="G52" s="378" t="s">
        <v>159</v>
      </c>
      <c r="H52" s="378" t="s">
        <v>23</v>
      </c>
      <c r="I52" s="379" t="s">
        <v>290</v>
      </c>
      <c r="J52" s="199" t="s">
        <v>72</v>
      </c>
      <c r="K52" s="188">
        <v>30.8</v>
      </c>
    </row>
    <row r="53" spans="1:14" ht="1.5" customHeight="1" x14ac:dyDescent="0.25">
      <c r="A53" s="32"/>
      <c r="B53" s="281"/>
      <c r="C53" s="189"/>
      <c r="D53" s="190"/>
      <c r="E53" s="190"/>
      <c r="F53" s="380"/>
      <c r="G53" s="381"/>
      <c r="H53" s="381"/>
      <c r="I53" s="382"/>
      <c r="J53" s="190"/>
      <c r="K53" s="195"/>
    </row>
    <row r="54" spans="1:14" hidden="1" x14ac:dyDescent="0.25">
      <c r="A54" s="32"/>
      <c r="B54" s="69"/>
      <c r="C54" s="198"/>
      <c r="D54" s="199"/>
      <c r="E54" s="199"/>
      <c r="F54" s="377"/>
      <c r="G54" s="378"/>
      <c r="H54" s="378"/>
      <c r="I54" s="379"/>
      <c r="J54" s="199"/>
      <c r="K54" s="188"/>
    </row>
    <row r="55" spans="1:14" hidden="1" x14ac:dyDescent="0.25">
      <c r="A55" s="32"/>
      <c r="B55" s="69"/>
      <c r="C55" s="198"/>
      <c r="D55" s="199"/>
      <c r="E55" s="199"/>
      <c r="F55" s="377"/>
      <c r="G55" s="378"/>
      <c r="H55" s="378"/>
      <c r="I55" s="379"/>
      <c r="J55" s="199"/>
      <c r="K55" s="188"/>
    </row>
    <row r="56" spans="1:14" hidden="1" x14ac:dyDescent="0.25">
      <c r="A56" s="32"/>
      <c r="B56" s="69"/>
      <c r="C56" s="198"/>
      <c r="D56" s="199"/>
      <c r="E56" s="199"/>
      <c r="F56" s="377"/>
      <c r="G56" s="378"/>
      <c r="H56" s="378"/>
      <c r="I56" s="379"/>
      <c r="J56" s="199"/>
      <c r="K56" s="188"/>
    </row>
    <row r="57" spans="1:14" hidden="1" x14ac:dyDescent="0.25">
      <c r="A57" s="32"/>
      <c r="B57" s="69"/>
      <c r="C57" s="198"/>
      <c r="D57" s="199"/>
      <c r="E57" s="199"/>
      <c r="F57" s="377"/>
      <c r="G57" s="378"/>
      <c r="H57" s="378"/>
      <c r="I57" s="379"/>
      <c r="J57" s="199"/>
      <c r="K57" s="188"/>
    </row>
    <row r="58" spans="1:14" x14ac:dyDescent="0.25">
      <c r="A58" s="32"/>
      <c r="B58" s="59" t="s">
        <v>86</v>
      </c>
      <c r="C58" s="189">
        <v>992</v>
      </c>
      <c r="D58" s="190" t="s">
        <v>22</v>
      </c>
      <c r="E58" s="190" t="s">
        <v>42</v>
      </c>
      <c r="F58" s="191"/>
      <c r="G58" s="192"/>
      <c r="H58" s="192"/>
      <c r="I58" s="194"/>
      <c r="J58" s="190"/>
      <c r="K58" s="195">
        <f>K62</f>
        <v>10</v>
      </c>
    </row>
    <row r="59" spans="1:14" x14ac:dyDescent="0.25">
      <c r="A59" s="32"/>
      <c r="B59" s="65" t="s">
        <v>59</v>
      </c>
      <c r="C59" s="198">
        <v>992</v>
      </c>
      <c r="D59" s="199" t="s">
        <v>22</v>
      </c>
      <c r="E59" s="199" t="s">
        <v>42</v>
      </c>
      <c r="F59" s="200" t="s">
        <v>80</v>
      </c>
      <c r="G59" s="193" t="s">
        <v>67</v>
      </c>
      <c r="H59" s="193" t="s">
        <v>23</v>
      </c>
      <c r="I59" s="201" t="s">
        <v>134</v>
      </c>
      <c r="J59" s="199"/>
      <c r="K59" s="188">
        <f>K62</f>
        <v>10</v>
      </c>
    </row>
    <row r="60" spans="1:14" x14ac:dyDescent="0.25">
      <c r="A60" s="32"/>
      <c r="B60" s="65" t="s">
        <v>55</v>
      </c>
      <c r="C60" s="198">
        <v>992</v>
      </c>
      <c r="D60" s="199" t="s">
        <v>22</v>
      </c>
      <c r="E60" s="199" t="s">
        <v>42</v>
      </c>
      <c r="F60" s="200" t="s">
        <v>80</v>
      </c>
      <c r="G60" s="193" t="s">
        <v>87</v>
      </c>
      <c r="H60" s="193" t="s">
        <v>23</v>
      </c>
      <c r="I60" s="201" t="s">
        <v>134</v>
      </c>
      <c r="J60" s="199"/>
      <c r="K60" s="188">
        <f>K62</f>
        <v>10</v>
      </c>
    </row>
    <row r="61" spans="1:14" x14ac:dyDescent="0.25">
      <c r="A61" s="32"/>
      <c r="B61" s="65" t="s">
        <v>88</v>
      </c>
      <c r="C61" s="198">
        <v>992</v>
      </c>
      <c r="D61" s="199" t="s">
        <v>22</v>
      </c>
      <c r="E61" s="199" t="s">
        <v>42</v>
      </c>
      <c r="F61" s="200" t="s">
        <v>80</v>
      </c>
      <c r="G61" s="193" t="s">
        <v>87</v>
      </c>
      <c r="H61" s="193" t="s">
        <v>23</v>
      </c>
      <c r="I61" s="201" t="s">
        <v>150</v>
      </c>
      <c r="J61" s="199"/>
      <c r="K61" s="188">
        <f>K62</f>
        <v>10</v>
      </c>
    </row>
    <row r="62" spans="1:14" x14ac:dyDescent="0.25">
      <c r="A62" s="32"/>
      <c r="B62" s="65" t="s">
        <v>83</v>
      </c>
      <c r="C62" s="198">
        <v>992</v>
      </c>
      <c r="D62" s="199" t="s">
        <v>22</v>
      </c>
      <c r="E62" s="199" t="s">
        <v>42</v>
      </c>
      <c r="F62" s="200" t="s">
        <v>80</v>
      </c>
      <c r="G62" s="193" t="s">
        <v>87</v>
      </c>
      <c r="H62" s="193" t="s">
        <v>23</v>
      </c>
      <c r="I62" s="201" t="s">
        <v>150</v>
      </c>
      <c r="J62" s="199" t="s">
        <v>84</v>
      </c>
      <c r="K62" s="188">
        <v>10</v>
      </c>
    </row>
    <row r="63" spans="1:14" s="61" customFormat="1" ht="15.75" customHeight="1" x14ac:dyDescent="0.25">
      <c r="A63" s="58"/>
      <c r="B63" s="67" t="s">
        <v>8</v>
      </c>
      <c r="C63" s="189">
        <v>992</v>
      </c>
      <c r="D63" s="190" t="s">
        <v>22</v>
      </c>
      <c r="E63" s="190">
        <v>13</v>
      </c>
      <c r="F63" s="191"/>
      <c r="G63" s="192"/>
      <c r="H63" s="193"/>
      <c r="I63" s="194"/>
      <c r="J63" s="190"/>
      <c r="K63" s="195">
        <f>K64+K68+K73</f>
        <v>2757.7999999999997</v>
      </c>
      <c r="L63" s="87"/>
      <c r="M63" s="133"/>
      <c r="N63" s="133"/>
    </row>
    <row r="64" spans="1:14" ht="45" customHeight="1" x14ac:dyDescent="0.25">
      <c r="A64" s="32"/>
      <c r="B64" s="35" t="s">
        <v>389</v>
      </c>
      <c r="C64" s="198">
        <v>992</v>
      </c>
      <c r="D64" s="199" t="s">
        <v>22</v>
      </c>
      <c r="E64" s="199">
        <v>13</v>
      </c>
      <c r="F64" s="200" t="s">
        <v>42</v>
      </c>
      <c r="G64" s="193" t="s">
        <v>67</v>
      </c>
      <c r="H64" s="193" t="s">
        <v>23</v>
      </c>
      <c r="I64" s="201" t="s">
        <v>134</v>
      </c>
      <c r="J64" s="302"/>
      <c r="K64" s="188">
        <f>K67</f>
        <v>14.4</v>
      </c>
    </row>
    <row r="65" spans="1:256" ht="18.75" customHeight="1" x14ac:dyDescent="0.25">
      <c r="A65" s="32"/>
      <c r="B65" s="35" t="s">
        <v>93</v>
      </c>
      <c r="C65" s="198">
        <v>992</v>
      </c>
      <c r="D65" s="199" t="s">
        <v>22</v>
      </c>
      <c r="E65" s="199">
        <v>13</v>
      </c>
      <c r="F65" s="200" t="s">
        <v>42</v>
      </c>
      <c r="G65" s="193" t="s">
        <v>76</v>
      </c>
      <c r="H65" s="193" t="s">
        <v>23</v>
      </c>
      <c r="I65" s="201" t="s">
        <v>134</v>
      </c>
      <c r="J65" s="302"/>
      <c r="K65" s="188">
        <f>K67</f>
        <v>14.4</v>
      </c>
    </row>
    <row r="66" spans="1:256" s="27" customFormat="1" ht="19.5" customHeight="1" x14ac:dyDescent="0.25">
      <c r="A66" s="26"/>
      <c r="B66" s="115" t="s">
        <v>94</v>
      </c>
      <c r="C66" s="198">
        <v>992</v>
      </c>
      <c r="D66" s="199" t="s">
        <v>22</v>
      </c>
      <c r="E66" s="199">
        <v>13</v>
      </c>
      <c r="F66" s="200" t="s">
        <v>42</v>
      </c>
      <c r="G66" s="193" t="s">
        <v>76</v>
      </c>
      <c r="H66" s="193" t="s">
        <v>23</v>
      </c>
      <c r="I66" s="201" t="s">
        <v>140</v>
      </c>
      <c r="J66" s="302"/>
      <c r="K66" s="188">
        <f>K67</f>
        <v>14.4</v>
      </c>
      <c r="L66" s="311"/>
      <c r="M66" s="135"/>
      <c r="N66" s="135"/>
    </row>
    <row r="67" spans="1:256" ht="18" customHeight="1" x14ac:dyDescent="0.25">
      <c r="A67" s="32"/>
      <c r="B67" s="65" t="s">
        <v>117</v>
      </c>
      <c r="C67" s="198">
        <v>992</v>
      </c>
      <c r="D67" s="199" t="s">
        <v>22</v>
      </c>
      <c r="E67" s="199">
        <v>13</v>
      </c>
      <c r="F67" s="200" t="s">
        <v>42</v>
      </c>
      <c r="G67" s="193" t="s">
        <v>76</v>
      </c>
      <c r="H67" s="193" t="s">
        <v>23</v>
      </c>
      <c r="I67" s="201" t="s">
        <v>140</v>
      </c>
      <c r="J67" s="199" t="s">
        <v>118</v>
      </c>
      <c r="K67" s="188">
        <v>14.4</v>
      </c>
    </row>
    <row r="68" spans="1:256" ht="51" customHeight="1" x14ac:dyDescent="0.25">
      <c r="A68" s="32"/>
      <c r="B68" s="35" t="s">
        <v>213</v>
      </c>
      <c r="C68" s="198">
        <v>992</v>
      </c>
      <c r="D68" s="199" t="s">
        <v>22</v>
      </c>
      <c r="E68" s="199">
        <v>13</v>
      </c>
      <c r="F68" s="200" t="s">
        <v>41</v>
      </c>
      <c r="G68" s="193" t="s">
        <v>67</v>
      </c>
      <c r="H68" s="193" t="s">
        <v>23</v>
      </c>
      <c r="I68" s="201" t="s">
        <v>134</v>
      </c>
      <c r="J68" s="199"/>
      <c r="K68" s="188">
        <f>K71</f>
        <v>250</v>
      </c>
    </row>
    <row r="69" spans="1:256" ht="15.75" customHeight="1" x14ac:dyDescent="0.25">
      <c r="A69" s="32"/>
      <c r="B69" s="115" t="s">
        <v>193</v>
      </c>
      <c r="C69" s="198">
        <v>992</v>
      </c>
      <c r="D69" s="199" t="s">
        <v>22</v>
      </c>
      <c r="E69" s="199">
        <v>13</v>
      </c>
      <c r="F69" s="200" t="s">
        <v>41</v>
      </c>
      <c r="G69" s="193" t="s">
        <v>76</v>
      </c>
      <c r="H69" s="193" t="s">
        <v>23</v>
      </c>
      <c r="I69" s="201" t="s">
        <v>134</v>
      </c>
      <c r="J69" s="199"/>
      <c r="K69" s="188">
        <f>K71</f>
        <v>250</v>
      </c>
    </row>
    <row r="70" spans="1:256" ht="48" customHeight="1" x14ac:dyDescent="0.25">
      <c r="A70" s="32"/>
      <c r="B70" s="115" t="s">
        <v>466</v>
      </c>
      <c r="C70" s="198">
        <v>992</v>
      </c>
      <c r="D70" s="199" t="s">
        <v>22</v>
      </c>
      <c r="E70" s="199">
        <v>13</v>
      </c>
      <c r="F70" s="200" t="s">
        <v>41</v>
      </c>
      <c r="G70" s="193" t="s">
        <v>76</v>
      </c>
      <c r="H70" s="193" t="s">
        <v>23</v>
      </c>
      <c r="I70" s="201" t="s">
        <v>194</v>
      </c>
      <c r="J70" s="199"/>
      <c r="K70" s="188">
        <f>K71</f>
        <v>250</v>
      </c>
    </row>
    <row r="71" spans="1:256" ht="28.5" customHeight="1" x14ac:dyDescent="0.25">
      <c r="A71" s="32"/>
      <c r="B71" s="19" t="s">
        <v>81</v>
      </c>
      <c r="C71" s="198">
        <v>992</v>
      </c>
      <c r="D71" s="199" t="s">
        <v>22</v>
      </c>
      <c r="E71" s="199">
        <v>13</v>
      </c>
      <c r="F71" s="200" t="s">
        <v>41</v>
      </c>
      <c r="G71" s="193" t="s">
        <v>76</v>
      </c>
      <c r="H71" s="193" t="s">
        <v>23</v>
      </c>
      <c r="I71" s="201" t="s">
        <v>194</v>
      </c>
      <c r="J71" s="199" t="s">
        <v>82</v>
      </c>
      <c r="K71" s="188">
        <v>250</v>
      </c>
    </row>
    <row r="72" spans="1:256" x14ac:dyDescent="0.25">
      <c r="A72" s="32"/>
      <c r="B72" s="19" t="s">
        <v>53</v>
      </c>
      <c r="C72" s="198">
        <v>992</v>
      </c>
      <c r="D72" s="199" t="s">
        <v>22</v>
      </c>
      <c r="E72" s="199" t="s">
        <v>41</v>
      </c>
      <c r="F72" s="200" t="s">
        <v>80</v>
      </c>
      <c r="G72" s="193" t="s">
        <v>67</v>
      </c>
      <c r="H72" s="193" t="s">
        <v>23</v>
      </c>
      <c r="I72" s="201" t="s">
        <v>134</v>
      </c>
      <c r="J72" s="199"/>
      <c r="K72" s="188">
        <f>K73</f>
        <v>2493.3999999999996</v>
      </c>
    </row>
    <row r="73" spans="1:256" x14ac:dyDescent="0.25">
      <c r="A73" s="32"/>
      <c r="B73" s="65" t="s">
        <v>53</v>
      </c>
      <c r="C73" s="198">
        <v>992</v>
      </c>
      <c r="D73" s="199" t="s">
        <v>22</v>
      </c>
      <c r="E73" s="199" t="s">
        <v>41</v>
      </c>
      <c r="F73" s="200" t="s">
        <v>80</v>
      </c>
      <c r="G73" s="193" t="s">
        <v>76</v>
      </c>
      <c r="H73" s="193" t="s">
        <v>23</v>
      </c>
      <c r="I73" s="201" t="s">
        <v>134</v>
      </c>
      <c r="J73" s="199"/>
      <c r="K73" s="188">
        <f>K74</f>
        <v>2493.3999999999996</v>
      </c>
    </row>
    <row r="74" spans="1:256" s="61" customFormat="1" x14ac:dyDescent="0.25">
      <c r="A74" s="32"/>
      <c r="B74" s="65" t="s">
        <v>179</v>
      </c>
      <c r="C74" s="198">
        <v>992</v>
      </c>
      <c r="D74" s="199" t="s">
        <v>22</v>
      </c>
      <c r="E74" s="199" t="s">
        <v>41</v>
      </c>
      <c r="F74" s="200" t="s">
        <v>80</v>
      </c>
      <c r="G74" s="193" t="s">
        <v>76</v>
      </c>
      <c r="H74" s="193" t="s">
        <v>23</v>
      </c>
      <c r="I74" s="201" t="s">
        <v>180</v>
      </c>
      <c r="J74" s="199"/>
      <c r="K74" s="188">
        <f>K75</f>
        <v>2493.3999999999996</v>
      </c>
      <c r="L74" s="87"/>
      <c r="M74" s="130"/>
      <c r="N74" s="130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  <c r="DB74" s="62"/>
      <c r="DC74" s="62"/>
      <c r="DD74" s="62"/>
      <c r="DE74" s="62"/>
      <c r="DF74" s="62"/>
      <c r="DG74" s="62"/>
      <c r="DH74" s="62"/>
      <c r="DI74" s="62"/>
      <c r="DJ74" s="62"/>
      <c r="DK74" s="62"/>
      <c r="DL74" s="62"/>
      <c r="DM74" s="62"/>
      <c r="DN74" s="62"/>
      <c r="DO74" s="62"/>
      <c r="DP74" s="62"/>
      <c r="DQ74" s="62"/>
      <c r="DR74" s="62"/>
      <c r="DS74" s="62"/>
      <c r="DT74" s="62"/>
      <c r="DU74" s="62"/>
      <c r="DV74" s="62"/>
      <c r="DW74" s="62"/>
      <c r="DX74" s="62"/>
      <c r="DY74" s="62"/>
      <c r="DZ74" s="62"/>
      <c r="EA74" s="62"/>
      <c r="EB74" s="62"/>
      <c r="EC74" s="62"/>
      <c r="ED74" s="62"/>
      <c r="EE74" s="62"/>
      <c r="EF74" s="62"/>
      <c r="EG74" s="62"/>
      <c r="EH74" s="62"/>
      <c r="EI74" s="62"/>
      <c r="EJ74" s="62"/>
      <c r="EK74" s="62"/>
      <c r="EL74" s="62"/>
      <c r="EM74" s="62"/>
      <c r="EN74" s="62"/>
      <c r="EO74" s="62"/>
      <c r="EP74" s="62"/>
      <c r="EQ74" s="62"/>
      <c r="ER74" s="62"/>
      <c r="ES74" s="62"/>
      <c r="ET74" s="62"/>
      <c r="EU74" s="62"/>
      <c r="EV74" s="62"/>
      <c r="EW74" s="62"/>
      <c r="EX74" s="62"/>
      <c r="EY74" s="62"/>
      <c r="EZ74" s="62"/>
      <c r="FA74" s="62"/>
      <c r="FB74" s="62"/>
      <c r="FC74" s="62"/>
      <c r="FD74" s="62"/>
      <c r="FE74" s="62"/>
      <c r="FF74" s="62"/>
      <c r="FG74" s="62"/>
      <c r="FH74" s="62"/>
      <c r="FI74" s="62"/>
      <c r="FJ74" s="62"/>
      <c r="FK74" s="62"/>
      <c r="FL74" s="62"/>
      <c r="FM74" s="62"/>
      <c r="FN74" s="62"/>
      <c r="FO74" s="62"/>
      <c r="FP74" s="62"/>
      <c r="FQ74" s="62"/>
      <c r="FR74" s="62"/>
      <c r="FS74" s="62"/>
      <c r="FT74" s="62"/>
      <c r="FU74" s="62"/>
      <c r="FV74" s="62"/>
      <c r="FW74" s="62"/>
      <c r="FX74" s="62"/>
      <c r="FY74" s="62"/>
      <c r="FZ74" s="62"/>
      <c r="GA74" s="62"/>
      <c r="GB74" s="62"/>
      <c r="GC74" s="62"/>
      <c r="GD74" s="62"/>
      <c r="GE74" s="62"/>
      <c r="GF74" s="62"/>
      <c r="GG74" s="62"/>
      <c r="GH74" s="62"/>
      <c r="GI74" s="62"/>
      <c r="GJ74" s="62"/>
      <c r="GK74" s="62"/>
      <c r="GL74" s="62"/>
      <c r="GM74" s="62"/>
      <c r="GN74" s="62"/>
      <c r="GO74" s="62"/>
      <c r="GP74" s="62"/>
      <c r="GQ74" s="62"/>
      <c r="GR74" s="62"/>
      <c r="GS74" s="62"/>
      <c r="GT74" s="62"/>
      <c r="GU74" s="62"/>
      <c r="GV74" s="62"/>
      <c r="GW74" s="62"/>
      <c r="GX74" s="62"/>
      <c r="GY74" s="62"/>
      <c r="GZ74" s="62"/>
      <c r="HA74" s="62"/>
      <c r="HB74" s="62"/>
      <c r="HC74" s="62"/>
      <c r="HD74" s="62"/>
      <c r="HE74" s="62"/>
      <c r="HF74" s="62"/>
      <c r="HG74" s="62"/>
      <c r="HH74" s="62"/>
      <c r="HI74" s="62"/>
      <c r="HJ74" s="62"/>
      <c r="HK74" s="62"/>
      <c r="HL74" s="62"/>
      <c r="HM74" s="62"/>
      <c r="HN74" s="62"/>
      <c r="HO74" s="62"/>
      <c r="HP74" s="62"/>
      <c r="HQ74" s="62"/>
      <c r="HR74" s="62"/>
      <c r="HS74" s="62"/>
      <c r="HT74" s="62"/>
      <c r="HU74" s="62"/>
      <c r="HV74" s="62"/>
      <c r="HW74" s="62"/>
      <c r="HX74" s="62"/>
      <c r="HY74" s="62"/>
      <c r="HZ74" s="62"/>
      <c r="IA74" s="62"/>
      <c r="IB74" s="62"/>
      <c r="IC74" s="62"/>
      <c r="ID74" s="62"/>
      <c r="IE74" s="62"/>
      <c r="IF74" s="62"/>
      <c r="IG74" s="62"/>
      <c r="IH74" s="62"/>
      <c r="II74" s="62"/>
      <c r="IJ74" s="62"/>
      <c r="IK74" s="62"/>
      <c r="IL74" s="62"/>
      <c r="IM74" s="62"/>
      <c r="IN74" s="62"/>
      <c r="IO74" s="62"/>
      <c r="IP74" s="62"/>
      <c r="IQ74" s="62"/>
      <c r="IR74" s="62"/>
      <c r="IS74" s="62"/>
      <c r="IT74" s="62"/>
      <c r="IU74" s="62"/>
      <c r="IV74" s="62"/>
    </row>
    <row r="75" spans="1:256" x14ac:dyDescent="0.25">
      <c r="A75" s="32"/>
      <c r="B75" s="175" t="s">
        <v>305</v>
      </c>
      <c r="C75" s="198">
        <v>993</v>
      </c>
      <c r="D75" s="199" t="s">
        <v>22</v>
      </c>
      <c r="E75" s="199" t="s">
        <v>41</v>
      </c>
      <c r="F75" s="200" t="s">
        <v>80</v>
      </c>
      <c r="G75" s="193" t="s">
        <v>76</v>
      </c>
      <c r="H75" s="193" t="s">
        <v>23</v>
      </c>
      <c r="I75" s="201" t="s">
        <v>180</v>
      </c>
      <c r="J75" s="199" t="s">
        <v>84</v>
      </c>
      <c r="K75" s="188">
        <f>3380.2-886.8</f>
        <v>2493.3999999999996</v>
      </c>
    </row>
    <row r="76" spans="1:256" s="61" customFormat="1" x14ac:dyDescent="0.25">
      <c r="A76" s="58"/>
      <c r="B76" s="59" t="s">
        <v>34</v>
      </c>
      <c r="C76" s="189">
        <v>992</v>
      </c>
      <c r="D76" s="190" t="s">
        <v>24</v>
      </c>
      <c r="E76" s="190" t="s">
        <v>23</v>
      </c>
      <c r="F76" s="191"/>
      <c r="G76" s="192"/>
      <c r="H76" s="192"/>
      <c r="I76" s="194"/>
      <c r="J76" s="190"/>
      <c r="K76" s="195">
        <f>K81+K82</f>
        <v>296.60000000000002</v>
      </c>
      <c r="L76" s="87"/>
      <c r="M76" s="133"/>
      <c r="N76" s="133"/>
    </row>
    <row r="77" spans="1:256" ht="16.5" customHeight="1" x14ac:dyDescent="0.25">
      <c r="A77" s="32"/>
      <c r="B77" s="175" t="s">
        <v>10</v>
      </c>
      <c r="C77" s="198">
        <v>992</v>
      </c>
      <c r="D77" s="199" t="s">
        <v>24</v>
      </c>
      <c r="E77" s="199" t="s">
        <v>26</v>
      </c>
      <c r="F77" s="200"/>
      <c r="G77" s="193"/>
      <c r="H77" s="193"/>
      <c r="I77" s="201"/>
      <c r="J77" s="199"/>
      <c r="K77" s="188">
        <f>K76</f>
        <v>296.60000000000002</v>
      </c>
    </row>
    <row r="78" spans="1:256" x14ac:dyDescent="0.25">
      <c r="A78" s="32"/>
      <c r="B78" s="65" t="s">
        <v>307</v>
      </c>
      <c r="C78" s="198">
        <v>992</v>
      </c>
      <c r="D78" s="199" t="s">
        <v>24</v>
      </c>
      <c r="E78" s="199" t="s">
        <v>26</v>
      </c>
      <c r="F78" s="200" t="s">
        <v>80</v>
      </c>
      <c r="G78" s="193" t="s">
        <v>67</v>
      </c>
      <c r="H78" s="193" t="s">
        <v>23</v>
      </c>
      <c r="I78" s="201" t="s">
        <v>68</v>
      </c>
      <c r="J78" s="199"/>
      <c r="K78" s="188">
        <f>K76</f>
        <v>296.60000000000002</v>
      </c>
    </row>
    <row r="79" spans="1:256" ht="13.5" customHeight="1" x14ac:dyDescent="0.25">
      <c r="A79" s="32"/>
      <c r="B79" s="65" t="s">
        <v>173</v>
      </c>
      <c r="C79" s="198">
        <v>992</v>
      </c>
      <c r="D79" s="199" t="s">
        <v>24</v>
      </c>
      <c r="E79" s="199" t="s">
        <v>26</v>
      </c>
      <c r="F79" s="200" t="s">
        <v>80</v>
      </c>
      <c r="G79" s="193" t="s">
        <v>76</v>
      </c>
      <c r="H79" s="193" t="s">
        <v>23</v>
      </c>
      <c r="I79" s="201" t="s">
        <v>68</v>
      </c>
      <c r="J79" s="199"/>
      <c r="K79" s="188">
        <f>K76</f>
        <v>296.60000000000002</v>
      </c>
    </row>
    <row r="80" spans="1:256" ht="30" x14ac:dyDescent="0.25">
      <c r="A80" s="32"/>
      <c r="B80" s="65" t="s">
        <v>35</v>
      </c>
      <c r="C80" s="198">
        <v>992</v>
      </c>
      <c r="D80" s="199" t="s">
        <v>24</v>
      </c>
      <c r="E80" s="199" t="s">
        <v>26</v>
      </c>
      <c r="F80" s="200" t="s">
        <v>80</v>
      </c>
      <c r="G80" s="193" t="s">
        <v>76</v>
      </c>
      <c r="H80" s="193" t="s">
        <v>23</v>
      </c>
      <c r="I80" s="201" t="s">
        <v>152</v>
      </c>
      <c r="J80" s="199"/>
      <c r="K80" s="188">
        <f>K81+K82</f>
        <v>296.60000000000002</v>
      </c>
    </row>
    <row r="81" spans="1:14" ht="60" x14ac:dyDescent="0.25">
      <c r="A81" s="32"/>
      <c r="B81" s="65" t="s">
        <v>77</v>
      </c>
      <c r="C81" s="198">
        <v>992</v>
      </c>
      <c r="D81" s="199" t="s">
        <v>24</v>
      </c>
      <c r="E81" s="199" t="s">
        <v>26</v>
      </c>
      <c r="F81" s="200" t="s">
        <v>80</v>
      </c>
      <c r="G81" s="193" t="s">
        <v>76</v>
      </c>
      <c r="H81" s="193" t="s">
        <v>23</v>
      </c>
      <c r="I81" s="201" t="s">
        <v>152</v>
      </c>
      <c r="J81" s="199" t="s">
        <v>78</v>
      </c>
      <c r="K81" s="280">
        <v>296.60000000000002</v>
      </c>
    </row>
    <row r="82" spans="1:14" ht="3.75" hidden="1" customHeight="1" x14ac:dyDescent="0.25">
      <c r="A82" s="32"/>
      <c r="B82" s="65" t="s">
        <v>81</v>
      </c>
      <c r="C82" s="198">
        <v>992</v>
      </c>
      <c r="D82" s="199" t="s">
        <v>24</v>
      </c>
      <c r="E82" s="199" t="s">
        <v>26</v>
      </c>
      <c r="F82" s="200" t="s">
        <v>80</v>
      </c>
      <c r="G82" s="193" t="s">
        <v>76</v>
      </c>
      <c r="H82" s="193" t="s">
        <v>23</v>
      </c>
      <c r="I82" s="201" t="s">
        <v>152</v>
      </c>
      <c r="J82" s="199" t="s">
        <v>82</v>
      </c>
      <c r="K82" s="280">
        <v>0</v>
      </c>
    </row>
    <row r="83" spans="1:14" s="61" customFormat="1" ht="28.5" x14ac:dyDescent="0.25">
      <c r="A83" s="58"/>
      <c r="B83" s="67" t="s">
        <v>11</v>
      </c>
      <c r="C83" s="189">
        <v>992</v>
      </c>
      <c r="D83" s="190" t="s">
        <v>26</v>
      </c>
      <c r="E83" s="190" t="s">
        <v>23</v>
      </c>
      <c r="F83" s="191"/>
      <c r="G83" s="192"/>
      <c r="H83" s="192"/>
      <c r="I83" s="194"/>
      <c r="J83" s="190"/>
      <c r="K83" s="195">
        <f>K84+K93</f>
        <v>98</v>
      </c>
      <c r="L83" s="87"/>
      <c r="M83" s="133"/>
      <c r="N83" s="133"/>
    </row>
    <row r="84" spans="1:14" ht="31.5" customHeight="1" x14ac:dyDescent="0.25">
      <c r="A84" s="32"/>
      <c r="B84" s="35" t="s">
        <v>476</v>
      </c>
      <c r="C84" s="198">
        <v>992</v>
      </c>
      <c r="D84" s="199" t="s">
        <v>26</v>
      </c>
      <c r="E84" s="199" t="s">
        <v>100</v>
      </c>
      <c r="F84" s="200"/>
      <c r="G84" s="193"/>
      <c r="H84" s="193"/>
      <c r="I84" s="201"/>
      <c r="J84" s="199"/>
      <c r="K84" s="188">
        <f>K88+K89</f>
        <v>70</v>
      </c>
    </row>
    <row r="85" spans="1:14" ht="30" x14ac:dyDescent="0.25">
      <c r="A85" s="32"/>
      <c r="B85" s="35" t="s">
        <v>475</v>
      </c>
      <c r="C85" s="198">
        <v>992</v>
      </c>
      <c r="D85" s="199" t="s">
        <v>26</v>
      </c>
      <c r="E85" s="199" t="s">
        <v>100</v>
      </c>
      <c r="F85" s="200" t="s">
        <v>30</v>
      </c>
      <c r="G85" s="193" t="s">
        <v>67</v>
      </c>
      <c r="H85" s="193" t="s">
        <v>23</v>
      </c>
      <c r="I85" s="201" t="s">
        <v>134</v>
      </c>
      <c r="J85" s="199"/>
      <c r="K85" s="188">
        <f>K88+K89</f>
        <v>70</v>
      </c>
    </row>
    <row r="86" spans="1:14" ht="30" x14ac:dyDescent="0.25">
      <c r="A86" s="32"/>
      <c r="B86" s="35" t="s">
        <v>174</v>
      </c>
      <c r="C86" s="198">
        <v>992</v>
      </c>
      <c r="D86" s="199" t="s">
        <v>26</v>
      </c>
      <c r="E86" s="199" t="s">
        <v>100</v>
      </c>
      <c r="F86" s="200" t="s">
        <v>30</v>
      </c>
      <c r="G86" s="193" t="s">
        <v>76</v>
      </c>
      <c r="H86" s="193" t="s">
        <v>23</v>
      </c>
      <c r="I86" s="201" t="s">
        <v>134</v>
      </c>
      <c r="J86" s="199"/>
      <c r="K86" s="188">
        <f>K88</f>
        <v>20</v>
      </c>
    </row>
    <row r="87" spans="1:14" ht="60" x14ac:dyDescent="0.25">
      <c r="A87" s="32"/>
      <c r="B87" s="70" t="s">
        <v>378</v>
      </c>
      <c r="C87" s="198">
        <v>992</v>
      </c>
      <c r="D87" s="199" t="s">
        <v>26</v>
      </c>
      <c r="E87" s="199" t="s">
        <v>100</v>
      </c>
      <c r="F87" s="200" t="s">
        <v>30</v>
      </c>
      <c r="G87" s="193" t="s">
        <v>76</v>
      </c>
      <c r="H87" s="193" t="s">
        <v>23</v>
      </c>
      <c r="I87" s="201" t="s">
        <v>154</v>
      </c>
      <c r="J87" s="199"/>
      <c r="K87" s="188">
        <f>K88</f>
        <v>20</v>
      </c>
    </row>
    <row r="88" spans="1:14" ht="30.75" customHeight="1" x14ac:dyDescent="0.25">
      <c r="A88" s="114"/>
      <c r="B88" s="69" t="s">
        <v>81</v>
      </c>
      <c r="C88" s="376">
        <v>992</v>
      </c>
      <c r="D88" s="306" t="s">
        <v>26</v>
      </c>
      <c r="E88" s="306" t="s">
        <v>100</v>
      </c>
      <c r="F88" s="377" t="s">
        <v>30</v>
      </c>
      <c r="G88" s="378" t="s">
        <v>76</v>
      </c>
      <c r="H88" s="378" t="s">
        <v>23</v>
      </c>
      <c r="I88" s="379" t="s">
        <v>154</v>
      </c>
      <c r="J88" s="306" t="s">
        <v>82</v>
      </c>
      <c r="K88" s="264">
        <v>20</v>
      </c>
    </row>
    <row r="89" spans="1:14" ht="17.25" customHeight="1" x14ac:dyDescent="0.25">
      <c r="A89" s="241"/>
      <c r="B89" s="69" t="s">
        <v>471</v>
      </c>
      <c r="C89" s="376">
        <v>992</v>
      </c>
      <c r="D89" s="306" t="s">
        <v>26</v>
      </c>
      <c r="E89" s="306" t="s">
        <v>100</v>
      </c>
      <c r="F89" s="377" t="s">
        <v>30</v>
      </c>
      <c r="G89" s="378" t="s">
        <v>92</v>
      </c>
      <c r="H89" s="378" t="s">
        <v>23</v>
      </c>
      <c r="I89" s="379" t="s">
        <v>134</v>
      </c>
      <c r="J89" s="306"/>
      <c r="K89" s="264">
        <f>K90</f>
        <v>50</v>
      </c>
    </row>
    <row r="90" spans="1:14" ht="18" hidden="1" customHeight="1" x14ac:dyDescent="0.25">
      <c r="A90" s="241"/>
      <c r="B90" s="69" t="s">
        <v>416</v>
      </c>
      <c r="C90" s="376">
        <v>992</v>
      </c>
      <c r="D90" s="306" t="s">
        <v>26</v>
      </c>
      <c r="E90" s="306" t="s">
        <v>100</v>
      </c>
      <c r="F90" s="377" t="s">
        <v>46</v>
      </c>
      <c r="G90" s="378" t="s">
        <v>76</v>
      </c>
      <c r="H90" s="378" t="s">
        <v>23</v>
      </c>
      <c r="I90" s="379" t="s">
        <v>134</v>
      </c>
      <c r="J90" s="306"/>
      <c r="K90" s="264">
        <f>K91</f>
        <v>50</v>
      </c>
    </row>
    <row r="91" spans="1:14" ht="21" customHeight="1" x14ac:dyDescent="0.25">
      <c r="A91" s="241"/>
      <c r="B91" s="69" t="s">
        <v>472</v>
      </c>
      <c r="C91" s="376">
        <v>992</v>
      </c>
      <c r="D91" s="306" t="s">
        <v>26</v>
      </c>
      <c r="E91" s="306" t="s">
        <v>100</v>
      </c>
      <c r="F91" s="377" t="s">
        <v>30</v>
      </c>
      <c r="G91" s="378" t="s">
        <v>92</v>
      </c>
      <c r="H91" s="378" t="s">
        <v>22</v>
      </c>
      <c r="I91" s="379" t="s">
        <v>470</v>
      </c>
      <c r="J91" s="306"/>
      <c r="K91" s="264">
        <f>K92</f>
        <v>50</v>
      </c>
    </row>
    <row r="92" spans="1:14" ht="30.75" customHeight="1" x14ac:dyDescent="0.25">
      <c r="A92" s="241"/>
      <c r="B92" s="69" t="s">
        <v>81</v>
      </c>
      <c r="C92" s="198">
        <v>992</v>
      </c>
      <c r="D92" s="199" t="s">
        <v>26</v>
      </c>
      <c r="E92" s="199" t="s">
        <v>100</v>
      </c>
      <c r="F92" s="377" t="s">
        <v>30</v>
      </c>
      <c r="G92" s="378" t="s">
        <v>92</v>
      </c>
      <c r="H92" s="378" t="s">
        <v>22</v>
      </c>
      <c r="I92" s="379" t="s">
        <v>470</v>
      </c>
      <c r="J92" s="306" t="s">
        <v>82</v>
      </c>
      <c r="K92" s="264">
        <v>50</v>
      </c>
    </row>
    <row r="93" spans="1:14" ht="27.75" customHeight="1" x14ac:dyDescent="0.25">
      <c r="A93" s="241"/>
      <c r="B93" s="68" t="s">
        <v>12</v>
      </c>
      <c r="C93" s="383">
        <v>992</v>
      </c>
      <c r="D93" s="384" t="s">
        <v>26</v>
      </c>
      <c r="E93" s="384" t="s">
        <v>46</v>
      </c>
      <c r="F93" s="200"/>
      <c r="G93" s="193"/>
      <c r="H93" s="193"/>
      <c r="I93" s="201"/>
      <c r="J93" s="306"/>
      <c r="K93" s="264">
        <f>K96+K100+K101</f>
        <v>28</v>
      </c>
    </row>
    <row r="94" spans="1:14" ht="15" customHeight="1" x14ac:dyDescent="0.25">
      <c r="A94" s="32"/>
      <c r="B94" s="69" t="s">
        <v>319</v>
      </c>
      <c r="C94" s="376">
        <v>992</v>
      </c>
      <c r="D94" s="306" t="s">
        <v>26</v>
      </c>
      <c r="E94" s="306" t="s">
        <v>46</v>
      </c>
      <c r="F94" s="377" t="s">
        <v>30</v>
      </c>
      <c r="G94" s="378" t="s">
        <v>89</v>
      </c>
      <c r="H94" s="378" t="s">
        <v>23</v>
      </c>
      <c r="I94" s="379" t="s">
        <v>134</v>
      </c>
      <c r="J94" s="306"/>
      <c r="K94" s="264">
        <f>K96</f>
        <v>5</v>
      </c>
    </row>
    <row r="95" spans="1:14" ht="42.75" customHeight="1" x14ac:dyDescent="0.25">
      <c r="A95" s="32"/>
      <c r="B95" s="69" t="s">
        <v>320</v>
      </c>
      <c r="C95" s="376">
        <v>992</v>
      </c>
      <c r="D95" s="306" t="s">
        <v>26</v>
      </c>
      <c r="E95" s="306" t="s">
        <v>46</v>
      </c>
      <c r="F95" s="377" t="s">
        <v>30</v>
      </c>
      <c r="G95" s="378" t="s">
        <v>89</v>
      </c>
      <c r="H95" s="378" t="s">
        <v>23</v>
      </c>
      <c r="I95" s="379" t="s">
        <v>321</v>
      </c>
      <c r="J95" s="306"/>
      <c r="K95" s="264">
        <f>K96</f>
        <v>5</v>
      </c>
    </row>
    <row r="96" spans="1:14" ht="30.75" customHeight="1" x14ac:dyDescent="0.25">
      <c r="A96" s="32"/>
      <c r="B96" s="69" t="s">
        <v>81</v>
      </c>
      <c r="C96" s="198">
        <v>992</v>
      </c>
      <c r="D96" s="199" t="s">
        <v>26</v>
      </c>
      <c r="E96" s="199" t="s">
        <v>46</v>
      </c>
      <c r="F96" s="377" t="s">
        <v>30</v>
      </c>
      <c r="G96" s="378" t="s">
        <v>89</v>
      </c>
      <c r="H96" s="378" t="s">
        <v>23</v>
      </c>
      <c r="I96" s="379" t="s">
        <v>321</v>
      </c>
      <c r="J96" s="199" t="s">
        <v>82</v>
      </c>
      <c r="K96" s="188">
        <v>5</v>
      </c>
    </row>
    <row r="97" spans="1:14" ht="29.25" customHeight="1" x14ac:dyDescent="0.25">
      <c r="A97" s="32"/>
      <c r="B97" s="69" t="s">
        <v>379</v>
      </c>
      <c r="C97" s="198">
        <v>992</v>
      </c>
      <c r="D97" s="199" t="s">
        <v>26</v>
      </c>
      <c r="E97" s="199" t="s">
        <v>46</v>
      </c>
      <c r="F97" s="200" t="s">
        <v>30</v>
      </c>
      <c r="G97" s="193" t="s">
        <v>67</v>
      </c>
      <c r="H97" s="193" t="s">
        <v>23</v>
      </c>
      <c r="I97" s="201" t="s">
        <v>134</v>
      </c>
      <c r="J97" s="199"/>
      <c r="K97" s="188">
        <f>K100</f>
        <v>20</v>
      </c>
    </row>
    <row r="98" spans="1:14" ht="17.25" customHeight="1" x14ac:dyDescent="0.25">
      <c r="A98" s="32"/>
      <c r="B98" s="69" t="s">
        <v>96</v>
      </c>
      <c r="C98" s="198">
        <v>992</v>
      </c>
      <c r="D98" s="199" t="s">
        <v>26</v>
      </c>
      <c r="E98" s="385" t="s">
        <v>46</v>
      </c>
      <c r="F98" s="371" t="s">
        <v>30</v>
      </c>
      <c r="G98" s="386" t="s">
        <v>91</v>
      </c>
      <c r="H98" s="386" t="s">
        <v>23</v>
      </c>
      <c r="I98" s="373" t="s">
        <v>134</v>
      </c>
      <c r="J98" s="199"/>
      <c r="K98" s="188">
        <f>K100</f>
        <v>20</v>
      </c>
    </row>
    <row r="99" spans="1:14" s="122" customFormat="1" ht="15" customHeight="1" x14ac:dyDescent="0.25">
      <c r="A99" s="121"/>
      <c r="B99" s="224" t="s">
        <v>299</v>
      </c>
      <c r="C99" s="198">
        <v>992</v>
      </c>
      <c r="D99" s="199" t="s">
        <v>26</v>
      </c>
      <c r="E99" s="199" t="s">
        <v>46</v>
      </c>
      <c r="F99" s="200" t="s">
        <v>30</v>
      </c>
      <c r="G99" s="193" t="s">
        <v>91</v>
      </c>
      <c r="H99" s="193" t="s">
        <v>23</v>
      </c>
      <c r="I99" s="201" t="s">
        <v>155</v>
      </c>
      <c r="J99" s="199"/>
      <c r="K99" s="188">
        <f>K100</f>
        <v>20</v>
      </c>
      <c r="L99" s="87"/>
      <c r="M99" s="136"/>
      <c r="N99" s="136"/>
    </row>
    <row r="100" spans="1:14" s="122" customFormat="1" ht="29.25" customHeight="1" x14ac:dyDescent="0.25">
      <c r="A100" s="121"/>
      <c r="B100" s="174" t="s">
        <v>112</v>
      </c>
      <c r="C100" s="198">
        <v>992</v>
      </c>
      <c r="D100" s="199" t="s">
        <v>26</v>
      </c>
      <c r="E100" s="199" t="s">
        <v>46</v>
      </c>
      <c r="F100" s="200" t="s">
        <v>30</v>
      </c>
      <c r="G100" s="193" t="s">
        <v>91</v>
      </c>
      <c r="H100" s="193" t="s">
        <v>23</v>
      </c>
      <c r="I100" s="201" t="s">
        <v>155</v>
      </c>
      <c r="J100" s="199" t="s">
        <v>113</v>
      </c>
      <c r="K100" s="188">
        <v>20</v>
      </c>
      <c r="L100" s="87"/>
      <c r="M100" s="136"/>
      <c r="N100" s="136"/>
    </row>
    <row r="101" spans="1:14" s="122" customFormat="1" ht="29.25" customHeight="1" x14ac:dyDescent="0.25">
      <c r="A101" s="121"/>
      <c r="B101" s="69" t="s">
        <v>467</v>
      </c>
      <c r="C101" s="376">
        <v>992</v>
      </c>
      <c r="D101" s="306" t="s">
        <v>26</v>
      </c>
      <c r="E101" s="306" t="s">
        <v>46</v>
      </c>
      <c r="F101" s="377" t="s">
        <v>46</v>
      </c>
      <c r="G101" s="378" t="s">
        <v>67</v>
      </c>
      <c r="H101" s="378" t="s">
        <v>23</v>
      </c>
      <c r="I101" s="379" t="s">
        <v>134</v>
      </c>
      <c r="J101" s="306"/>
      <c r="K101" s="264">
        <f>K102</f>
        <v>3</v>
      </c>
      <c r="L101" s="87"/>
      <c r="M101" s="136"/>
      <c r="N101" s="136"/>
    </row>
    <row r="102" spans="1:14" s="122" customFormat="1" ht="29.25" customHeight="1" x14ac:dyDescent="0.25">
      <c r="A102" s="121"/>
      <c r="B102" s="69" t="s">
        <v>416</v>
      </c>
      <c r="C102" s="376">
        <v>992</v>
      </c>
      <c r="D102" s="306" t="s">
        <v>26</v>
      </c>
      <c r="E102" s="306" t="s">
        <v>46</v>
      </c>
      <c r="F102" s="377" t="s">
        <v>46</v>
      </c>
      <c r="G102" s="378" t="s">
        <v>76</v>
      </c>
      <c r="H102" s="378" t="s">
        <v>23</v>
      </c>
      <c r="I102" s="379" t="s">
        <v>134</v>
      </c>
      <c r="J102" s="306"/>
      <c r="K102" s="264">
        <f>K103</f>
        <v>3</v>
      </c>
      <c r="L102" s="87"/>
      <c r="M102" s="136"/>
      <c r="N102" s="136"/>
    </row>
    <row r="103" spans="1:14" s="122" customFormat="1" ht="47.25" customHeight="1" x14ac:dyDescent="0.25">
      <c r="A103" s="121"/>
      <c r="B103" s="69" t="s">
        <v>417</v>
      </c>
      <c r="C103" s="376">
        <v>992</v>
      </c>
      <c r="D103" s="306" t="s">
        <v>26</v>
      </c>
      <c r="E103" s="306" t="s">
        <v>46</v>
      </c>
      <c r="F103" s="377" t="s">
        <v>46</v>
      </c>
      <c r="G103" s="378" t="s">
        <v>76</v>
      </c>
      <c r="H103" s="378" t="s">
        <v>22</v>
      </c>
      <c r="I103" s="379" t="s">
        <v>414</v>
      </c>
      <c r="J103" s="306"/>
      <c r="K103" s="264">
        <f>K104</f>
        <v>3</v>
      </c>
      <c r="L103" s="87"/>
      <c r="M103" s="136"/>
      <c r="N103" s="136"/>
    </row>
    <row r="104" spans="1:14" s="122" customFormat="1" ht="29.25" customHeight="1" x14ac:dyDescent="0.25">
      <c r="A104" s="121"/>
      <c r="B104" s="69" t="s">
        <v>81</v>
      </c>
      <c r="C104" s="376">
        <v>992</v>
      </c>
      <c r="D104" s="306" t="s">
        <v>26</v>
      </c>
      <c r="E104" s="306" t="s">
        <v>46</v>
      </c>
      <c r="F104" s="377" t="s">
        <v>46</v>
      </c>
      <c r="G104" s="378" t="s">
        <v>76</v>
      </c>
      <c r="H104" s="378" t="s">
        <v>22</v>
      </c>
      <c r="I104" s="379" t="s">
        <v>414</v>
      </c>
      <c r="J104" s="306" t="s">
        <v>82</v>
      </c>
      <c r="K104" s="264">
        <v>3</v>
      </c>
      <c r="L104" s="87"/>
      <c r="M104" s="136"/>
      <c r="N104" s="136"/>
    </row>
    <row r="105" spans="1:14" s="125" customFormat="1" ht="15" customHeight="1" x14ac:dyDescent="0.25">
      <c r="A105" s="123"/>
      <c r="B105" s="124" t="s">
        <v>13</v>
      </c>
      <c r="C105" s="189">
        <v>992</v>
      </c>
      <c r="D105" s="190" t="s">
        <v>25</v>
      </c>
      <c r="E105" s="190" t="s">
        <v>23</v>
      </c>
      <c r="F105" s="191"/>
      <c r="G105" s="192"/>
      <c r="H105" s="192"/>
      <c r="I105" s="194"/>
      <c r="J105" s="190"/>
      <c r="K105" s="195">
        <f>K106+K119+K124</f>
        <v>5115.8</v>
      </c>
      <c r="L105" s="309"/>
      <c r="M105" s="137"/>
      <c r="N105" s="138"/>
    </row>
    <row r="106" spans="1:14" x14ac:dyDescent="0.25">
      <c r="A106" s="32"/>
      <c r="B106" s="35" t="s">
        <v>98</v>
      </c>
      <c r="C106" s="189">
        <v>992</v>
      </c>
      <c r="D106" s="190" t="s">
        <v>25</v>
      </c>
      <c r="E106" s="190" t="s">
        <v>27</v>
      </c>
      <c r="F106" s="200"/>
      <c r="G106" s="193"/>
      <c r="H106" s="193"/>
      <c r="I106" s="201"/>
      <c r="J106" s="199"/>
      <c r="K106" s="188">
        <f>K111+K107</f>
        <v>4804.4000000000005</v>
      </c>
    </row>
    <row r="107" spans="1:14" ht="30" x14ac:dyDescent="0.25">
      <c r="A107" s="32"/>
      <c r="B107" s="69" t="s">
        <v>170</v>
      </c>
      <c r="C107" s="198">
        <v>992</v>
      </c>
      <c r="D107" s="199" t="s">
        <v>25</v>
      </c>
      <c r="E107" s="199" t="s">
        <v>27</v>
      </c>
      <c r="F107" s="200" t="s">
        <v>24</v>
      </c>
      <c r="G107" s="193" t="s">
        <v>67</v>
      </c>
      <c r="H107" s="193" t="s">
        <v>23</v>
      </c>
      <c r="I107" s="201" t="s">
        <v>134</v>
      </c>
      <c r="J107" s="199"/>
      <c r="K107" s="188">
        <f>K108</f>
        <v>10</v>
      </c>
    </row>
    <row r="108" spans="1:14" x14ac:dyDescent="0.25">
      <c r="A108" s="32"/>
      <c r="B108" s="69" t="s">
        <v>106</v>
      </c>
      <c r="C108" s="198">
        <v>992</v>
      </c>
      <c r="D108" s="199" t="s">
        <v>25</v>
      </c>
      <c r="E108" s="199" t="s">
        <v>27</v>
      </c>
      <c r="F108" s="200" t="s">
        <v>24</v>
      </c>
      <c r="G108" s="193" t="s">
        <v>76</v>
      </c>
      <c r="H108" s="193" t="s">
        <v>23</v>
      </c>
      <c r="I108" s="201" t="s">
        <v>134</v>
      </c>
      <c r="J108" s="199"/>
      <c r="K108" s="188">
        <f>K109</f>
        <v>10</v>
      </c>
    </row>
    <row r="109" spans="1:14" ht="30" x14ac:dyDescent="0.25">
      <c r="A109" s="32"/>
      <c r="B109" s="69" t="s">
        <v>169</v>
      </c>
      <c r="C109" s="198">
        <v>992</v>
      </c>
      <c r="D109" s="199" t="s">
        <v>25</v>
      </c>
      <c r="E109" s="199" t="s">
        <v>27</v>
      </c>
      <c r="F109" s="200" t="s">
        <v>24</v>
      </c>
      <c r="G109" s="193" t="s">
        <v>76</v>
      </c>
      <c r="H109" s="193" t="s">
        <v>23</v>
      </c>
      <c r="I109" s="201" t="s">
        <v>133</v>
      </c>
      <c r="J109" s="199"/>
      <c r="K109" s="188">
        <f>K110</f>
        <v>10</v>
      </c>
    </row>
    <row r="110" spans="1:14" ht="30" x14ac:dyDescent="0.25">
      <c r="A110" s="32"/>
      <c r="B110" s="69" t="s">
        <v>81</v>
      </c>
      <c r="C110" s="198">
        <v>992</v>
      </c>
      <c r="D110" s="199" t="s">
        <v>25</v>
      </c>
      <c r="E110" s="199" t="s">
        <v>27</v>
      </c>
      <c r="F110" s="200" t="s">
        <v>24</v>
      </c>
      <c r="G110" s="193" t="s">
        <v>76</v>
      </c>
      <c r="H110" s="193" t="s">
        <v>23</v>
      </c>
      <c r="I110" s="201" t="s">
        <v>133</v>
      </c>
      <c r="J110" s="199" t="s">
        <v>82</v>
      </c>
      <c r="K110" s="188">
        <v>10</v>
      </c>
    </row>
    <row r="111" spans="1:14" ht="45" x14ac:dyDescent="0.25">
      <c r="A111" s="32"/>
      <c r="B111" s="35" t="s">
        <v>380</v>
      </c>
      <c r="C111" s="198">
        <v>992</v>
      </c>
      <c r="D111" s="199" t="s">
        <v>25</v>
      </c>
      <c r="E111" s="199" t="s">
        <v>27</v>
      </c>
      <c r="F111" s="200" t="s">
        <v>25</v>
      </c>
      <c r="G111" s="193" t="s">
        <v>67</v>
      </c>
      <c r="H111" s="193" t="s">
        <v>23</v>
      </c>
      <c r="I111" s="201" t="s">
        <v>134</v>
      </c>
      <c r="J111" s="199"/>
      <c r="K111" s="188">
        <f>K115+K112</f>
        <v>4794.4000000000005</v>
      </c>
    </row>
    <row r="112" spans="1:14" ht="30" x14ac:dyDescent="0.25">
      <c r="A112" s="32"/>
      <c r="B112" s="69" t="s">
        <v>272</v>
      </c>
      <c r="C112" s="198">
        <v>992</v>
      </c>
      <c r="D112" s="199" t="s">
        <v>25</v>
      </c>
      <c r="E112" s="199" t="s">
        <v>27</v>
      </c>
      <c r="F112" s="200" t="s">
        <v>25</v>
      </c>
      <c r="G112" s="193" t="s">
        <v>76</v>
      </c>
      <c r="H112" s="193" t="s">
        <v>23</v>
      </c>
      <c r="I112" s="201" t="s">
        <v>134</v>
      </c>
      <c r="J112" s="199"/>
      <c r="K112" s="188">
        <f>K113+K118</f>
        <v>4381.8</v>
      </c>
    </row>
    <row r="113" spans="1:12" ht="30" x14ac:dyDescent="0.25">
      <c r="A113" s="32"/>
      <c r="B113" s="35" t="s">
        <v>175</v>
      </c>
      <c r="C113" s="198">
        <v>992</v>
      </c>
      <c r="D113" s="199" t="s">
        <v>25</v>
      </c>
      <c r="E113" s="199" t="s">
        <v>27</v>
      </c>
      <c r="F113" s="200" t="s">
        <v>25</v>
      </c>
      <c r="G113" s="193" t="s">
        <v>76</v>
      </c>
      <c r="H113" s="193" t="s">
        <v>23</v>
      </c>
      <c r="I113" s="201" t="s">
        <v>135</v>
      </c>
      <c r="J113" s="199"/>
      <c r="K113" s="188">
        <f>K114</f>
        <v>4297.8</v>
      </c>
    </row>
    <row r="114" spans="1:12" ht="30" x14ac:dyDescent="0.25">
      <c r="A114" s="32"/>
      <c r="B114" s="70" t="s">
        <v>81</v>
      </c>
      <c r="C114" s="198">
        <v>992</v>
      </c>
      <c r="D114" s="199" t="s">
        <v>25</v>
      </c>
      <c r="E114" s="199" t="s">
        <v>27</v>
      </c>
      <c r="F114" s="200" t="s">
        <v>25</v>
      </c>
      <c r="G114" s="193" t="s">
        <v>76</v>
      </c>
      <c r="H114" s="193" t="s">
        <v>23</v>
      </c>
      <c r="I114" s="201" t="s">
        <v>135</v>
      </c>
      <c r="J114" s="199" t="s">
        <v>82</v>
      </c>
      <c r="K114" s="188">
        <f>4044.5+16+237.3</f>
        <v>4297.8</v>
      </c>
      <c r="L114" s="309"/>
    </row>
    <row r="115" spans="1:12" x14ac:dyDescent="0.25">
      <c r="A115" s="32"/>
      <c r="B115" s="70" t="s">
        <v>421</v>
      </c>
      <c r="C115" s="198">
        <v>992</v>
      </c>
      <c r="D115" s="199" t="s">
        <v>25</v>
      </c>
      <c r="E115" s="199" t="s">
        <v>27</v>
      </c>
      <c r="F115" s="200" t="s">
        <v>25</v>
      </c>
      <c r="G115" s="193" t="s">
        <v>69</v>
      </c>
      <c r="H115" s="193" t="s">
        <v>23</v>
      </c>
      <c r="I115" s="201" t="s">
        <v>134</v>
      </c>
      <c r="J115" s="199"/>
      <c r="K115" s="188">
        <f>K116</f>
        <v>412.6</v>
      </c>
    </row>
    <row r="116" spans="1:12" x14ac:dyDescent="0.25">
      <c r="A116" s="32"/>
      <c r="B116" s="70" t="s">
        <v>420</v>
      </c>
      <c r="C116" s="198">
        <v>992</v>
      </c>
      <c r="D116" s="199" t="s">
        <v>25</v>
      </c>
      <c r="E116" s="199" t="s">
        <v>27</v>
      </c>
      <c r="F116" s="200" t="s">
        <v>25</v>
      </c>
      <c r="G116" s="193" t="s">
        <v>69</v>
      </c>
      <c r="H116" s="193" t="s">
        <v>23</v>
      </c>
      <c r="I116" s="201" t="s">
        <v>135</v>
      </c>
      <c r="J116" s="199"/>
      <c r="K116" s="188">
        <f>K117</f>
        <v>412.6</v>
      </c>
    </row>
    <row r="117" spans="1:12" ht="29.25" customHeight="1" x14ac:dyDescent="0.25">
      <c r="A117" s="32"/>
      <c r="B117" s="70" t="s">
        <v>81</v>
      </c>
      <c r="C117" s="198">
        <v>992</v>
      </c>
      <c r="D117" s="199" t="s">
        <v>25</v>
      </c>
      <c r="E117" s="199" t="s">
        <v>27</v>
      </c>
      <c r="F117" s="200" t="s">
        <v>25</v>
      </c>
      <c r="G117" s="193" t="s">
        <v>69</v>
      </c>
      <c r="H117" s="193" t="s">
        <v>23</v>
      </c>
      <c r="I117" s="201" t="s">
        <v>135</v>
      </c>
      <c r="J117" s="199" t="s">
        <v>82</v>
      </c>
      <c r="K117" s="188">
        <f>362.6+50</f>
        <v>412.6</v>
      </c>
    </row>
    <row r="118" spans="1:12" ht="29.25" customHeight="1" x14ac:dyDescent="0.25">
      <c r="A118" s="32"/>
      <c r="B118" s="70" t="s">
        <v>474</v>
      </c>
      <c r="C118" s="198">
        <v>992</v>
      </c>
      <c r="D118" s="199" t="s">
        <v>25</v>
      </c>
      <c r="E118" s="199" t="s">
        <v>27</v>
      </c>
      <c r="F118" s="200" t="s">
        <v>25</v>
      </c>
      <c r="G118" s="193" t="s">
        <v>69</v>
      </c>
      <c r="H118" s="193" t="s">
        <v>23</v>
      </c>
      <c r="I118" s="201" t="s">
        <v>135</v>
      </c>
      <c r="J118" s="199" t="s">
        <v>473</v>
      </c>
      <c r="K118" s="188">
        <v>84</v>
      </c>
    </row>
    <row r="119" spans="1:12" x14ac:dyDescent="0.25">
      <c r="A119" s="32"/>
      <c r="B119" s="59" t="s">
        <v>99</v>
      </c>
      <c r="C119" s="189">
        <v>992</v>
      </c>
      <c r="D119" s="190" t="s">
        <v>25</v>
      </c>
      <c r="E119" s="190" t="s">
        <v>100</v>
      </c>
      <c r="F119" s="191" t="s">
        <v>23</v>
      </c>
      <c r="G119" s="192" t="s">
        <v>67</v>
      </c>
      <c r="H119" s="192" t="s">
        <v>23</v>
      </c>
      <c r="I119" s="194" t="s">
        <v>134</v>
      </c>
      <c r="J119" s="190"/>
      <c r="K119" s="195">
        <f>K123</f>
        <v>301.39999999999998</v>
      </c>
    </row>
    <row r="120" spans="1:12" ht="31.5" customHeight="1" x14ac:dyDescent="0.25">
      <c r="A120" s="32"/>
      <c r="B120" s="69" t="s">
        <v>381</v>
      </c>
      <c r="C120" s="198">
        <v>992</v>
      </c>
      <c r="D120" s="199" t="s">
        <v>25</v>
      </c>
      <c r="E120" s="199" t="s">
        <v>100</v>
      </c>
      <c r="F120" s="200" t="s">
        <v>101</v>
      </c>
      <c r="G120" s="193" t="s">
        <v>67</v>
      </c>
      <c r="H120" s="193" t="s">
        <v>23</v>
      </c>
      <c r="I120" s="201" t="s">
        <v>134</v>
      </c>
      <c r="J120" s="199"/>
      <c r="K120" s="188">
        <f>K123</f>
        <v>301.39999999999998</v>
      </c>
    </row>
    <row r="121" spans="1:12" x14ac:dyDescent="0.25">
      <c r="A121" s="32"/>
      <c r="B121" s="68" t="s">
        <v>301</v>
      </c>
      <c r="C121" s="198">
        <v>992</v>
      </c>
      <c r="D121" s="199" t="s">
        <v>25</v>
      </c>
      <c r="E121" s="199" t="s">
        <v>100</v>
      </c>
      <c r="F121" s="200" t="s">
        <v>101</v>
      </c>
      <c r="G121" s="193" t="s">
        <v>69</v>
      </c>
      <c r="H121" s="193" t="s">
        <v>23</v>
      </c>
      <c r="I121" s="201" t="s">
        <v>134</v>
      </c>
      <c r="J121" s="199"/>
      <c r="K121" s="188">
        <f>K123</f>
        <v>301.39999999999998</v>
      </c>
    </row>
    <row r="122" spans="1:12" x14ac:dyDescent="0.25">
      <c r="A122" s="32"/>
      <c r="B122" s="70" t="s">
        <v>58</v>
      </c>
      <c r="C122" s="198">
        <v>992</v>
      </c>
      <c r="D122" s="199" t="s">
        <v>25</v>
      </c>
      <c r="E122" s="199" t="s">
        <v>100</v>
      </c>
      <c r="F122" s="200" t="s">
        <v>101</v>
      </c>
      <c r="G122" s="193" t="s">
        <v>69</v>
      </c>
      <c r="H122" s="193" t="s">
        <v>23</v>
      </c>
      <c r="I122" s="201" t="s">
        <v>142</v>
      </c>
      <c r="J122" s="199"/>
      <c r="K122" s="188">
        <f>K123</f>
        <v>301.39999999999998</v>
      </c>
    </row>
    <row r="123" spans="1:12" ht="30" x14ac:dyDescent="0.25">
      <c r="A123" s="114"/>
      <c r="B123" s="70" t="s">
        <v>81</v>
      </c>
      <c r="C123" s="376">
        <v>992</v>
      </c>
      <c r="D123" s="306" t="s">
        <v>25</v>
      </c>
      <c r="E123" s="306" t="s">
        <v>100</v>
      </c>
      <c r="F123" s="377" t="s">
        <v>101</v>
      </c>
      <c r="G123" s="378" t="s">
        <v>69</v>
      </c>
      <c r="H123" s="378" t="s">
        <v>23</v>
      </c>
      <c r="I123" s="379" t="s">
        <v>142</v>
      </c>
      <c r="J123" s="306" t="s">
        <v>82</v>
      </c>
      <c r="K123" s="264">
        <f>201.4+100</f>
        <v>301.39999999999998</v>
      </c>
    </row>
    <row r="124" spans="1:12" x14ac:dyDescent="0.25">
      <c r="A124" s="32"/>
      <c r="B124" s="69" t="s">
        <v>308</v>
      </c>
      <c r="C124" s="189">
        <v>992</v>
      </c>
      <c r="D124" s="190" t="s">
        <v>25</v>
      </c>
      <c r="E124" s="190" t="s">
        <v>40</v>
      </c>
      <c r="F124" s="191" t="s">
        <v>23</v>
      </c>
      <c r="G124" s="192" t="s">
        <v>67</v>
      </c>
      <c r="H124" s="192" t="s">
        <v>23</v>
      </c>
      <c r="I124" s="194" t="s">
        <v>134</v>
      </c>
      <c r="J124" s="199"/>
      <c r="K124" s="188">
        <f>K128</f>
        <v>10</v>
      </c>
    </row>
    <row r="125" spans="1:12" ht="45" x14ac:dyDescent="0.25">
      <c r="A125" s="32"/>
      <c r="B125" s="69" t="s">
        <v>309</v>
      </c>
      <c r="C125" s="198">
        <v>992</v>
      </c>
      <c r="D125" s="199" t="s">
        <v>25</v>
      </c>
      <c r="E125" s="200" t="s">
        <v>40</v>
      </c>
      <c r="F125" s="200" t="s">
        <v>97</v>
      </c>
      <c r="G125" s="193" t="s">
        <v>67</v>
      </c>
      <c r="H125" s="193" t="s">
        <v>23</v>
      </c>
      <c r="I125" s="201" t="s">
        <v>134</v>
      </c>
      <c r="J125" s="201"/>
      <c r="K125" s="188">
        <f>K128</f>
        <v>10</v>
      </c>
    </row>
    <row r="126" spans="1:12" ht="30" x14ac:dyDescent="0.25">
      <c r="A126" s="32"/>
      <c r="B126" s="69" t="s">
        <v>310</v>
      </c>
      <c r="C126" s="198">
        <v>992</v>
      </c>
      <c r="D126" s="199" t="s">
        <v>25</v>
      </c>
      <c r="E126" s="200" t="s">
        <v>40</v>
      </c>
      <c r="F126" s="387" t="s">
        <v>97</v>
      </c>
      <c r="G126" s="308" t="s">
        <v>76</v>
      </c>
      <c r="H126" s="308" t="s">
        <v>23</v>
      </c>
      <c r="I126" s="388" t="s">
        <v>134</v>
      </c>
      <c r="J126" s="201"/>
      <c r="K126" s="188">
        <f>K128</f>
        <v>10</v>
      </c>
    </row>
    <row r="127" spans="1:12" ht="30" x14ac:dyDescent="0.25">
      <c r="A127" s="32"/>
      <c r="B127" s="224" t="s">
        <v>311</v>
      </c>
      <c r="C127" s="198">
        <v>992</v>
      </c>
      <c r="D127" s="199" t="s">
        <v>25</v>
      </c>
      <c r="E127" s="200" t="s">
        <v>40</v>
      </c>
      <c r="F127" s="200" t="s">
        <v>97</v>
      </c>
      <c r="G127" s="193" t="s">
        <v>76</v>
      </c>
      <c r="H127" s="193" t="s">
        <v>22</v>
      </c>
      <c r="I127" s="201" t="s">
        <v>156</v>
      </c>
      <c r="J127" s="201"/>
      <c r="K127" s="188">
        <f>K128</f>
        <v>10</v>
      </c>
    </row>
    <row r="128" spans="1:12" ht="30" x14ac:dyDescent="0.25">
      <c r="A128" s="32"/>
      <c r="B128" s="70" t="s">
        <v>81</v>
      </c>
      <c r="C128" s="198">
        <v>992</v>
      </c>
      <c r="D128" s="199" t="s">
        <v>25</v>
      </c>
      <c r="E128" s="200" t="s">
        <v>40</v>
      </c>
      <c r="F128" s="371" t="s">
        <v>97</v>
      </c>
      <c r="G128" s="386" t="s">
        <v>76</v>
      </c>
      <c r="H128" s="386" t="s">
        <v>22</v>
      </c>
      <c r="I128" s="373" t="s">
        <v>156</v>
      </c>
      <c r="J128" s="201" t="s">
        <v>82</v>
      </c>
      <c r="K128" s="188">
        <v>10</v>
      </c>
    </row>
    <row r="129" spans="1:21" s="61" customFormat="1" x14ac:dyDescent="0.25">
      <c r="A129" s="58"/>
      <c r="B129" s="67" t="s">
        <v>14</v>
      </c>
      <c r="C129" s="189">
        <v>992</v>
      </c>
      <c r="D129" s="190" t="s">
        <v>30</v>
      </c>
      <c r="E129" s="190" t="s">
        <v>23</v>
      </c>
      <c r="F129" s="191" t="s">
        <v>23</v>
      </c>
      <c r="G129" s="192" t="s">
        <v>67</v>
      </c>
      <c r="H129" s="192" t="s">
        <v>23</v>
      </c>
      <c r="I129" s="194" t="s">
        <v>134</v>
      </c>
      <c r="J129" s="190"/>
      <c r="K129" s="195">
        <f>K130+K135</f>
        <v>4922.8</v>
      </c>
      <c r="L129" s="87"/>
      <c r="M129" s="134"/>
      <c r="N129" s="133"/>
    </row>
    <row r="130" spans="1:21" x14ac:dyDescent="0.25">
      <c r="A130" s="32"/>
      <c r="B130" s="296" t="s">
        <v>15</v>
      </c>
      <c r="C130" s="389">
        <v>992</v>
      </c>
      <c r="D130" s="390" t="s">
        <v>30</v>
      </c>
      <c r="E130" s="390" t="s">
        <v>24</v>
      </c>
      <c r="F130" s="391" t="s">
        <v>23</v>
      </c>
      <c r="G130" s="392" t="s">
        <v>67</v>
      </c>
      <c r="H130" s="392" t="s">
        <v>23</v>
      </c>
      <c r="I130" s="393" t="s">
        <v>134</v>
      </c>
      <c r="J130" s="390"/>
      <c r="K130" s="297">
        <f>K131</f>
        <v>3100.8</v>
      </c>
    </row>
    <row r="131" spans="1:21" ht="45" x14ac:dyDescent="0.25">
      <c r="A131" s="32"/>
      <c r="B131" s="35" t="s">
        <v>382</v>
      </c>
      <c r="C131" s="198">
        <v>992</v>
      </c>
      <c r="D131" s="199" t="s">
        <v>30</v>
      </c>
      <c r="E131" s="199" t="s">
        <v>24</v>
      </c>
      <c r="F131" s="200" t="s">
        <v>102</v>
      </c>
      <c r="G131" s="193" t="s">
        <v>67</v>
      </c>
      <c r="H131" s="193" t="s">
        <v>23</v>
      </c>
      <c r="I131" s="201" t="s">
        <v>134</v>
      </c>
      <c r="J131" s="199"/>
      <c r="K131" s="188">
        <f>K134</f>
        <v>3100.8</v>
      </c>
    </row>
    <row r="132" spans="1:21" x14ac:dyDescent="0.25">
      <c r="A132" s="32"/>
      <c r="B132" s="35" t="s">
        <v>166</v>
      </c>
      <c r="C132" s="198">
        <v>992</v>
      </c>
      <c r="D132" s="199" t="s">
        <v>30</v>
      </c>
      <c r="E132" s="199" t="s">
        <v>24</v>
      </c>
      <c r="F132" s="200" t="s">
        <v>102</v>
      </c>
      <c r="G132" s="193" t="s">
        <v>69</v>
      </c>
      <c r="H132" s="193" t="s">
        <v>23</v>
      </c>
      <c r="I132" s="201" t="s">
        <v>134</v>
      </c>
      <c r="J132" s="199"/>
      <c r="K132" s="188">
        <f>K134</f>
        <v>3100.8</v>
      </c>
    </row>
    <row r="133" spans="1:21" x14ac:dyDescent="0.25">
      <c r="A133" s="32"/>
      <c r="B133" s="35" t="s">
        <v>47</v>
      </c>
      <c r="C133" s="198">
        <v>992</v>
      </c>
      <c r="D133" s="199" t="s">
        <v>30</v>
      </c>
      <c r="E133" s="199" t="s">
        <v>24</v>
      </c>
      <c r="F133" s="200" t="s">
        <v>102</v>
      </c>
      <c r="G133" s="193" t="s">
        <v>69</v>
      </c>
      <c r="H133" s="193" t="s">
        <v>23</v>
      </c>
      <c r="I133" s="201" t="s">
        <v>157</v>
      </c>
      <c r="J133" s="199"/>
      <c r="K133" s="188">
        <f>K134</f>
        <v>3100.8</v>
      </c>
    </row>
    <row r="134" spans="1:21" ht="30" x14ac:dyDescent="0.25">
      <c r="A134" s="32"/>
      <c r="B134" s="35" t="s">
        <v>81</v>
      </c>
      <c r="C134" s="198">
        <v>992</v>
      </c>
      <c r="D134" s="199" t="s">
        <v>30</v>
      </c>
      <c r="E134" s="199" t="s">
        <v>24</v>
      </c>
      <c r="F134" s="200" t="s">
        <v>102</v>
      </c>
      <c r="G134" s="193" t="s">
        <v>69</v>
      </c>
      <c r="H134" s="193" t="s">
        <v>23</v>
      </c>
      <c r="I134" s="201" t="s">
        <v>157</v>
      </c>
      <c r="J134" s="199" t="s">
        <v>82</v>
      </c>
      <c r="K134" s="188">
        <f>440.8+800+400+1460</f>
        <v>3100.8</v>
      </c>
    </row>
    <row r="135" spans="1:21" s="61" customFormat="1" x14ac:dyDescent="0.25">
      <c r="A135" s="58"/>
      <c r="B135" s="296" t="s">
        <v>16</v>
      </c>
      <c r="C135" s="389">
        <v>992</v>
      </c>
      <c r="D135" s="390" t="s">
        <v>30</v>
      </c>
      <c r="E135" s="390" t="s">
        <v>26</v>
      </c>
      <c r="F135" s="391" t="s">
        <v>23</v>
      </c>
      <c r="G135" s="392" t="s">
        <v>67</v>
      </c>
      <c r="H135" s="392" t="s">
        <v>23</v>
      </c>
      <c r="I135" s="393" t="s">
        <v>134</v>
      </c>
      <c r="J135" s="390"/>
      <c r="K135" s="297">
        <f>K139+K142+K145</f>
        <v>1822</v>
      </c>
      <c r="L135" s="87"/>
      <c r="M135" s="134"/>
      <c r="N135" s="133"/>
    </row>
    <row r="136" spans="1:21" ht="30" x14ac:dyDescent="0.25">
      <c r="A136" s="32"/>
      <c r="B136" s="35" t="s">
        <v>383</v>
      </c>
      <c r="C136" s="198">
        <v>992</v>
      </c>
      <c r="D136" s="199" t="s">
        <v>30</v>
      </c>
      <c r="E136" s="199" t="s">
        <v>26</v>
      </c>
      <c r="F136" s="200" t="s">
        <v>108</v>
      </c>
      <c r="G136" s="193" t="s">
        <v>67</v>
      </c>
      <c r="H136" s="193" t="s">
        <v>23</v>
      </c>
      <c r="I136" s="201" t="s">
        <v>134</v>
      </c>
      <c r="J136" s="199"/>
      <c r="K136" s="188">
        <f>K139+K142+K145</f>
        <v>1822</v>
      </c>
    </row>
    <row r="137" spans="1:21" ht="27.75" customHeight="1" x14ac:dyDescent="0.25">
      <c r="A137" s="32"/>
      <c r="B137" s="35" t="s">
        <v>109</v>
      </c>
      <c r="C137" s="198">
        <v>992</v>
      </c>
      <c r="D137" s="199" t="s">
        <v>30</v>
      </c>
      <c r="E137" s="199" t="s">
        <v>26</v>
      </c>
      <c r="F137" s="200" t="s">
        <v>108</v>
      </c>
      <c r="G137" s="193" t="s">
        <v>76</v>
      </c>
      <c r="H137" s="193" t="s">
        <v>23</v>
      </c>
      <c r="I137" s="201" t="s">
        <v>134</v>
      </c>
      <c r="J137" s="199"/>
      <c r="K137" s="188">
        <f>K139</f>
        <v>400</v>
      </c>
    </row>
    <row r="138" spans="1:21" ht="45" x14ac:dyDescent="0.25">
      <c r="A138" s="32"/>
      <c r="B138" s="65" t="s">
        <v>384</v>
      </c>
      <c r="C138" s="198">
        <v>992</v>
      </c>
      <c r="D138" s="199" t="s">
        <v>30</v>
      </c>
      <c r="E138" s="199" t="s">
        <v>26</v>
      </c>
      <c r="F138" s="200" t="s">
        <v>108</v>
      </c>
      <c r="G138" s="193" t="s">
        <v>76</v>
      </c>
      <c r="H138" s="193" t="s">
        <v>23</v>
      </c>
      <c r="I138" s="201" t="s">
        <v>145</v>
      </c>
      <c r="J138" s="199"/>
      <c r="K138" s="188">
        <f>K139</f>
        <v>400</v>
      </c>
      <c r="U138" s="62" t="s">
        <v>181</v>
      </c>
    </row>
    <row r="139" spans="1:21" ht="30" x14ac:dyDescent="0.25">
      <c r="A139" s="32"/>
      <c r="B139" s="112" t="s">
        <v>81</v>
      </c>
      <c r="C139" s="198">
        <v>992</v>
      </c>
      <c r="D139" s="199" t="s">
        <v>30</v>
      </c>
      <c r="E139" s="199" t="s">
        <v>26</v>
      </c>
      <c r="F139" s="200" t="s">
        <v>108</v>
      </c>
      <c r="G139" s="193" t="s">
        <v>76</v>
      </c>
      <c r="H139" s="193" t="s">
        <v>23</v>
      </c>
      <c r="I139" s="201" t="s">
        <v>145</v>
      </c>
      <c r="J139" s="199" t="s">
        <v>82</v>
      </c>
      <c r="K139" s="188">
        <f>350+50</f>
        <v>400</v>
      </c>
    </row>
    <row r="140" spans="1:21" ht="45" x14ac:dyDescent="0.25">
      <c r="A140" s="32"/>
      <c r="B140" s="112" t="s">
        <v>385</v>
      </c>
      <c r="C140" s="198">
        <v>992</v>
      </c>
      <c r="D140" s="199" t="s">
        <v>30</v>
      </c>
      <c r="E140" s="199" t="s">
        <v>26</v>
      </c>
      <c r="F140" s="200" t="s">
        <v>108</v>
      </c>
      <c r="G140" s="193" t="s">
        <v>69</v>
      </c>
      <c r="H140" s="193" t="s">
        <v>23</v>
      </c>
      <c r="I140" s="201" t="s">
        <v>134</v>
      </c>
      <c r="J140" s="199"/>
      <c r="K140" s="188">
        <f>K142</f>
        <v>485</v>
      </c>
    </row>
    <row r="141" spans="1:21" x14ac:dyDescent="0.25">
      <c r="A141" s="229"/>
      <c r="B141" s="112" t="s">
        <v>110</v>
      </c>
      <c r="C141" s="198">
        <v>992</v>
      </c>
      <c r="D141" s="199" t="s">
        <v>30</v>
      </c>
      <c r="E141" s="199" t="s">
        <v>26</v>
      </c>
      <c r="F141" s="200" t="s">
        <v>108</v>
      </c>
      <c r="G141" s="193" t="s">
        <v>69</v>
      </c>
      <c r="H141" s="193" t="s">
        <v>23</v>
      </c>
      <c r="I141" s="201" t="s">
        <v>134</v>
      </c>
      <c r="J141" s="199"/>
      <c r="K141" s="188">
        <f>K142</f>
        <v>485</v>
      </c>
    </row>
    <row r="142" spans="1:21" ht="30" x14ac:dyDescent="0.25">
      <c r="A142" s="229"/>
      <c r="B142" s="112" t="s">
        <v>81</v>
      </c>
      <c r="C142" s="198">
        <v>992</v>
      </c>
      <c r="D142" s="199" t="s">
        <v>30</v>
      </c>
      <c r="E142" s="199" t="s">
        <v>26</v>
      </c>
      <c r="F142" s="200" t="s">
        <v>108</v>
      </c>
      <c r="G142" s="193" t="s">
        <v>69</v>
      </c>
      <c r="H142" s="193" t="s">
        <v>23</v>
      </c>
      <c r="I142" s="201" t="s">
        <v>146</v>
      </c>
      <c r="J142" s="199" t="s">
        <v>82</v>
      </c>
      <c r="K142" s="188">
        <v>485</v>
      </c>
      <c r="N142" s="129"/>
    </row>
    <row r="143" spans="1:21" ht="51" customHeight="1" x14ac:dyDescent="0.25">
      <c r="A143" s="32"/>
      <c r="B143" s="115" t="s">
        <v>386</v>
      </c>
      <c r="C143" s="198">
        <v>992</v>
      </c>
      <c r="D143" s="199" t="s">
        <v>30</v>
      </c>
      <c r="E143" s="199" t="s">
        <v>26</v>
      </c>
      <c r="F143" s="200" t="s">
        <v>108</v>
      </c>
      <c r="G143" s="193" t="s">
        <v>95</v>
      </c>
      <c r="H143" s="193" t="s">
        <v>23</v>
      </c>
      <c r="I143" s="201" t="s">
        <v>134</v>
      </c>
      <c r="J143" s="199"/>
      <c r="K143" s="188">
        <f>K145</f>
        <v>937</v>
      </c>
      <c r="N143" s="129"/>
    </row>
    <row r="144" spans="1:21" ht="30" x14ac:dyDescent="0.25">
      <c r="A144" s="32"/>
      <c r="B144" s="112" t="s">
        <v>111</v>
      </c>
      <c r="C144" s="198">
        <v>992</v>
      </c>
      <c r="D144" s="199" t="s">
        <v>30</v>
      </c>
      <c r="E144" s="199" t="s">
        <v>26</v>
      </c>
      <c r="F144" s="200" t="s">
        <v>108</v>
      </c>
      <c r="G144" s="193" t="s">
        <v>95</v>
      </c>
      <c r="H144" s="193" t="s">
        <v>23</v>
      </c>
      <c r="I144" s="201" t="s">
        <v>147</v>
      </c>
      <c r="J144" s="199"/>
      <c r="K144" s="188">
        <f>K145</f>
        <v>937</v>
      </c>
      <c r="M144" s="131"/>
    </row>
    <row r="145" spans="1:14" ht="30" x14ac:dyDescent="0.25">
      <c r="A145" s="32"/>
      <c r="B145" s="112" t="s">
        <v>81</v>
      </c>
      <c r="C145" s="198">
        <v>992</v>
      </c>
      <c r="D145" s="199" t="s">
        <v>30</v>
      </c>
      <c r="E145" s="199" t="s">
        <v>26</v>
      </c>
      <c r="F145" s="200" t="s">
        <v>108</v>
      </c>
      <c r="G145" s="193" t="s">
        <v>95</v>
      </c>
      <c r="H145" s="193" t="s">
        <v>23</v>
      </c>
      <c r="I145" s="201" t="s">
        <v>147</v>
      </c>
      <c r="J145" s="199" t="s">
        <v>82</v>
      </c>
      <c r="K145" s="188">
        <f>337+300+300</f>
        <v>937</v>
      </c>
    </row>
    <row r="146" spans="1:14" s="61" customFormat="1" x14ac:dyDescent="0.25">
      <c r="A146" s="58"/>
      <c r="B146" s="67" t="s">
        <v>17</v>
      </c>
      <c r="C146" s="189">
        <v>992</v>
      </c>
      <c r="D146" s="190" t="s">
        <v>29</v>
      </c>
      <c r="E146" s="190" t="s">
        <v>23</v>
      </c>
      <c r="F146" s="191"/>
      <c r="G146" s="192"/>
      <c r="H146" s="193"/>
      <c r="I146" s="194"/>
      <c r="J146" s="190"/>
      <c r="K146" s="195">
        <f>K147</f>
        <v>259.39999999999998</v>
      </c>
      <c r="L146" s="87"/>
      <c r="M146" s="133"/>
      <c r="N146" s="133"/>
    </row>
    <row r="147" spans="1:14" x14ac:dyDescent="0.25">
      <c r="A147" s="32"/>
      <c r="B147" s="175" t="s">
        <v>171</v>
      </c>
      <c r="C147" s="198">
        <v>992</v>
      </c>
      <c r="D147" s="199" t="s">
        <v>29</v>
      </c>
      <c r="E147" s="199" t="s">
        <v>29</v>
      </c>
      <c r="F147" s="200"/>
      <c r="G147" s="193"/>
      <c r="H147" s="193"/>
      <c r="I147" s="201"/>
      <c r="J147" s="199"/>
      <c r="K147" s="188">
        <f>K148</f>
        <v>259.39999999999998</v>
      </c>
    </row>
    <row r="148" spans="1:14" ht="30" x14ac:dyDescent="0.25">
      <c r="A148" s="32"/>
      <c r="B148" s="35" t="s">
        <v>387</v>
      </c>
      <c r="C148" s="198">
        <v>992</v>
      </c>
      <c r="D148" s="199" t="s">
        <v>29</v>
      </c>
      <c r="E148" s="199" t="s">
        <v>29</v>
      </c>
      <c r="F148" s="200" t="s">
        <v>100</v>
      </c>
      <c r="G148" s="193" t="s">
        <v>67</v>
      </c>
      <c r="H148" s="193" t="s">
        <v>23</v>
      </c>
      <c r="I148" s="201" t="s">
        <v>134</v>
      </c>
      <c r="J148" s="199"/>
      <c r="K148" s="188">
        <f>K149</f>
        <v>259.39999999999998</v>
      </c>
    </row>
    <row r="149" spans="1:14" ht="30" x14ac:dyDescent="0.25">
      <c r="A149" s="32"/>
      <c r="B149" s="35" t="s">
        <v>300</v>
      </c>
      <c r="C149" s="198">
        <v>992</v>
      </c>
      <c r="D149" s="199" t="s">
        <v>29</v>
      </c>
      <c r="E149" s="199" t="s">
        <v>29</v>
      </c>
      <c r="F149" s="200" t="s">
        <v>100</v>
      </c>
      <c r="G149" s="193" t="s">
        <v>76</v>
      </c>
      <c r="H149" s="193" t="s">
        <v>23</v>
      </c>
      <c r="I149" s="201" t="s">
        <v>134</v>
      </c>
      <c r="J149" s="199"/>
      <c r="K149" s="188">
        <f>K150</f>
        <v>259.39999999999998</v>
      </c>
    </row>
    <row r="150" spans="1:14" x14ac:dyDescent="0.25">
      <c r="A150" s="32"/>
      <c r="B150" s="33" t="s">
        <v>312</v>
      </c>
      <c r="C150" s="198">
        <v>992</v>
      </c>
      <c r="D150" s="199" t="s">
        <v>29</v>
      </c>
      <c r="E150" s="199" t="s">
        <v>29</v>
      </c>
      <c r="F150" s="200" t="s">
        <v>100</v>
      </c>
      <c r="G150" s="193" t="s">
        <v>76</v>
      </c>
      <c r="H150" s="193" t="s">
        <v>22</v>
      </c>
      <c r="I150" s="201" t="s">
        <v>139</v>
      </c>
      <c r="J150" s="199"/>
      <c r="K150" s="188">
        <f>K151+K152</f>
        <v>259.39999999999998</v>
      </c>
    </row>
    <row r="151" spans="1:14" ht="63" customHeight="1" x14ac:dyDescent="0.25">
      <c r="A151" s="32"/>
      <c r="B151" s="175" t="s">
        <v>77</v>
      </c>
      <c r="C151" s="198">
        <v>992</v>
      </c>
      <c r="D151" s="199" t="s">
        <v>29</v>
      </c>
      <c r="E151" s="199" t="s">
        <v>29</v>
      </c>
      <c r="F151" s="200" t="s">
        <v>100</v>
      </c>
      <c r="G151" s="193" t="s">
        <v>76</v>
      </c>
      <c r="H151" s="193" t="s">
        <v>22</v>
      </c>
      <c r="I151" s="201" t="s">
        <v>139</v>
      </c>
      <c r="J151" s="199" t="s">
        <v>78</v>
      </c>
      <c r="K151" s="188">
        <v>229.4</v>
      </c>
      <c r="L151" s="311"/>
    </row>
    <row r="152" spans="1:14" ht="31.5" customHeight="1" x14ac:dyDescent="0.25">
      <c r="A152" s="32"/>
      <c r="B152" s="25" t="s">
        <v>81</v>
      </c>
      <c r="C152" s="198">
        <v>992</v>
      </c>
      <c r="D152" s="199" t="s">
        <v>29</v>
      </c>
      <c r="E152" s="199" t="s">
        <v>29</v>
      </c>
      <c r="F152" s="200" t="s">
        <v>100</v>
      </c>
      <c r="G152" s="193" t="s">
        <v>76</v>
      </c>
      <c r="H152" s="193" t="s">
        <v>22</v>
      </c>
      <c r="I152" s="201" t="s">
        <v>139</v>
      </c>
      <c r="J152" s="199" t="s">
        <v>82</v>
      </c>
      <c r="K152" s="188">
        <v>30</v>
      </c>
      <c r="L152" s="311"/>
    </row>
    <row r="153" spans="1:14" s="61" customFormat="1" x14ac:dyDescent="0.25">
      <c r="A153" s="58"/>
      <c r="B153" s="171" t="s">
        <v>18</v>
      </c>
      <c r="C153" s="189">
        <v>992</v>
      </c>
      <c r="D153" s="190" t="s">
        <v>31</v>
      </c>
      <c r="E153" s="190" t="s">
        <v>23</v>
      </c>
      <c r="F153" s="191"/>
      <c r="G153" s="192"/>
      <c r="H153" s="192"/>
      <c r="I153" s="194"/>
      <c r="J153" s="190"/>
      <c r="K153" s="195">
        <f>K154</f>
        <v>9409.2999999999993</v>
      </c>
      <c r="L153" s="311"/>
      <c r="M153" s="133"/>
      <c r="N153" s="133"/>
    </row>
    <row r="154" spans="1:14" x14ac:dyDescent="0.25">
      <c r="A154" s="32"/>
      <c r="B154" s="115" t="s">
        <v>19</v>
      </c>
      <c r="C154" s="198">
        <v>992</v>
      </c>
      <c r="D154" s="199" t="s">
        <v>31</v>
      </c>
      <c r="E154" s="199" t="s">
        <v>22</v>
      </c>
      <c r="F154" s="200"/>
      <c r="G154" s="193"/>
      <c r="H154" s="193"/>
      <c r="I154" s="201"/>
      <c r="J154" s="199"/>
      <c r="K154" s="188">
        <f>K155</f>
        <v>9409.2999999999993</v>
      </c>
      <c r="L154" s="311"/>
    </row>
    <row r="155" spans="1:14" ht="30" x14ac:dyDescent="0.25">
      <c r="A155" s="32"/>
      <c r="B155" s="172" t="s">
        <v>388</v>
      </c>
      <c r="C155" s="198">
        <v>992</v>
      </c>
      <c r="D155" s="199" t="s">
        <v>31</v>
      </c>
      <c r="E155" s="199" t="s">
        <v>22</v>
      </c>
      <c r="F155" s="200" t="s">
        <v>28</v>
      </c>
      <c r="G155" s="193" t="s">
        <v>67</v>
      </c>
      <c r="H155" s="193" t="s">
        <v>23</v>
      </c>
      <c r="I155" s="201" t="s">
        <v>134</v>
      </c>
      <c r="J155" s="199"/>
      <c r="K155" s="188">
        <f>K156</f>
        <v>9409.2999999999993</v>
      </c>
      <c r="L155" s="311"/>
    </row>
    <row r="156" spans="1:14" ht="15.75" customHeight="1" x14ac:dyDescent="0.25">
      <c r="A156" s="32"/>
      <c r="B156" s="115" t="s">
        <v>176</v>
      </c>
      <c r="C156" s="198">
        <v>992</v>
      </c>
      <c r="D156" s="199" t="s">
        <v>31</v>
      </c>
      <c r="E156" s="199" t="s">
        <v>22</v>
      </c>
      <c r="F156" s="200" t="s">
        <v>28</v>
      </c>
      <c r="G156" s="193" t="s">
        <v>76</v>
      </c>
      <c r="H156" s="193" t="s">
        <v>23</v>
      </c>
      <c r="I156" s="201" t="s">
        <v>134</v>
      </c>
      <c r="J156" s="199"/>
      <c r="K156" s="188">
        <f>K157+K162</f>
        <v>9409.2999999999993</v>
      </c>
      <c r="L156" s="311"/>
    </row>
    <row r="157" spans="1:14" ht="17.25" customHeight="1" x14ac:dyDescent="0.25">
      <c r="A157" s="32"/>
      <c r="B157" s="115" t="s">
        <v>114</v>
      </c>
      <c r="C157" s="198">
        <v>992</v>
      </c>
      <c r="D157" s="199" t="s">
        <v>31</v>
      </c>
      <c r="E157" s="199" t="s">
        <v>22</v>
      </c>
      <c r="F157" s="200" t="s">
        <v>28</v>
      </c>
      <c r="G157" s="193" t="s">
        <v>76</v>
      </c>
      <c r="H157" s="193" t="s">
        <v>30</v>
      </c>
      <c r="I157" s="201" t="s">
        <v>134</v>
      </c>
      <c r="J157" s="199"/>
      <c r="K157" s="188">
        <f>K161+K158</f>
        <v>9309.2999999999993</v>
      </c>
      <c r="L157" s="311"/>
    </row>
    <row r="158" spans="1:14" ht="0.75" customHeight="1" x14ac:dyDescent="0.25">
      <c r="A158" s="32"/>
      <c r="B158" s="115" t="s">
        <v>423</v>
      </c>
      <c r="C158" s="198">
        <v>992</v>
      </c>
      <c r="D158" s="199" t="s">
        <v>31</v>
      </c>
      <c r="E158" s="199" t="s">
        <v>22</v>
      </c>
      <c r="F158" s="200" t="s">
        <v>28</v>
      </c>
      <c r="G158" s="193" t="s">
        <v>76</v>
      </c>
      <c r="H158" s="193" t="s">
        <v>30</v>
      </c>
      <c r="I158" s="201" t="s">
        <v>419</v>
      </c>
      <c r="J158" s="199"/>
      <c r="K158" s="188">
        <v>0</v>
      </c>
      <c r="L158" s="311"/>
    </row>
    <row r="159" spans="1:14" ht="5.25" hidden="1" customHeight="1" x14ac:dyDescent="0.25">
      <c r="A159" s="32"/>
      <c r="B159" s="115" t="s">
        <v>418</v>
      </c>
      <c r="C159" s="198">
        <v>992</v>
      </c>
      <c r="D159" s="199" t="s">
        <v>31</v>
      </c>
      <c r="E159" s="199" t="s">
        <v>22</v>
      </c>
      <c r="F159" s="200" t="s">
        <v>28</v>
      </c>
      <c r="G159" s="193" t="s">
        <v>76</v>
      </c>
      <c r="H159" s="193" t="s">
        <v>30</v>
      </c>
      <c r="I159" s="201" t="s">
        <v>419</v>
      </c>
      <c r="J159" s="199" t="s">
        <v>113</v>
      </c>
      <c r="K159" s="188">
        <v>0</v>
      </c>
      <c r="L159" s="311"/>
    </row>
    <row r="160" spans="1:14" ht="30" customHeight="1" x14ac:dyDescent="0.25">
      <c r="A160" s="32"/>
      <c r="B160" s="228" t="s">
        <v>177</v>
      </c>
      <c r="C160" s="198">
        <v>992</v>
      </c>
      <c r="D160" s="199" t="s">
        <v>31</v>
      </c>
      <c r="E160" s="199" t="s">
        <v>22</v>
      </c>
      <c r="F160" s="200" t="s">
        <v>28</v>
      </c>
      <c r="G160" s="193" t="s">
        <v>76</v>
      </c>
      <c r="H160" s="193" t="s">
        <v>30</v>
      </c>
      <c r="I160" s="201" t="s">
        <v>136</v>
      </c>
      <c r="J160" s="199"/>
      <c r="K160" s="188">
        <f>K161</f>
        <v>9309.2999999999993</v>
      </c>
    </row>
    <row r="161" spans="1:14" ht="33.75" customHeight="1" x14ac:dyDescent="0.25">
      <c r="A161" s="32"/>
      <c r="B161" s="35" t="s">
        <v>112</v>
      </c>
      <c r="C161" s="198">
        <v>992</v>
      </c>
      <c r="D161" s="199" t="s">
        <v>31</v>
      </c>
      <c r="E161" s="199" t="s">
        <v>22</v>
      </c>
      <c r="F161" s="200" t="s">
        <v>28</v>
      </c>
      <c r="G161" s="193" t="s">
        <v>76</v>
      </c>
      <c r="H161" s="193" t="s">
        <v>30</v>
      </c>
      <c r="I161" s="201" t="s">
        <v>136</v>
      </c>
      <c r="J161" s="199" t="s">
        <v>113</v>
      </c>
      <c r="K161" s="188">
        <f>7389.3+1920</f>
        <v>9309.2999999999993</v>
      </c>
    </row>
    <row r="162" spans="1:14" x14ac:dyDescent="0.25">
      <c r="A162" s="32"/>
      <c r="B162" s="65" t="s">
        <v>115</v>
      </c>
      <c r="C162" s="198">
        <v>992</v>
      </c>
      <c r="D162" s="199" t="s">
        <v>31</v>
      </c>
      <c r="E162" s="199" t="s">
        <v>22</v>
      </c>
      <c r="F162" s="200" t="s">
        <v>28</v>
      </c>
      <c r="G162" s="193" t="s">
        <v>76</v>
      </c>
      <c r="H162" s="193" t="s">
        <v>31</v>
      </c>
      <c r="I162" s="201" t="s">
        <v>134</v>
      </c>
      <c r="J162" s="199"/>
      <c r="K162" s="188">
        <f>K163</f>
        <v>100</v>
      </c>
    </row>
    <row r="163" spans="1:14" x14ac:dyDescent="0.25">
      <c r="A163" s="32"/>
      <c r="B163" s="69" t="s">
        <v>178</v>
      </c>
      <c r="C163" s="198">
        <v>992</v>
      </c>
      <c r="D163" s="199" t="s">
        <v>31</v>
      </c>
      <c r="E163" s="199" t="s">
        <v>22</v>
      </c>
      <c r="F163" s="200" t="s">
        <v>28</v>
      </c>
      <c r="G163" s="193" t="s">
        <v>76</v>
      </c>
      <c r="H163" s="193" t="s">
        <v>31</v>
      </c>
      <c r="I163" s="201" t="s">
        <v>137</v>
      </c>
      <c r="J163" s="199"/>
      <c r="K163" s="188">
        <f>K164</f>
        <v>100</v>
      </c>
    </row>
    <row r="164" spans="1:14" ht="30" x14ac:dyDescent="0.25">
      <c r="A164" s="32"/>
      <c r="B164" s="69" t="s">
        <v>81</v>
      </c>
      <c r="C164" s="198">
        <v>992</v>
      </c>
      <c r="D164" s="199" t="s">
        <v>31</v>
      </c>
      <c r="E164" s="199" t="s">
        <v>22</v>
      </c>
      <c r="F164" s="200" t="s">
        <v>28</v>
      </c>
      <c r="G164" s="193" t="s">
        <v>76</v>
      </c>
      <c r="H164" s="193" t="s">
        <v>31</v>
      </c>
      <c r="I164" s="201" t="s">
        <v>137</v>
      </c>
      <c r="J164" s="199" t="s">
        <v>82</v>
      </c>
      <c r="K164" s="188">
        <f>50+50</f>
        <v>100</v>
      </c>
    </row>
    <row r="165" spans="1:14" s="61" customFormat="1" x14ac:dyDescent="0.25">
      <c r="A165" s="58"/>
      <c r="B165" s="67" t="s">
        <v>38</v>
      </c>
      <c r="C165" s="189">
        <v>992</v>
      </c>
      <c r="D165" s="190">
        <v>10</v>
      </c>
      <c r="E165" s="190" t="s">
        <v>23</v>
      </c>
      <c r="F165" s="191"/>
      <c r="G165" s="192"/>
      <c r="H165" s="193"/>
      <c r="I165" s="194"/>
      <c r="J165" s="190"/>
      <c r="K165" s="195">
        <f>K166+K171</f>
        <v>630</v>
      </c>
      <c r="L165" s="87"/>
      <c r="M165" s="133"/>
      <c r="N165" s="133"/>
    </row>
    <row r="166" spans="1:14" x14ac:dyDescent="0.25">
      <c r="A166" s="32"/>
      <c r="B166" s="230" t="s">
        <v>39</v>
      </c>
      <c r="C166" s="198">
        <v>992</v>
      </c>
      <c r="D166" s="199">
        <v>10</v>
      </c>
      <c r="E166" s="199" t="s">
        <v>22</v>
      </c>
      <c r="F166" s="200"/>
      <c r="G166" s="193"/>
      <c r="H166" s="193"/>
      <c r="I166" s="201"/>
      <c r="J166" s="199"/>
      <c r="K166" s="188">
        <f>K170</f>
        <v>600</v>
      </c>
    </row>
    <row r="167" spans="1:14" x14ac:dyDescent="0.25">
      <c r="A167" s="32"/>
      <c r="B167" s="65" t="s">
        <v>59</v>
      </c>
      <c r="C167" s="198">
        <v>992</v>
      </c>
      <c r="D167" s="199">
        <v>10</v>
      </c>
      <c r="E167" s="199" t="s">
        <v>22</v>
      </c>
      <c r="F167" s="200" t="s">
        <v>80</v>
      </c>
      <c r="G167" s="193" t="s">
        <v>67</v>
      </c>
      <c r="H167" s="193" t="s">
        <v>23</v>
      </c>
      <c r="I167" s="201" t="s">
        <v>134</v>
      </c>
      <c r="J167" s="199"/>
      <c r="K167" s="188">
        <f>K170</f>
        <v>600</v>
      </c>
    </row>
    <row r="168" spans="1:14" ht="30" x14ac:dyDescent="0.25">
      <c r="A168" s="32"/>
      <c r="B168" s="65" t="s">
        <v>49</v>
      </c>
      <c r="C168" s="198">
        <v>992</v>
      </c>
      <c r="D168" s="199">
        <v>10</v>
      </c>
      <c r="E168" s="199" t="s">
        <v>22</v>
      </c>
      <c r="F168" s="200" t="s">
        <v>80</v>
      </c>
      <c r="G168" s="193" t="s">
        <v>92</v>
      </c>
      <c r="H168" s="193" t="s">
        <v>23</v>
      </c>
      <c r="I168" s="201" t="s">
        <v>134</v>
      </c>
      <c r="J168" s="199"/>
      <c r="K168" s="188">
        <f>K170</f>
        <v>600</v>
      </c>
    </row>
    <row r="169" spans="1:14" x14ac:dyDescent="0.25">
      <c r="A169" s="32"/>
      <c r="B169" s="65" t="s">
        <v>116</v>
      </c>
      <c r="C169" s="198">
        <v>992</v>
      </c>
      <c r="D169" s="199">
        <v>10</v>
      </c>
      <c r="E169" s="199" t="s">
        <v>22</v>
      </c>
      <c r="F169" s="200" t="s">
        <v>80</v>
      </c>
      <c r="G169" s="193" t="s">
        <v>92</v>
      </c>
      <c r="H169" s="193" t="s">
        <v>23</v>
      </c>
      <c r="I169" s="201" t="s">
        <v>151</v>
      </c>
      <c r="J169" s="199"/>
      <c r="K169" s="188">
        <f>K170</f>
        <v>600</v>
      </c>
    </row>
    <row r="170" spans="1:14" x14ac:dyDescent="0.25">
      <c r="A170" s="32"/>
      <c r="B170" s="71" t="s">
        <v>117</v>
      </c>
      <c r="C170" s="198">
        <v>992</v>
      </c>
      <c r="D170" s="199">
        <v>10</v>
      </c>
      <c r="E170" s="199" t="s">
        <v>22</v>
      </c>
      <c r="F170" s="200" t="s">
        <v>80</v>
      </c>
      <c r="G170" s="193" t="s">
        <v>92</v>
      </c>
      <c r="H170" s="193" t="s">
        <v>23</v>
      </c>
      <c r="I170" s="201" t="s">
        <v>151</v>
      </c>
      <c r="J170" s="199" t="s">
        <v>118</v>
      </c>
      <c r="K170" s="188">
        <v>600</v>
      </c>
    </row>
    <row r="171" spans="1:14" s="61" customFormat="1" ht="15.75" customHeight="1" x14ac:dyDescent="0.25">
      <c r="A171" s="58"/>
      <c r="B171" s="67" t="s">
        <v>119</v>
      </c>
      <c r="C171" s="189">
        <v>992</v>
      </c>
      <c r="D171" s="190" t="s">
        <v>100</v>
      </c>
      <c r="E171" s="190" t="s">
        <v>26</v>
      </c>
      <c r="F171" s="191"/>
      <c r="G171" s="192"/>
      <c r="H171" s="192"/>
      <c r="I171" s="194"/>
      <c r="J171" s="190"/>
      <c r="K171" s="195">
        <f>K175</f>
        <v>30</v>
      </c>
      <c r="L171" s="87"/>
      <c r="M171" s="133"/>
      <c r="N171" s="133"/>
    </row>
    <row r="172" spans="1:14" ht="52.5" customHeight="1" x14ac:dyDescent="0.25">
      <c r="A172" s="32"/>
      <c r="B172" s="35" t="s">
        <v>313</v>
      </c>
      <c r="C172" s="198">
        <v>992</v>
      </c>
      <c r="D172" s="199" t="s">
        <v>100</v>
      </c>
      <c r="E172" s="199" t="s">
        <v>26</v>
      </c>
      <c r="F172" s="200" t="s">
        <v>40</v>
      </c>
      <c r="G172" s="193" t="s">
        <v>67</v>
      </c>
      <c r="H172" s="193" t="s">
        <v>23</v>
      </c>
      <c r="I172" s="201" t="s">
        <v>134</v>
      </c>
      <c r="J172" s="199"/>
      <c r="K172" s="188">
        <f>K175</f>
        <v>30</v>
      </c>
    </row>
    <row r="173" spans="1:14" ht="29.25" customHeight="1" x14ac:dyDescent="0.25">
      <c r="A173" s="32"/>
      <c r="B173" s="35" t="s">
        <v>168</v>
      </c>
      <c r="C173" s="198">
        <v>992</v>
      </c>
      <c r="D173" s="199" t="s">
        <v>100</v>
      </c>
      <c r="E173" s="199" t="s">
        <v>26</v>
      </c>
      <c r="F173" s="200" t="s">
        <v>40</v>
      </c>
      <c r="G173" s="193" t="s">
        <v>76</v>
      </c>
      <c r="H173" s="193" t="s">
        <v>23</v>
      </c>
      <c r="I173" s="201" t="s">
        <v>134</v>
      </c>
      <c r="J173" s="199"/>
      <c r="K173" s="188">
        <f>K175</f>
        <v>30</v>
      </c>
    </row>
    <row r="174" spans="1:14" ht="31.5" customHeight="1" x14ac:dyDescent="0.25">
      <c r="A174" s="32"/>
      <c r="B174" s="35" t="s">
        <v>168</v>
      </c>
      <c r="C174" s="198">
        <v>992</v>
      </c>
      <c r="D174" s="199" t="s">
        <v>100</v>
      </c>
      <c r="E174" s="199" t="s">
        <v>26</v>
      </c>
      <c r="F174" s="200" t="s">
        <v>40</v>
      </c>
      <c r="G174" s="193" t="s">
        <v>76</v>
      </c>
      <c r="H174" s="193" t="s">
        <v>23</v>
      </c>
      <c r="I174" s="201" t="s">
        <v>163</v>
      </c>
      <c r="J174" s="199"/>
      <c r="K174" s="188">
        <f>K175</f>
        <v>30</v>
      </c>
    </row>
    <row r="175" spans="1:14" ht="33.75" customHeight="1" x14ac:dyDescent="0.25">
      <c r="A175" s="32"/>
      <c r="B175" s="35" t="s">
        <v>112</v>
      </c>
      <c r="C175" s="198">
        <v>992</v>
      </c>
      <c r="D175" s="199" t="s">
        <v>100</v>
      </c>
      <c r="E175" s="199" t="s">
        <v>26</v>
      </c>
      <c r="F175" s="200" t="s">
        <v>40</v>
      </c>
      <c r="G175" s="193" t="s">
        <v>76</v>
      </c>
      <c r="H175" s="193" t="s">
        <v>23</v>
      </c>
      <c r="I175" s="201" t="s">
        <v>163</v>
      </c>
      <c r="J175" s="199" t="s">
        <v>113</v>
      </c>
      <c r="K175" s="188">
        <v>30</v>
      </c>
    </row>
    <row r="176" spans="1:14" s="61" customFormat="1" x14ac:dyDescent="0.25">
      <c r="A176" s="58"/>
      <c r="B176" s="67" t="s">
        <v>212</v>
      </c>
      <c r="C176" s="189">
        <v>992</v>
      </c>
      <c r="D176" s="190">
        <v>11</v>
      </c>
      <c r="E176" s="190" t="s">
        <v>23</v>
      </c>
      <c r="F176" s="191"/>
      <c r="G176" s="192"/>
      <c r="H176" s="193"/>
      <c r="I176" s="194"/>
      <c r="J176" s="190"/>
      <c r="K176" s="195">
        <f>K177</f>
        <v>284.39999999999998</v>
      </c>
      <c r="L176" s="87"/>
      <c r="M176" s="133"/>
      <c r="N176" s="133"/>
    </row>
    <row r="177" spans="1:14" x14ac:dyDescent="0.25">
      <c r="A177" s="32"/>
      <c r="B177" s="35" t="s">
        <v>43</v>
      </c>
      <c r="C177" s="198">
        <v>992</v>
      </c>
      <c r="D177" s="199">
        <v>11</v>
      </c>
      <c r="E177" s="199" t="s">
        <v>24</v>
      </c>
      <c r="F177" s="200" t="s">
        <v>31</v>
      </c>
      <c r="G177" s="193" t="s">
        <v>76</v>
      </c>
      <c r="H177" s="193" t="s">
        <v>23</v>
      </c>
      <c r="I177" s="201" t="s">
        <v>134</v>
      </c>
      <c r="J177" s="199"/>
      <c r="K177" s="188">
        <f>K178</f>
        <v>284.39999999999998</v>
      </c>
    </row>
    <row r="178" spans="1:14" ht="30" x14ac:dyDescent="0.25">
      <c r="A178" s="32"/>
      <c r="B178" s="35" t="s">
        <v>271</v>
      </c>
      <c r="C178" s="198">
        <v>992</v>
      </c>
      <c r="D178" s="199">
        <v>11</v>
      </c>
      <c r="E178" s="199" t="s">
        <v>24</v>
      </c>
      <c r="F178" s="200" t="s">
        <v>31</v>
      </c>
      <c r="G178" s="193" t="s">
        <v>76</v>
      </c>
      <c r="H178" s="193" t="s">
        <v>23</v>
      </c>
      <c r="I178" s="201" t="s">
        <v>134</v>
      </c>
      <c r="J178" s="199"/>
      <c r="K178" s="188">
        <f>K179</f>
        <v>284.39999999999998</v>
      </c>
    </row>
    <row r="179" spans="1:14" ht="15" customHeight="1" x14ac:dyDescent="0.25">
      <c r="A179" s="32"/>
      <c r="B179" s="35" t="s">
        <v>214</v>
      </c>
      <c r="C179" s="198">
        <v>992</v>
      </c>
      <c r="D179" s="199" t="s">
        <v>42</v>
      </c>
      <c r="E179" s="199" t="s">
        <v>24</v>
      </c>
      <c r="F179" s="200" t="s">
        <v>31</v>
      </c>
      <c r="G179" s="193" t="s">
        <v>76</v>
      </c>
      <c r="H179" s="193" t="s">
        <v>23</v>
      </c>
      <c r="I179" s="201" t="s">
        <v>134</v>
      </c>
      <c r="J179" s="199"/>
      <c r="K179" s="188">
        <f>K180</f>
        <v>284.39999999999998</v>
      </c>
    </row>
    <row r="180" spans="1:14" ht="16.5" customHeight="1" x14ac:dyDescent="0.25">
      <c r="A180" s="32"/>
      <c r="B180" s="65" t="s">
        <v>120</v>
      </c>
      <c r="C180" s="198">
        <v>992</v>
      </c>
      <c r="D180" s="199" t="s">
        <v>42</v>
      </c>
      <c r="E180" s="199" t="s">
        <v>24</v>
      </c>
      <c r="F180" s="200" t="s">
        <v>31</v>
      </c>
      <c r="G180" s="193" t="s">
        <v>76</v>
      </c>
      <c r="H180" s="193" t="s">
        <v>26</v>
      </c>
      <c r="I180" s="201" t="s">
        <v>138</v>
      </c>
      <c r="J180" s="199"/>
      <c r="K180" s="188">
        <f>K181+K182</f>
        <v>284.39999999999998</v>
      </c>
    </row>
    <row r="181" spans="1:14" ht="60.75" customHeight="1" x14ac:dyDescent="0.25">
      <c r="A181" s="32"/>
      <c r="B181" s="65" t="s">
        <v>77</v>
      </c>
      <c r="C181" s="198">
        <v>992</v>
      </c>
      <c r="D181" s="199" t="s">
        <v>42</v>
      </c>
      <c r="E181" s="199" t="s">
        <v>24</v>
      </c>
      <c r="F181" s="200" t="s">
        <v>31</v>
      </c>
      <c r="G181" s="193" t="s">
        <v>76</v>
      </c>
      <c r="H181" s="193" t="s">
        <v>26</v>
      </c>
      <c r="I181" s="201" t="s">
        <v>138</v>
      </c>
      <c r="J181" s="199" t="s">
        <v>78</v>
      </c>
      <c r="K181" s="188">
        <f>229.4+25</f>
        <v>254.4</v>
      </c>
    </row>
    <row r="182" spans="1:14" ht="30" x14ac:dyDescent="0.25">
      <c r="A182" s="32"/>
      <c r="B182" s="69" t="s">
        <v>81</v>
      </c>
      <c r="C182" s="198">
        <v>992</v>
      </c>
      <c r="D182" s="199" t="s">
        <v>42</v>
      </c>
      <c r="E182" s="199" t="s">
        <v>24</v>
      </c>
      <c r="F182" s="200" t="s">
        <v>31</v>
      </c>
      <c r="G182" s="193" t="s">
        <v>76</v>
      </c>
      <c r="H182" s="193" t="s">
        <v>26</v>
      </c>
      <c r="I182" s="201" t="s">
        <v>138</v>
      </c>
      <c r="J182" s="199" t="s">
        <v>82</v>
      </c>
      <c r="K182" s="188">
        <v>30</v>
      </c>
    </row>
    <row r="183" spans="1:14" s="61" customFormat="1" ht="18.75" customHeight="1" x14ac:dyDescent="0.25">
      <c r="A183" s="58"/>
      <c r="B183" s="67" t="s">
        <v>44</v>
      </c>
      <c r="C183" s="189">
        <v>992</v>
      </c>
      <c r="D183" s="190" t="s">
        <v>40</v>
      </c>
      <c r="E183" s="190" t="s">
        <v>23</v>
      </c>
      <c r="F183" s="191"/>
      <c r="G183" s="192"/>
      <c r="H183" s="192"/>
      <c r="I183" s="194"/>
      <c r="J183" s="190"/>
      <c r="K183" s="195">
        <f>K188</f>
        <v>150</v>
      </c>
      <c r="L183" s="87"/>
      <c r="M183" s="133"/>
      <c r="N183" s="133"/>
    </row>
    <row r="184" spans="1:14" x14ac:dyDescent="0.25">
      <c r="A184" s="32"/>
      <c r="B184" s="35" t="s">
        <v>45</v>
      </c>
      <c r="C184" s="198">
        <v>992</v>
      </c>
      <c r="D184" s="199" t="s">
        <v>40</v>
      </c>
      <c r="E184" s="199" t="s">
        <v>24</v>
      </c>
      <c r="F184" s="200"/>
      <c r="G184" s="193"/>
      <c r="H184" s="193"/>
      <c r="I184" s="201"/>
      <c r="J184" s="199"/>
      <c r="K184" s="188">
        <f>K188</f>
        <v>150</v>
      </c>
    </row>
    <row r="185" spans="1:14" ht="30" x14ac:dyDescent="0.25">
      <c r="A185" s="32"/>
      <c r="B185" s="69" t="s">
        <v>381</v>
      </c>
      <c r="C185" s="198">
        <v>992</v>
      </c>
      <c r="D185" s="199" t="s">
        <v>40</v>
      </c>
      <c r="E185" s="199" t="s">
        <v>24</v>
      </c>
      <c r="F185" s="200" t="s">
        <v>101</v>
      </c>
      <c r="G185" s="193" t="s">
        <v>67</v>
      </c>
      <c r="H185" s="193" t="s">
        <v>23</v>
      </c>
      <c r="I185" s="201" t="s">
        <v>134</v>
      </c>
      <c r="J185" s="199"/>
      <c r="K185" s="188">
        <f>K188</f>
        <v>150</v>
      </c>
    </row>
    <row r="186" spans="1:14" x14ac:dyDescent="0.25">
      <c r="A186" s="32"/>
      <c r="B186" s="35" t="s">
        <v>121</v>
      </c>
      <c r="C186" s="198">
        <v>992</v>
      </c>
      <c r="D186" s="199" t="s">
        <v>40</v>
      </c>
      <c r="E186" s="199" t="s">
        <v>24</v>
      </c>
      <c r="F186" s="200" t="s">
        <v>101</v>
      </c>
      <c r="G186" s="193" t="s">
        <v>76</v>
      </c>
      <c r="H186" s="193" t="s">
        <v>23</v>
      </c>
      <c r="I186" s="201" t="s">
        <v>134</v>
      </c>
      <c r="J186" s="199"/>
      <c r="K186" s="188">
        <f>K187</f>
        <v>150</v>
      </c>
    </row>
    <row r="187" spans="1:14" x14ac:dyDescent="0.25">
      <c r="A187" s="32"/>
      <c r="B187" s="65" t="s">
        <v>58</v>
      </c>
      <c r="C187" s="198">
        <v>992</v>
      </c>
      <c r="D187" s="199" t="s">
        <v>40</v>
      </c>
      <c r="E187" s="199" t="s">
        <v>24</v>
      </c>
      <c r="F187" s="200" t="s">
        <v>101</v>
      </c>
      <c r="G187" s="193" t="s">
        <v>76</v>
      </c>
      <c r="H187" s="193" t="s">
        <v>23</v>
      </c>
      <c r="I187" s="201" t="s">
        <v>141</v>
      </c>
      <c r="J187" s="199"/>
      <c r="K187" s="188">
        <f>K188</f>
        <v>150</v>
      </c>
    </row>
    <row r="188" spans="1:14" ht="30" x14ac:dyDescent="0.25">
      <c r="A188" s="114"/>
      <c r="B188" s="283" t="s">
        <v>81</v>
      </c>
      <c r="C188" s="376">
        <v>992</v>
      </c>
      <c r="D188" s="306" t="s">
        <v>40</v>
      </c>
      <c r="E188" s="306" t="s">
        <v>24</v>
      </c>
      <c r="F188" s="377" t="s">
        <v>101</v>
      </c>
      <c r="G188" s="378" t="s">
        <v>76</v>
      </c>
      <c r="H188" s="378" t="s">
        <v>23</v>
      </c>
      <c r="I188" s="379" t="s">
        <v>141</v>
      </c>
      <c r="J188" s="306" t="s">
        <v>82</v>
      </c>
      <c r="K188" s="264">
        <v>150</v>
      </c>
    </row>
    <row r="189" spans="1:14" x14ac:dyDescent="0.25">
      <c r="A189" s="32"/>
      <c r="B189" s="281" t="s">
        <v>456</v>
      </c>
      <c r="C189" s="189">
        <v>992</v>
      </c>
      <c r="D189" s="190" t="s">
        <v>41</v>
      </c>
      <c r="E189" s="190" t="s">
        <v>23</v>
      </c>
      <c r="F189" s="191"/>
      <c r="G189" s="192"/>
      <c r="H189" s="192"/>
      <c r="I189" s="194"/>
      <c r="J189" s="190"/>
      <c r="K189" s="195">
        <f>K194</f>
        <v>1.5</v>
      </c>
      <c r="L189" s="34"/>
    </row>
    <row r="190" spans="1:14" ht="29.25" x14ac:dyDescent="0.25">
      <c r="A190" s="32"/>
      <c r="B190" s="281" t="s">
        <v>457</v>
      </c>
      <c r="C190" s="189">
        <v>992</v>
      </c>
      <c r="D190" s="190" t="s">
        <v>41</v>
      </c>
      <c r="E190" s="190" t="s">
        <v>22</v>
      </c>
      <c r="F190" s="191"/>
      <c r="G190" s="192"/>
      <c r="H190" s="192"/>
      <c r="I190" s="194"/>
      <c r="J190" s="190"/>
      <c r="K190" s="195">
        <f>K193</f>
        <v>1.5</v>
      </c>
    </row>
    <row r="191" spans="1:14" x14ac:dyDescent="0.25">
      <c r="A191" s="32"/>
      <c r="B191" s="69" t="s">
        <v>458</v>
      </c>
      <c r="C191" s="198">
        <v>992</v>
      </c>
      <c r="D191" s="199" t="s">
        <v>41</v>
      </c>
      <c r="E191" s="199" t="s">
        <v>22</v>
      </c>
      <c r="F191" s="200" t="s">
        <v>459</v>
      </c>
      <c r="G191" s="193" t="s">
        <v>67</v>
      </c>
      <c r="H191" s="193" t="s">
        <v>23</v>
      </c>
      <c r="I191" s="201" t="s">
        <v>134</v>
      </c>
      <c r="J191" s="199"/>
      <c r="K191" s="188">
        <f>K194</f>
        <v>1.5</v>
      </c>
    </row>
    <row r="192" spans="1:14" ht="30" x14ac:dyDescent="0.25">
      <c r="A192" s="32"/>
      <c r="B192" s="69" t="s">
        <v>460</v>
      </c>
      <c r="C192" s="198">
        <v>992</v>
      </c>
      <c r="D192" s="199" t="s">
        <v>41</v>
      </c>
      <c r="E192" s="199" t="s">
        <v>22</v>
      </c>
      <c r="F192" s="200" t="s">
        <v>459</v>
      </c>
      <c r="G192" s="193" t="s">
        <v>69</v>
      </c>
      <c r="H192" s="193" t="s">
        <v>23</v>
      </c>
      <c r="I192" s="201" t="s">
        <v>134</v>
      </c>
      <c r="J192" s="199"/>
      <c r="K192" s="188">
        <f>K193</f>
        <v>1.5</v>
      </c>
    </row>
    <row r="193" spans="1:12" x14ac:dyDescent="0.25">
      <c r="A193" s="32"/>
      <c r="B193" s="69" t="s">
        <v>461</v>
      </c>
      <c r="C193" s="198">
        <v>992</v>
      </c>
      <c r="D193" s="199" t="s">
        <v>41</v>
      </c>
      <c r="E193" s="199" t="s">
        <v>22</v>
      </c>
      <c r="F193" s="200" t="s">
        <v>459</v>
      </c>
      <c r="G193" s="193" t="s">
        <v>69</v>
      </c>
      <c r="H193" s="193" t="s">
        <v>23</v>
      </c>
      <c r="I193" s="201" t="s">
        <v>462</v>
      </c>
      <c r="J193" s="199"/>
      <c r="K193" s="188">
        <f>K194</f>
        <v>1.5</v>
      </c>
    </row>
    <row r="194" spans="1:12" x14ac:dyDescent="0.25">
      <c r="A194" s="32"/>
      <c r="B194" s="69" t="s">
        <v>463</v>
      </c>
      <c r="C194" s="198">
        <v>992</v>
      </c>
      <c r="D194" s="199" t="s">
        <v>41</v>
      </c>
      <c r="E194" s="199" t="s">
        <v>22</v>
      </c>
      <c r="F194" s="200" t="s">
        <v>459</v>
      </c>
      <c r="G194" s="193" t="s">
        <v>69</v>
      </c>
      <c r="H194" s="193" t="s">
        <v>23</v>
      </c>
      <c r="I194" s="201" t="s">
        <v>462</v>
      </c>
      <c r="J194" s="199" t="s">
        <v>455</v>
      </c>
      <c r="K194" s="188">
        <v>1.5</v>
      </c>
    </row>
    <row r="195" spans="1:12" x14ac:dyDescent="0.25">
      <c r="L195" s="309"/>
    </row>
    <row r="197" spans="1:12" ht="18.75" x14ac:dyDescent="0.3">
      <c r="B197" s="341" t="s">
        <v>425</v>
      </c>
      <c r="C197" s="342"/>
      <c r="D197" s="342"/>
      <c r="E197" s="342"/>
      <c r="F197" s="342"/>
      <c r="G197" s="342"/>
      <c r="H197" s="342"/>
    </row>
  </sheetData>
  <mergeCells count="15">
    <mergeCell ref="C1:K1"/>
    <mergeCell ref="C2:K2"/>
    <mergeCell ref="C3:K3"/>
    <mergeCell ref="C4:K4"/>
    <mergeCell ref="B197:H197"/>
    <mergeCell ref="C7:K7"/>
    <mergeCell ref="C8:K8"/>
    <mergeCell ref="C9:K9"/>
    <mergeCell ref="C10:K10"/>
    <mergeCell ref="A13:K13"/>
    <mergeCell ref="A14:K14"/>
    <mergeCell ref="F16:I16"/>
    <mergeCell ref="F17:I17"/>
    <mergeCell ref="C12:K12"/>
    <mergeCell ref="F18:I18"/>
  </mergeCells>
  <phoneticPr fontId="32" type="noConversion"/>
  <pageMargins left="0.7" right="0.7" top="0.28000000000000003" bottom="0.16" header="0.16" footer="0.16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view="pageBreakPreview" topLeftCell="A15" zoomScale="60" zoomScaleNormal="80" workbookViewId="0">
      <selection sqref="A1:C41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C1" s="170" t="s">
        <v>469</v>
      </c>
    </row>
    <row r="2" spans="1:13" ht="15.75" x14ac:dyDescent="0.25">
      <c r="C2" s="166" t="s">
        <v>0</v>
      </c>
    </row>
    <row r="3" spans="1:13" ht="15.75" x14ac:dyDescent="0.25">
      <c r="C3" s="166" t="s">
        <v>1</v>
      </c>
    </row>
    <row r="4" spans="1:13" ht="15.75" x14ac:dyDescent="0.25">
      <c r="C4" s="166" t="s">
        <v>2</v>
      </c>
    </row>
    <row r="5" spans="1:13" x14ac:dyDescent="0.25">
      <c r="C5" s="164" t="s">
        <v>478</v>
      </c>
    </row>
    <row r="7" spans="1:13" ht="15.75" x14ac:dyDescent="0.25">
      <c r="B7" s="165"/>
      <c r="C7" s="170" t="s">
        <v>407</v>
      </c>
    </row>
    <row r="8" spans="1:13" ht="15.75" x14ac:dyDescent="0.25">
      <c r="B8" s="165"/>
      <c r="C8" s="166" t="s">
        <v>0</v>
      </c>
      <c r="L8" s="167"/>
      <c r="M8" s="167"/>
    </row>
    <row r="9" spans="1:13" ht="15.75" x14ac:dyDescent="0.25">
      <c r="B9" s="165"/>
      <c r="C9" s="166" t="s">
        <v>1</v>
      </c>
    </row>
    <row r="10" spans="1:13" ht="15.75" x14ac:dyDescent="0.25">
      <c r="B10" s="165"/>
      <c r="C10" s="166" t="s">
        <v>2</v>
      </c>
    </row>
    <row r="11" spans="1:13" x14ac:dyDescent="0.25">
      <c r="B11" s="165"/>
      <c r="C11" s="164" t="s">
        <v>468</v>
      </c>
    </row>
    <row r="12" spans="1:13" ht="18.75" x14ac:dyDescent="0.3">
      <c r="A12" s="163"/>
    </row>
    <row r="13" spans="1:13" ht="4.5" customHeight="1" x14ac:dyDescent="0.3">
      <c r="A13" s="162"/>
      <c r="B13" s="161"/>
      <c r="C13" s="161"/>
    </row>
    <row r="14" spans="1:13" ht="46.5" customHeight="1" x14ac:dyDescent="0.25">
      <c r="A14" s="346" t="s">
        <v>452</v>
      </c>
      <c r="B14" s="347"/>
      <c r="C14" s="347"/>
    </row>
    <row r="15" spans="1:13" ht="18.75" x14ac:dyDescent="0.25">
      <c r="A15" s="347"/>
      <c r="B15" s="347"/>
      <c r="C15" s="347"/>
    </row>
    <row r="16" spans="1:13" ht="18.75" x14ac:dyDescent="0.25">
      <c r="B16" s="160"/>
      <c r="C16" s="159" t="s">
        <v>3</v>
      </c>
    </row>
    <row r="17" spans="1:7" ht="75" x14ac:dyDescent="0.25">
      <c r="A17" s="158" t="s">
        <v>199</v>
      </c>
      <c r="B17" s="158" t="s">
        <v>210</v>
      </c>
      <c r="C17" s="79" t="s">
        <v>158</v>
      </c>
      <c r="D17" s="36" t="s">
        <v>127</v>
      </c>
      <c r="E17" s="36" t="s">
        <v>126</v>
      </c>
    </row>
    <row r="18" spans="1:7" s="151" customFormat="1" ht="54.75" customHeight="1" x14ac:dyDescent="0.25">
      <c r="A18" s="157"/>
      <c r="B18" s="282" t="s">
        <v>209</v>
      </c>
      <c r="C18" s="153">
        <f>C19+C22+C28</f>
        <v>3243.2000000000007</v>
      </c>
      <c r="G18" s="156"/>
    </row>
    <row r="19" spans="1:7" ht="45" customHeight="1" x14ac:dyDescent="0.25">
      <c r="A19" s="219" t="s">
        <v>447</v>
      </c>
      <c r="B19" s="219" t="s">
        <v>208</v>
      </c>
      <c r="C19" s="210">
        <v>0</v>
      </c>
    </row>
    <row r="20" spans="1:7" ht="45" customHeight="1" x14ac:dyDescent="0.25">
      <c r="A20" s="218" t="s">
        <v>448</v>
      </c>
      <c r="B20" s="218" t="s">
        <v>314</v>
      </c>
      <c r="C20" s="232">
        <v>0</v>
      </c>
    </row>
    <row r="21" spans="1:7" ht="36" customHeight="1" x14ac:dyDescent="0.25">
      <c r="A21" s="218" t="s">
        <v>449</v>
      </c>
      <c r="B21" s="218" t="s">
        <v>315</v>
      </c>
      <c r="C21" s="233">
        <v>0</v>
      </c>
    </row>
    <row r="22" spans="1:7" ht="30" customHeight="1" x14ac:dyDescent="0.25">
      <c r="A22" s="155" t="s">
        <v>435</v>
      </c>
      <c r="B22" s="154" t="s">
        <v>436</v>
      </c>
      <c r="C22" s="232">
        <f>C27</f>
        <v>1500</v>
      </c>
    </row>
    <row r="23" spans="1:7" ht="43.5" customHeight="1" x14ac:dyDescent="0.25">
      <c r="A23" s="218" t="s">
        <v>437</v>
      </c>
      <c r="B23" s="149" t="s">
        <v>438</v>
      </c>
      <c r="C23" s="232">
        <f>C25</f>
        <v>1500</v>
      </c>
    </row>
    <row r="24" spans="1:7" ht="60" customHeight="1" x14ac:dyDescent="0.25">
      <c r="A24" s="218" t="s">
        <v>439</v>
      </c>
      <c r="B24" s="218" t="s">
        <v>440</v>
      </c>
      <c r="C24" s="233">
        <f>C25</f>
        <v>1500</v>
      </c>
    </row>
    <row r="25" spans="1:7" ht="57.75" customHeight="1" x14ac:dyDescent="0.25">
      <c r="A25" s="218" t="s">
        <v>441</v>
      </c>
      <c r="B25" s="218" t="s">
        <v>442</v>
      </c>
      <c r="C25" s="233">
        <v>1500</v>
      </c>
    </row>
    <row r="26" spans="1:7" ht="52.5" customHeight="1" x14ac:dyDescent="0.25">
      <c r="A26" s="218" t="s">
        <v>443</v>
      </c>
      <c r="B26" s="218" t="s">
        <v>444</v>
      </c>
      <c r="C26" s="233">
        <f>C27</f>
        <v>1500</v>
      </c>
    </row>
    <row r="27" spans="1:7" ht="53.25" customHeight="1" x14ac:dyDescent="0.25">
      <c r="A27" s="152" t="s">
        <v>445</v>
      </c>
      <c r="B27" s="152" t="s">
        <v>446</v>
      </c>
      <c r="C27" s="234">
        <v>1500</v>
      </c>
    </row>
    <row r="28" spans="1:7" s="151" customFormat="1" ht="36" customHeight="1" x14ac:dyDescent="0.25">
      <c r="A28" s="231" t="s">
        <v>427</v>
      </c>
      <c r="B28" s="220" t="s">
        <v>206</v>
      </c>
      <c r="C28" s="235">
        <f>C32+C36-C27</f>
        <v>1743.2000000000007</v>
      </c>
    </row>
    <row r="29" spans="1:7" ht="30" customHeight="1" x14ac:dyDescent="0.25">
      <c r="A29" s="218" t="s">
        <v>427</v>
      </c>
      <c r="B29" s="218" t="s">
        <v>316</v>
      </c>
      <c r="C29" s="232">
        <f>C32</f>
        <v>-29312.3</v>
      </c>
    </row>
    <row r="30" spans="1:7" ht="24.75" customHeight="1" x14ac:dyDescent="0.25">
      <c r="A30" s="218" t="s">
        <v>428</v>
      </c>
      <c r="B30" s="218" t="s">
        <v>284</v>
      </c>
      <c r="C30" s="236">
        <f>C32</f>
        <v>-29312.3</v>
      </c>
    </row>
    <row r="31" spans="1:7" ht="24.75" customHeight="1" x14ac:dyDescent="0.25">
      <c r="A31" s="237" t="s">
        <v>429</v>
      </c>
      <c r="B31" s="218" t="s">
        <v>317</v>
      </c>
      <c r="C31" s="236">
        <f>C32</f>
        <v>-29312.3</v>
      </c>
    </row>
    <row r="32" spans="1:7" ht="40.5" customHeight="1" x14ac:dyDescent="0.25">
      <c r="A32" s="239" t="s">
        <v>430</v>
      </c>
      <c r="B32" s="238" t="s">
        <v>204</v>
      </c>
      <c r="C32" s="236">
        <f>-27812.3-C25</f>
        <v>-29312.3</v>
      </c>
    </row>
    <row r="33" spans="1:6" ht="24.75" customHeight="1" x14ac:dyDescent="0.25">
      <c r="A33" s="218" t="s">
        <v>431</v>
      </c>
      <c r="B33" s="218" t="s">
        <v>318</v>
      </c>
      <c r="C33" s="236">
        <f>C36</f>
        <v>32555.5</v>
      </c>
    </row>
    <row r="34" spans="1:6" ht="24.75" customHeight="1" x14ac:dyDescent="0.25">
      <c r="A34" s="218" t="s">
        <v>432</v>
      </c>
      <c r="B34" s="218" t="s">
        <v>203</v>
      </c>
      <c r="C34" s="236">
        <f>C36</f>
        <v>32555.5</v>
      </c>
    </row>
    <row r="35" spans="1:6" ht="24.75" customHeight="1" x14ac:dyDescent="0.25">
      <c r="A35" s="218" t="s">
        <v>433</v>
      </c>
      <c r="B35" s="218" t="s">
        <v>202</v>
      </c>
      <c r="C35" s="236">
        <f>C36</f>
        <v>32555.5</v>
      </c>
    </row>
    <row r="36" spans="1:6" ht="39.75" customHeight="1" x14ac:dyDescent="0.25">
      <c r="A36" s="218" t="s">
        <v>434</v>
      </c>
      <c r="B36" s="218" t="s">
        <v>201</v>
      </c>
      <c r="C36" s="236">
        <f>прил._3!K18+C27</f>
        <v>32555.5</v>
      </c>
    </row>
    <row r="40" spans="1:6" ht="18.75" x14ac:dyDescent="0.3">
      <c r="A40" s="348" t="s">
        <v>424</v>
      </c>
      <c r="B40" s="349"/>
      <c r="C40" s="349"/>
      <c r="D40" s="148"/>
      <c r="E40" s="148"/>
      <c r="F40" s="148"/>
    </row>
    <row r="41" spans="1:6" ht="18.75" x14ac:dyDescent="0.25">
      <c r="C41" s="150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0" t="s">
        <v>245</v>
      </c>
    </row>
    <row r="2" spans="1:3" ht="15.75" x14ac:dyDescent="0.25">
      <c r="C2" s="170" t="s">
        <v>0</v>
      </c>
    </row>
    <row r="3" spans="1:3" ht="15.75" x14ac:dyDescent="0.25">
      <c r="C3" s="170" t="s">
        <v>1</v>
      </c>
    </row>
    <row r="4" spans="1:3" ht="15.75" x14ac:dyDescent="0.25">
      <c r="C4" s="170" t="s">
        <v>2</v>
      </c>
    </row>
    <row r="5" spans="1:3" x14ac:dyDescent="0.25">
      <c r="C5" s="177"/>
    </row>
    <row r="9" spans="1:3" ht="52.5" customHeight="1" x14ac:dyDescent="0.25">
      <c r="A9" s="330" t="s">
        <v>292</v>
      </c>
      <c r="B9" s="350"/>
      <c r="C9" s="350"/>
    </row>
    <row r="10" spans="1:3" ht="18.75" x14ac:dyDescent="0.3">
      <c r="A10" s="182"/>
    </row>
    <row r="11" spans="1:3" ht="18.75" x14ac:dyDescent="0.25">
      <c r="A11" s="181" t="s">
        <v>246</v>
      </c>
      <c r="B11" s="181" t="s">
        <v>247</v>
      </c>
      <c r="C11" s="181" t="s">
        <v>248</v>
      </c>
    </row>
    <row r="12" spans="1:3" ht="18.75" x14ac:dyDescent="0.25">
      <c r="A12" s="351" t="s">
        <v>249</v>
      </c>
      <c r="B12" s="352" t="s">
        <v>250</v>
      </c>
      <c r="C12" s="183" t="s">
        <v>251</v>
      </c>
    </row>
    <row r="13" spans="1:3" ht="18.75" x14ac:dyDescent="0.25">
      <c r="A13" s="351"/>
      <c r="B13" s="352"/>
      <c r="C13" s="183" t="s">
        <v>252</v>
      </c>
    </row>
    <row r="14" spans="1:3" ht="37.5" x14ac:dyDescent="0.25">
      <c r="A14" s="351"/>
      <c r="B14" s="352"/>
      <c r="C14" s="183" t="s">
        <v>253</v>
      </c>
    </row>
    <row r="15" spans="1:3" ht="18.75" x14ac:dyDescent="0.25">
      <c r="A15" s="351"/>
      <c r="B15" s="352"/>
      <c r="C15" s="183" t="s">
        <v>254</v>
      </c>
    </row>
    <row r="16" spans="1:3" ht="18.75" x14ac:dyDescent="0.25">
      <c r="A16" s="351"/>
      <c r="B16" s="352"/>
      <c r="C16" s="183" t="s">
        <v>255</v>
      </c>
    </row>
    <row r="17" spans="1:3" ht="18.75" x14ac:dyDescent="0.25">
      <c r="A17" s="351"/>
      <c r="B17" s="352"/>
      <c r="C17" s="183" t="s">
        <v>256</v>
      </c>
    </row>
    <row r="18" spans="1:3" ht="37.5" x14ac:dyDescent="0.25">
      <c r="A18" s="351"/>
      <c r="B18" s="352"/>
      <c r="C18" s="183" t="s">
        <v>257</v>
      </c>
    </row>
    <row r="19" spans="1:3" ht="37.5" x14ac:dyDescent="0.25">
      <c r="A19" s="351"/>
      <c r="B19" s="352"/>
      <c r="C19" s="183" t="s">
        <v>258</v>
      </c>
    </row>
    <row r="20" spans="1:3" ht="18.75" x14ac:dyDescent="0.25">
      <c r="A20" s="351" t="s">
        <v>259</v>
      </c>
      <c r="B20" s="352" t="s">
        <v>260</v>
      </c>
      <c r="C20" s="183" t="s">
        <v>251</v>
      </c>
    </row>
    <row r="21" spans="1:3" ht="18.75" x14ac:dyDescent="0.25">
      <c r="A21" s="351"/>
      <c r="B21" s="352"/>
      <c r="C21" s="183" t="s">
        <v>252</v>
      </c>
    </row>
    <row r="22" spans="1:3" ht="37.5" x14ac:dyDescent="0.25">
      <c r="A22" s="351"/>
      <c r="B22" s="352"/>
      <c r="C22" s="183" t="s">
        <v>253</v>
      </c>
    </row>
    <row r="23" spans="1:3" ht="18.75" x14ac:dyDescent="0.25">
      <c r="A23" s="351"/>
      <c r="B23" s="352"/>
      <c r="C23" s="183" t="s">
        <v>254</v>
      </c>
    </row>
    <row r="24" spans="1:3" ht="18.75" x14ac:dyDescent="0.25">
      <c r="A24" s="351"/>
      <c r="B24" s="352"/>
      <c r="C24" s="183" t="s">
        <v>255</v>
      </c>
    </row>
    <row r="25" spans="1:3" ht="18.75" x14ac:dyDescent="0.25">
      <c r="A25" s="351" t="s">
        <v>261</v>
      </c>
      <c r="B25" s="352" t="s">
        <v>262</v>
      </c>
      <c r="C25" s="183" t="s">
        <v>251</v>
      </c>
    </row>
    <row r="26" spans="1:3" ht="18.75" x14ac:dyDescent="0.25">
      <c r="A26" s="351"/>
      <c r="B26" s="352"/>
      <c r="C26" s="183" t="s">
        <v>252</v>
      </c>
    </row>
    <row r="27" spans="1:3" ht="37.5" x14ac:dyDescent="0.25">
      <c r="A27" s="351"/>
      <c r="B27" s="352"/>
      <c r="C27" s="183" t="s">
        <v>253</v>
      </c>
    </row>
    <row r="28" spans="1:3" ht="18.75" x14ac:dyDescent="0.25">
      <c r="A28" s="351"/>
      <c r="B28" s="352"/>
      <c r="C28" s="183" t="s">
        <v>254</v>
      </c>
    </row>
    <row r="29" spans="1:3" ht="18.75" x14ac:dyDescent="0.25">
      <c r="A29" s="351"/>
      <c r="B29" s="352"/>
      <c r="C29" s="183" t="s">
        <v>263</v>
      </c>
    </row>
    <row r="30" spans="1:3" ht="18.75" x14ac:dyDescent="0.25">
      <c r="A30" s="351"/>
      <c r="B30" s="352"/>
      <c r="C30" s="183" t="s">
        <v>264</v>
      </c>
    </row>
    <row r="31" spans="1:3" ht="75" x14ac:dyDescent="0.25">
      <c r="A31" s="184" t="s">
        <v>265</v>
      </c>
      <c r="B31" s="183" t="s">
        <v>266</v>
      </c>
      <c r="C31" s="183" t="s">
        <v>267</v>
      </c>
    </row>
    <row r="32" spans="1:3" ht="15.75" x14ac:dyDescent="0.25">
      <c r="A32" s="185"/>
    </row>
    <row r="33" spans="1:3" ht="18.75" x14ac:dyDescent="0.3">
      <c r="A33" s="348" t="s">
        <v>291</v>
      </c>
      <c r="B33" s="348"/>
      <c r="C33" s="348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Прил0</vt:lpstr>
      <vt:lpstr>прил1</vt:lpstr>
      <vt:lpstr>прил.2</vt:lpstr>
      <vt:lpstr>прил._3</vt:lpstr>
      <vt:lpstr>Прил 4</vt:lpstr>
      <vt:lpstr>Прил 10+</vt:lpstr>
      <vt:lpstr>прил._3!Область_печати</vt:lpstr>
      <vt:lpstr>прил.2!Область_печати</vt:lpstr>
      <vt:lpstr>Прил0!Область_печати</vt:lpstr>
      <vt:lpstr>прил1!Область_печати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2023-04-21T06:23:29Z</cp:lastPrinted>
  <dcterms:created xsi:type="dcterms:W3CDTF">2010-11-10T14:00:24Z</dcterms:created>
  <dcterms:modified xsi:type="dcterms:W3CDTF">2023-04-21T06:23:33Z</dcterms:modified>
</cp:coreProperties>
</file>