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 отдел\Сессии2019\Сессия  21ноября2019\"/>
    </mc:Choice>
  </mc:AlternateContent>
  <bookViews>
    <workbookView xWindow="0" yWindow="0" windowWidth="11910" windowHeight="11400" tabRatio="849" firstSheet="1" activeTab="1"/>
  </bookViews>
  <sheets>
    <sheet name="Прил 1" sheetId="41" state="hidden" r:id="rId1"/>
    <sheet name="прил4" sheetId="6" r:id="rId2"/>
    <sheet name="прил.5" sheetId="40" r:id="rId3"/>
    <sheet name="прил._6" sheetId="24" r:id="rId4"/>
    <sheet name="Прил 7" sheetId="42" r:id="rId5"/>
  </sheets>
  <definedNames>
    <definedName name="_xlnm._FilterDatabase" localSheetId="3" hidden="1">прил._6!$A$13:$K$175</definedName>
    <definedName name="_xlnm._FilterDatabase" localSheetId="2" hidden="1">прил.5!$A$10:$AJ$138</definedName>
    <definedName name="_xlnm.Print_Area" localSheetId="0">'Прил 1'!$A$1:$F$33</definedName>
    <definedName name="_xlnm.Print_Area" localSheetId="3">прил._6!$A$1:$L$185</definedName>
    <definedName name="_xlnm.Print_Area" localSheetId="2">прил.5!$A$1:$H$142</definedName>
    <definedName name="_xlnm.Print_Area" localSheetId="1">прил4!$A$1:$F$47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8" i="40" l="1"/>
  <c r="C29" i="41" l="1"/>
  <c r="C11" i="41"/>
  <c r="K176" i="24" l="1"/>
  <c r="K177" i="24"/>
  <c r="K34" i="24" l="1"/>
  <c r="D34" i="6" l="1"/>
  <c r="K103" i="24" l="1"/>
  <c r="K75" i="24" l="1"/>
  <c r="K74" i="24" s="1"/>
  <c r="K72" i="24" l="1"/>
  <c r="K71" i="24"/>
  <c r="K73" i="24"/>
  <c r="K59" i="24" l="1"/>
  <c r="K51" i="24" l="1"/>
  <c r="K50" i="24" s="1"/>
  <c r="K52" i="24"/>
  <c r="K47" i="24"/>
  <c r="K130" i="24" l="1"/>
  <c r="K129" i="24" s="1"/>
  <c r="H138" i="40"/>
  <c r="C15" i="42"/>
  <c r="C18" i="42"/>
  <c r="K32" i="24"/>
  <c r="K31" i="24" s="1"/>
  <c r="K30" i="24" s="1"/>
  <c r="K29" i="24" s="1"/>
  <c r="K28" i="24" s="1"/>
  <c r="K37" i="24"/>
  <c r="K36" i="24" s="1"/>
  <c r="K42" i="24"/>
  <c r="K41" i="24" s="1"/>
  <c r="K45" i="24"/>
  <c r="K44" i="24" s="1"/>
  <c r="K48" i="24"/>
  <c r="K57" i="24"/>
  <c r="K56" i="24" s="1"/>
  <c r="K55" i="24" s="1"/>
  <c r="K54" i="24" s="1"/>
  <c r="K62" i="24"/>
  <c r="K61" i="24" s="1"/>
  <c r="K60" i="24" s="1"/>
  <c r="K69" i="24"/>
  <c r="K68" i="24" s="1"/>
  <c r="K66" i="24"/>
  <c r="K65" i="24" s="1"/>
  <c r="K64" i="24" s="1"/>
  <c r="K83" i="24"/>
  <c r="K82" i="24" s="1"/>
  <c r="K81" i="24" s="1"/>
  <c r="K80" i="24" s="1"/>
  <c r="K89" i="24"/>
  <c r="K88" i="24" s="1"/>
  <c r="K92" i="24"/>
  <c r="K91" i="24" s="1"/>
  <c r="K98" i="24"/>
  <c r="K97" i="24" s="1"/>
  <c r="K96" i="24" s="1"/>
  <c r="K102" i="24"/>
  <c r="K101" i="24" s="1"/>
  <c r="K100" i="24" s="1"/>
  <c r="K107" i="24"/>
  <c r="K106" i="24" s="1"/>
  <c r="K105" i="24" s="1"/>
  <c r="K104" i="24" s="1"/>
  <c r="K113" i="24"/>
  <c r="K112" i="24" s="1"/>
  <c r="K116" i="24"/>
  <c r="K115" i="24" s="1"/>
  <c r="K119" i="24"/>
  <c r="K118" i="24" s="1"/>
  <c r="K124" i="24"/>
  <c r="K123" i="24" s="1"/>
  <c r="K127" i="24"/>
  <c r="K126" i="24" s="1"/>
  <c r="K133" i="24"/>
  <c r="K132" i="24" s="1"/>
  <c r="K139" i="24"/>
  <c r="K138" i="24" s="1"/>
  <c r="K137" i="24" s="1"/>
  <c r="K136" i="24" s="1"/>
  <c r="K135" i="24" s="1"/>
  <c r="K146" i="24"/>
  <c r="K145" i="24" s="1"/>
  <c r="K144" i="24" s="1"/>
  <c r="K150" i="24"/>
  <c r="K149" i="24" s="1"/>
  <c r="K156" i="24"/>
  <c r="K155" i="24" s="1"/>
  <c r="K154" i="24" s="1"/>
  <c r="K153" i="24" s="1"/>
  <c r="K167" i="24"/>
  <c r="K166" i="24" s="1"/>
  <c r="K165" i="24" s="1"/>
  <c r="K164" i="24" s="1"/>
  <c r="K163" i="24" s="1"/>
  <c r="K174" i="24"/>
  <c r="K173" i="24" s="1"/>
  <c r="K172" i="24" s="1"/>
  <c r="K171" i="24" s="1"/>
  <c r="K170" i="24" s="1"/>
  <c r="K25" i="24"/>
  <c r="K24" i="24" s="1"/>
  <c r="K23" i="24" s="1"/>
  <c r="K22" i="24" s="1"/>
  <c r="K20" i="24"/>
  <c r="K19" i="24" s="1"/>
  <c r="K18" i="24" s="1"/>
  <c r="K17" i="24" s="1"/>
  <c r="H107" i="40"/>
  <c r="H75" i="40"/>
  <c r="D24" i="41"/>
  <c r="E24" i="41" s="1"/>
  <c r="C15" i="41"/>
  <c r="K95" i="24" l="1"/>
  <c r="K94" i="24" s="1"/>
  <c r="K122" i="24"/>
  <c r="K121" i="24" s="1"/>
  <c r="K111" i="24"/>
  <c r="K110" i="24" s="1"/>
  <c r="K143" i="24"/>
  <c r="K142" i="24" s="1"/>
  <c r="K141" i="24" s="1"/>
  <c r="K87" i="24"/>
  <c r="K86" i="24" s="1"/>
  <c r="K79" i="24" s="1"/>
  <c r="K35" i="24"/>
  <c r="K16" i="24"/>
  <c r="K15" i="24" s="1"/>
  <c r="C13" i="42"/>
  <c r="H63" i="40"/>
  <c r="H62" i="40" s="1"/>
  <c r="H61" i="40" s="1"/>
  <c r="H60" i="40" s="1"/>
  <c r="K109" i="24" l="1"/>
  <c r="K27" i="24" s="1"/>
  <c r="K14" i="24" s="1"/>
  <c r="H123" i="40"/>
  <c r="H120" i="40"/>
  <c r="H119" i="40" s="1"/>
  <c r="H111" i="40"/>
  <c r="H110" i="40" s="1"/>
  <c r="H118" i="40" l="1"/>
  <c r="H109" i="40"/>
  <c r="H122" i="40"/>
  <c r="H20" i="40"/>
  <c r="H121" i="40" l="1"/>
  <c r="H137" i="40" l="1"/>
  <c r="H136" i="40" s="1"/>
  <c r="H127" i="40" l="1"/>
  <c r="H126" i="40" s="1"/>
  <c r="H125" i="40" s="1"/>
  <c r="H124" i="40" s="1"/>
  <c r="D19" i="6"/>
  <c r="K162" i="24"/>
  <c r="K161" i="24" s="1"/>
  <c r="K160" i="24" s="1"/>
  <c r="K159" i="24" s="1"/>
  <c r="K158" i="24" s="1"/>
  <c r="K152" i="24" s="1"/>
  <c r="H14" i="40"/>
  <c r="H13" i="40" s="1"/>
  <c r="H17" i="40"/>
  <c r="H24" i="40"/>
  <c r="H31" i="40"/>
  <c r="H30" i="40" s="1"/>
  <c r="H29" i="40" s="1"/>
  <c r="H28" i="40"/>
  <c r="H27" i="40" s="1"/>
  <c r="H26" i="40" s="1"/>
  <c r="H34" i="40"/>
  <c r="H39" i="40"/>
  <c r="H38" i="40" s="1"/>
  <c r="H33" i="40" s="1"/>
  <c r="H45" i="40"/>
  <c r="H46" i="40"/>
  <c r="H51" i="40"/>
  <c r="H50" i="40" s="1"/>
  <c r="H49" i="40" s="1"/>
  <c r="H48" i="40" s="1"/>
  <c r="H47" i="40" s="1"/>
  <c r="H55" i="40"/>
  <c r="H54" i="40" s="1"/>
  <c r="H53" i="40" s="1"/>
  <c r="H52" i="40" s="1"/>
  <c r="H67" i="40"/>
  <c r="H66" i="40" s="1"/>
  <c r="H65" i="40" s="1"/>
  <c r="H69" i="40"/>
  <c r="H68" i="40" s="1"/>
  <c r="H79" i="40"/>
  <c r="H78" i="40" s="1"/>
  <c r="H73" i="40"/>
  <c r="H72" i="40" s="1"/>
  <c r="H83" i="40"/>
  <c r="H82" i="40" s="1"/>
  <c r="H92" i="40"/>
  <c r="H91" i="40" s="1"/>
  <c r="H97" i="40"/>
  <c r="H96" i="40" s="1"/>
  <c r="H95" i="40" s="1"/>
  <c r="H94" i="40" s="1"/>
  <c r="H101" i="40"/>
  <c r="H105" i="40"/>
  <c r="H104" i="40" s="1"/>
  <c r="H114" i="40"/>
  <c r="H112" i="40" s="1"/>
  <c r="H117" i="40"/>
  <c r="H115" i="40" s="1"/>
  <c r="H135" i="40"/>
  <c r="H134" i="40" s="1"/>
  <c r="H133" i="40" s="1"/>
  <c r="H132" i="40" s="1"/>
  <c r="H86" i="40"/>
  <c r="H85" i="40" s="1"/>
  <c r="H89" i="40"/>
  <c r="H88" i="40" s="1"/>
  <c r="D11" i="41"/>
  <c r="E11" i="41" s="1"/>
  <c r="E12" i="41"/>
  <c r="E13" i="41"/>
  <c r="E15" i="41"/>
  <c r="E18" i="41"/>
  <c r="E23" i="41"/>
  <c r="E26" i="41"/>
  <c r="E27" i="41"/>
  <c r="D41" i="6"/>
  <c r="D37" i="6"/>
  <c r="B81" i="40"/>
  <c r="B79" i="40"/>
  <c r="B75" i="40"/>
  <c r="B76" i="40"/>
  <c r="B77" i="40"/>
  <c r="B73" i="40"/>
  <c r="B71" i="40"/>
  <c r="B64" i="40"/>
  <c r="B52" i="40"/>
  <c r="B47" i="40"/>
  <c r="B41" i="40"/>
  <c r="B39" i="40"/>
  <c r="B32" i="40"/>
  <c r="B30" i="40"/>
  <c r="B23" i="40"/>
  <c r="B21" i="40"/>
  <c r="B19" i="40"/>
  <c r="F24" i="6"/>
  <c r="F25" i="6"/>
  <c r="F28" i="6"/>
  <c r="F31" i="6"/>
  <c r="F33" i="6"/>
  <c r="F35" i="6"/>
  <c r="F40" i="6"/>
  <c r="E13" i="6"/>
  <c r="F13" i="6" s="1"/>
  <c r="E41" i="6"/>
  <c r="F41" i="6" s="1"/>
  <c r="E39" i="6"/>
  <c r="F39" i="6" s="1"/>
  <c r="E36" i="6"/>
  <c r="F36" i="6" s="1"/>
  <c r="E34" i="6"/>
  <c r="F34" i="6" s="1"/>
  <c r="E32" i="6"/>
  <c r="F32" i="6" s="1"/>
  <c r="E26" i="6"/>
  <c r="F26" i="6" s="1"/>
  <c r="E29" i="6"/>
  <c r="F29" i="6" s="1"/>
  <c r="E23" i="6"/>
  <c r="F23" i="6" s="1"/>
  <c r="E21" i="6"/>
  <c r="F21" i="6" s="1"/>
  <c r="A28" i="6"/>
  <c r="A20" i="6"/>
  <c r="A19" i="6"/>
  <c r="A16" i="6"/>
  <c r="A14" i="6"/>
  <c r="D15" i="6"/>
  <c r="D39" i="6"/>
  <c r="H59" i="40" l="1"/>
  <c r="H58" i="40" s="1"/>
  <c r="H57" i="40" s="1"/>
  <c r="H56" i="40" s="1"/>
  <c r="D21" i="6"/>
  <c r="H81" i="40"/>
  <c r="H100" i="40"/>
  <c r="H99" i="40" s="1"/>
  <c r="H71" i="40"/>
  <c r="H64" i="40"/>
  <c r="H44" i="40"/>
  <c r="H43" i="40" s="1"/>
  <c r="H42" i="40" s="1"/>
  <c r="H41" i="40" s="1"/>
  <c r="H32" i="40"/>
  <c r="H23" i="40"/>
  <c r="H22" i="40" s="1"/>
  <c r="H21" i="40" s="1"/>
  <c r="D26" i="6"/>
  <c r="D40" i="6"/>
  <c r="H113" i="40"/>
  <c r="H15" i="40"/>
  <c r="D38" i="6"/>
  <c r="D36" i="6"/>
  <c r="D14" i="6"/>
  <c r="D22" i="41"/>
  <c r="E22" i="41" s="1"/>
  <c r="D23" i="6"/>
  <c r="G30" i="41"/>
  <c r="H19" i="40"/>
  <c r="H18" i="40" s="1"/>
  <c r="D25" i="6"/>
  <c r="D22" i="6"/>
  <c r="E12" i="6"/>
  <c r="F12" i="6" s="1"/>
  <c r="D13" i="6" l="1"/>
  <c r="H98" i="40"/>
  <c r="D29" i="41"/>
  <c r="E29" i="41" s="1"/>
  <c r="D29" i="6"/>
  <c r="D12" i="6" l="1"/>
  <c r="H12" i="40"/>
  <c r="H13" i="6"/>
  <c r="H12" i="6" l="1"/>
</calcChain>
</file>

<file path=xl/sharedStrings.xml><?xml version="1.0" encoding="utf-8"?>
<sst xmlns="http://schemas.openxmlformats.org/spreadsheetml/2006/main" count="1929" uniqueCount="342">
  <si>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</si>
  <si>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</si>
  <si>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</si>
  <si>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</si>
  <si>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</si>
  <si>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</si>
  <si>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</si>
  <si>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ВСЕГО РАСХОДОВ</t>
  </si>
  <si>
    <t>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</si>
  <si>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</si>
  <si>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</si>
  <si>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</si>
  <si>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</si>
  <si>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</si>
  <si>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</si>
  <si>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</si>
  <si>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</si>
  <si>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</si>
  <si>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</si>
  <si>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</si>
  <si>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</si>
  <si>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</si>
  <si>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</si>
  <si>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</si>
  <si>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</si>
  <si>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</si>
  <si>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</si>
  <si>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</si>
  <si>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</si>
  <si>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</si>
  <si>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</si>
  <si>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</si>
  <si>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</si>
  <si>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</si>
  <si>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</si>
  <si>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</si>
  <si>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</si>
  <si>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</si>
  <si>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</si>
  <si>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</si>
  <si>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</si>
  <si>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</si>
  <si>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</si>
  <si>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</si>
  <si>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</si>
  <si>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</si>
  <si>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</si>
  <si>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</si>
  <si>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</si>
  <si>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</si>
  <si>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</si>
  <si>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Молодежь Северского района</t>
  </si>
  <si>
    <t>Высшее должностное лицо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</si>
  <si>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</si>
  <si>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</si>
  <si>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</si>
  <si>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</si>
  <si>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</si>
  <si>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</si>
  <si>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</si>
  <si>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</si>
  <si>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</si>
  <si>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</si>
  <si>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</si>
  <si>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</si>
  <si>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</si>
  <si>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</si>
  <si>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</si>
  <si>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</si>
  <si>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</si>
  <si>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</si>
  <si>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</si>
  <si>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</si>
  <si>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</si>
  <si>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</si>
  <si>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</si>
  <si>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</si>
  <si>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</si>
  <si>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</si>
  <si>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</si>
  <si>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</si>
  <si>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</si>
  <si>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</si>
  <si>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</si>
  <si>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</si>
  <si>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</si>
  <si>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</si>
  <si>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</si>
  <si>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</si>
  <si>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</si>
  <si>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</si>
  <si>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</si>
  <si>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</si>
  <si>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Мероприятия по предупреждению и ликвидации чрезвычайных ситуаций, стихийных едсвий и их последствий в Северском районе</t>
  </si>
  <si>
    <t>Поддержка и развитие Кубанского казачества</t>
  </si>
  <si>
    <t>Дорожное хозяйство (дорожные фонды)</t>
  </si>
  <si>
    <t>Обеспечение безопасности дорожного движения</t>
  </si>
  <si>
    <t>Связь и информатика</t>
  </si>
  <si>
    <t>10</t>
  </si>
  <si>
    <t>15</t>
  </si>
  <si>
    <t>Информационный Северский район</t>
  </si>
  <si>
    <t>20</t>
  </si>
  <si>
    <t>Проведение мероприятий по подготовке к осенне-зимнему периоду</t>
  </si>
  <si>
    <t>Развитие теплоснабжения поселения</t>
  </si>
  <si>
    <t>Развитие газоснабжения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</si>
  <si>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</si>
  <si>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</si>
  <si>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</si>
  <si>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</si>
  <si>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</si>
  <si>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</si>
  <si>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</si>
  <si>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</si>
  <si>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</si>
  <si>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</si>
  <si>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</si>
  <si>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</si>
  <si>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</si>
  <si>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</si>
  <si>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</si>
  <si>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"Информационное общество Северского района в Новодмитриевском сельском поселении на 2015-2017 годы"</t>
  </si>
  <si>
    <t>Муниципальная программа "Развитие физической культуры и спорта в Новодмитриевском сельском поселении на 2015-2017 годы"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</si>
  <si>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</si>
  <si>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</si>
  <si>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</si>
  <si>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</si>
  <si>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</si>
  <si>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</si>
  <si>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</si>
  <si>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</si>
  <si>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</si>
  <si>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Противодействие коррупции</t>
  </si>
  <si>
    <t>10660</t>
  </si>
  <si>
    <t>00000</t>
  </si>
  <si>
    <t>10360</t>
  </si>
  <si>
    <t>00590</t>
  </si>
  <si>
    <t>Профилактика терроризма и экстремизма в Новодмитриевском сельском поселении</t>
  </si>
  <si>
    <t>10550</t>
  </si>
  <si>
    <t>10570</t>
  </si>
  <si>
    <t>10520</t>
  </si>
  <si>
    <t>10040</t>
  </si>
  <si>
    <t>10600</t>
  </si>
  <si>
    <t>10620</t>
  </si>
  <si>
    <t>10460</t>
  </si>
  <si>
    <t>10400</t>
  </si>
  <si>
    <t>10410</t>
  </si>
  <si>
    <t>10430</t>
  </si>
  <si>
    <t>10440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</si>
  <si>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</si>
  <si>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</si>
  <si>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</si>
  <si>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</si>
  <si>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</si>
  <si>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</si>
  <si>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</si>
  <si>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</si>
  <si>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10160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</si>
  <si>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</si>
  <si>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</si>
  <si>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</si>
  <si>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</si>
  <si>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</si>
  <si>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</si>
  <si>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</si>
  <si>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Муниципальная программа "О противодействии коррупции в  Новодмитриевском сельском поселении Северского района на 2018-2020 годы"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</si>
  <si>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</si>
  <si>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</si>
  <si>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Газификация Новодмитриевского сельского поселения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</si>
  <si>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</si>
  <si>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</si>
  <si>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"Молодежь Северского района на 2018-2020 годы  в Новодмитриевском сельском поселении"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</si>
  <si>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</si>
  <si>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</si>
  <si>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</si>
  <si>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</si>
  <si>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</si>
  <si>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</si>
  <si>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Молодежная политика</t>
  </si>
  <si>
    <t>Физическая культура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</si>
  <si>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</si>
  <si>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</si>
  <si>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Подпрограмма "Мероприятия по предупреждению и ликвидация чрезвычайных ситуаций, стихийных бедствий природного и техногенного характера на 2018-2020 гг в Новодмитривеском сельском поселении"</t>
  </si>
  <si>
    <t>Подпрограмма "Поддержка и развитие казачества"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</si>
  <si>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</si>
  <si>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</si>
  <si>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</si>
  <si>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Информационный Севесркий район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</si>
  <si>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</si>
  <si>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</si>
  <si>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</si>
  <si>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Муниципальная программа "О противодействии коррупции в  Новодмитриевском сельском поселении Северского района на 2018-2020 года"</t>
  </si>
  <si>
    <t>Поэтапное повышение уровня средней заработной платы работников муниципальных учреждений до средней заработной платы по Краснодарскому края в целях выполнения указов Президента Российской Федерации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</si>
  <si>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</si>
  <si>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</si>
  <si>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</si>
  <si>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</si>
  <si>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</si>
  <si>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</si>
  <si>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</si>
  <si>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</si>
  <si>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</si>
  <si>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</si>
  <si>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</si>
  <si>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</si>
  <si>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</si>
  <si>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</si>
  <si>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</si>
  <si>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</si>
  <si>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</si>
  <si>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</si>
  <si>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</si>
  <si>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</si>
  <si>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</si>
  <si>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</si>
  <si>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</si>
  <si>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 xml:space="preserve">1 05 03010 10 0000 110 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</si>
  <si>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</si>
  <si>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</si>
  <si>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</si>
  <si>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>Доходы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</si>
  <si>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</si>
  <si>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</si>
  <si>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</si>
  <si>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</si>
  <si>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</si>
  <si>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</si>
  <si>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</si>
  <si>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</si>
  <si>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</si>
  <si>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</si>
  <si>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</si>
  <si>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Увеличение остатков денежных средств бюджетов</t>
  </si>
  <si>
    <t>992 01 05 02 01 00 0000 510</t>
  </si>
  <si>
    <t>Изменение остатков средств на счетах по учету средств бюджета</t>
  </si>
  <si>
    <t>992 01 05 00 00 00 0000 000</t>
  </si>
  <si>
    <t>Погашение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</si>
  <si>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</si>
  <si>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</si>
  <si>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</si>
  <si>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</si>
  <si>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Получение кредитов от кредитных организаций бюджетами поселений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</si>
  <si>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</si>
  <si>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</si>
  <si>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</si>
  <si>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</si>
  <si>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992 01 00 00 00 00 0000 000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</si>
  <si>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</si>
  <si>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Физическая культура и спорт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</si>
  <si>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</si>
  <si>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</si>
  <si>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ПРАВЕЛЬНЫЙ</t>
  </si>
  <si>
    <t xml:space="preserve">Объем поступлений доходов в местный бюджет по кодам видов (подвидов) доходов на 2019 год </t>
  </si>
  <si>
    <t>Распределение бюджетных ассигнований по разделам и  подразделам классификации расходов бюджетов на  2019 год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</si>
  <si>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</si>
  <si>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Обеспечение проведения выборов и референдумов</t>
  </si>
  <si>
    <t>Другие непрограммные направления деятельности органов местного самоуправления</t>
  </si>
  <si>
    <t>Обеспечение проведение выборов</t>
  </si>
  <si>
    <t>99</t>
  </si>
  <si>
    <t>10580</t>
  </si>
  <si>
    <t>Обеспечение проведения  выборов и референдумов</t>
  </si>
  <si>
    <t>Приложение №6</t>
  </si>
  <si>
    <t>Приложение № 7</t>
  </si>
  <si>
    <t>Источники финансирования дефицита местного бюджета, перечни статей источников финансирования дефицита бюджета  на 2019 год</t>
  </si>
  <si>
    <t>Земельный налог с организаций,обладающих земельным участком, расположенным в границах сельских поселений</t>
  </si>
  <si>
    <t>Ведомственная структура расходов местного бюджета  на 2019 год</t>
  </si>
  <si>
    <t>Земельный налог (всего)</t>
  </si>
  <si>
    <t xml:space="preserve">Земельный налог с физических лиц, обладающих земельным участком, расположенным в границах сельских поселений </t>
  </si>
  <si>
    <t xml:space="preserve">1 03 02000 01 0000 110
1 03 02240 01 0000 110
1 03 02250 01 0000 110
1 03 02260 01 0000 110
</t>
  </si>
  <si>
    <t>Доходы от уплаты акцизов на нефте-продукты, подлежащие распределе-нию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</si>
  <si>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доходы от компенсации затрат бюджетов  сельских поселений</t>
  </si>
  <si>
    <t>2 02 15001 10 0000 150</t>
  </si>
  <si>
    <t>2 02 29999 10 0000 150</t>
  </si>
  <si>
    <t>2 02 35118 10 0000 150</t>
  </si>
  <si>
    <t>2 02 30024 10 0000 150</t>
  </si>
  <si>
    <t>Муниципальная программа "Комплексное и устойчивое развитие  сфере дорожного хозяйства на 2019-2021 годы"</t>
  </si>
  <si>
    <t>Дорожная деятельность в отношении автомобильных дорог местного значения</t>
  </si>
  <si>
    <t xml:space="preserve"> «Информатизация Новодмитриевского сельского поселения»</t>
  </si>
  <si>
    <t xml:space="preserve">Развитие водоснабжения и водоотведения </t>
  </si>
  <si>
    <t>Развитие уличного освещения</t>
  </si>
  <si>
    <t>Мероприятия по благо-устройству территории</t>
  </si>
  <si>
    <t>Прочая закупка товаров, работ и услуг</t>
  </si>
  <si>
    <t>Закупка товаров, работ и услуг для государственных (муниципальных) нужд</t>
  </si>
  <si>
    <t>Обеспечение деятельности финансовых, налоговых и таможенных органов и орга-нов финансового (финансово-бюджетного) надзора</t>
  </si>
  <si>
    <t>Обеспечение деятельности контрольно-счетной палаты</t>
  </si>
  <si>
    <t>Обеспечение деятельности финансовых, налоговых и таможенных органов и ор-ганов финансового (финан-сово-бюджетного) надзора</t>
  </si>
  <si>
    <t>Выполнение полномочий по внутреннему финансовому контролю</t>
  </si>
  <si>
    <t>Выполнение полномочий на определение поставщиков (подрядчиков, исполнителей) при осуществлении закупок товаров,работ, услуг для обеспечения муниципальных нужд</t>
  </si>
  <si>
    <t>Другие общегосударственные расходы</t>
  </si>
  <si>
    <t>Информатизация Новодмитриевского сельского поселения</t>
  </si>
  <si>
    <t>Организация деятельности по накоплению и транспортированию твердых коммунальных отходов</t>
  </si>
  <si>
    <t>Организация деятельности по сбору (в том числе разделительному сбору) и транспортирова-нию твердых коммуналь-ных отходов</t>
  </si>
  <si>
    <t>Организация деятельности по накоплению и транспортированию твер-дых коммунальных отходов</t>
  </si>
  <si>
    <t>20050</t>
  </si>
  <si>
    <t>20040</t>
  </si>
  <si>
    <t>Обеспечение переданных полномочий</t>
  </si>
  <si>
    <t>Подпрограмма " Организация деятельности по накоплению и транспортированию твердых коммунальных отходов"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</si>
  <si>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</si>
  <si>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1 06 06000 10 0000 110</t>
  </si>
  <si>
    <t>1 01 02010 01 0000 110</t>
  </si>
  <si>
    <t>1 00 00000 00 0000 000</t>
  </si>
  <si>
    <t>1 06 06033 10 0000 110</t>
  </si>
  <si>
    <t>1 06 06043 10 0000 110</t>
  </si>
  <si>
    <t>1 11 09035 10 0000 120</t>
  </si>
  <si>
    <t>1 13 02995 10 0000 130</t>
  </si>
  <si>
    <t>Увеличеник прочих остатков средств бюджетов</t>
  </si>
  <si>
    <t>Увеличение прочих остатков средств бюджетов</t>
  </si>
  <si>
    <t>992 01 05 02 00 00 0000 510</t>
  </si>
  <si>
    <t>992 01 05 00 00 00 0000 500</t>
  </si>
  <si>
    <t>992 01 05 02 00 00 0000 610</t>
  </si>
  <si>
    <t>992 01 03 01 00 10 0000 710</t>
  </si>
  <si>
    <t>992 01 02 00 00 10 0000 710</t>
  </si>
  <si>
    <t>992 01 02 00 00 10 0000 810</t>
  </si>
  <si>
    <t>Погашение кредитов от кредитных организаций бюджетами поселений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</si>
  <si>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2019 год</t>
  </si>
  <si>
    <t>Исполнение судебных актов</t>
  </si>
  <si>
    <t>Приложение №5</t>
  </si>
  <si>
    <t>2 02  29999 10 0000 150</t>
  </si>
  <si>
    <t>Начальник финансового отдела                                                       Бакалова И.В.</t>
  </si>
  <si>
    <t>Начальник финансового отдела                                                                            Бакалова И.В.</t>
  </si>
  <si>
    <t>Начальник финансового отдела                                                                         Бакалова И.В.</t>
  </si>
  <si>
    <t>Начальник финансового отдела</t>
  </si>
  <si>
    <t>Бакалова И.В.</t>
  </si>
  <si>
    <t xml:space="preserve">06        </t>
  </si>
  <si>
    <t>Субсидии бюджетным учреждениям на иные цели</t>
  </si>
  <si>
    <t>S0050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</si>
  <si>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</si>
  <si>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</si>
  <si>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Управление муниципальными финансами</t>
  </si>
  <si>
    <t>54</t>
  </si>
  <si>
    <t>Управление муниципальным долгом и му-ниципальными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</si>
  <si>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</si>
  <si>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</si>
  <si>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</si>
  <si>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700</t>
  </si>
  <si>
    <t>Обслуживание государственного внутрен-него и муниципального долга</t>
  </si>
  <si>
    <t>2 19 60010 10 0000 150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</si>
  <si>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</si>
  <si>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880</t>
  </si>
  <si>
    <t>№_______от ______________2019г.</t>
  </si>
  <si>
    <t>№__12__от 10.10.2019г.</t>
  </si>
  <si>
    <t>№_12__от  10.10. 2019</t>
  </si>
  <si>
    <t xml:space="preserve">                                                                                                                 № 12 от 10.10.2019г.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</si>
</sst>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&quot;   &quot;"/>
    <numFmt numFmtId="174" formatCode="#,##0.0"/>
  </numFmts>
  <fonts count="5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8"/>
      <color indexed="8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169" fontId="35" fillId="0" borderId="0" applyBorder="0" applyProtection="0"/>
    <xf numFmtId="168" fontId="35" fillId="0" borderId="0" applyBorder="0" applyProtection="0"/>
    <xf numFmtId="0" fontId="36" fillId="0" borderId="0" applyNumberFormat="0" applyBorder="0" applyProtection="0">
      <alignment horizontal="center"/>
    </xf>
    <xf numFmtId="0" fontId="36" fillId="0" borderId="0" applyNumberFormat="0" applyBorder="0" applyProtection="0">
      <alignment horizontal="center" textRotation="90"/>
    </xf>
    <xf numFmtId="0" fontId="37" fillId="0" borderId="0" applyNumberFormat="0" applyBorder="0" applyProtection="0"/>
    <xf numFmtId="170" fontId="37" fillId="0" borderId="0" applyBorder="0" applyProtection="0"/>
    <xf numFmtId="0" fontId="38" fillId="0" borderId="0"/>
    <xf numFmtId="168" fontId="35" fillId="0" borderId="0" applyBorder="0" applyProtection="0"/>
    <xf numFmtId="168" fontId="39" fillId="0" borderId="0" applyBorder="0" applyProtection="0"/>
    <xf numFmtId="0" fontId="35" fillId="0" borderId="0" applyNumberFormat="0" applyBorder="0" applyProtection="0"/>
    <xf numFmtId="0" fontId="40" fillId="0" borderId="0"/>
    <xf numFmtId="0" fontId="12" fillId="0" borderId="0"/>
    <xf numFmtId="164" fontId="1" fillId="0" borderId="0" applyFont="0" applyFill="0" applyBorder="0" applyAlignment="0" applyProtection="0"/>
    <xf numFmtId="164" fontId="34" fillId="0" borderId="0" applyFont="0" applyFill="0" applyBorder="0" applyAlignment="0" applyProtection="0"/>
    <xf numFmtId="164" fontId="43" fillId="0" borderId="0" applyFont="0" applyFill="0" applyBorder="0" applyAlignment="0" applyProtection="0"/>
  </cellStyleXfs>
  <cellXfs count="404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0" fontId="15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3" xfId="7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3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3" xfId="7" applyNumberFormat="1" applyFont="1" applyFill="1" applyBorder="1" applyAlignment="1"/>
    <xf numFmtId="0" fontId="15" fillId="2" borderId="1" xfId="7" applyFont="1" applyFill="1" applyBorder="1" applyAlignment="1">
      <alignment vertical="center" wrapText="1"/>
    </xf>
    <xf numFmtId="0" fontId="13" fillId="2" borderId="1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49" fontId="15" fillId="2" borderId="3" xfId="7" applyNumberFormat="1" applyFont="1" applyFill="1" applyBorder="1" applyAlignment="1"/>
    <xf numFmtId="0" fontId="15" fillId="2" borderId="3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14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49" fontId="6" fillId="0" borderId="1" xfId="7" applyNumberFormat="1" applyFont="1" applyBorder="1" applyAlignment="1">
      <alignment horizontal="center"/>
    </xf>
    <xf numFmtId="0" fontId="6" fillId="2" borderId="4" xfId="7" applyFont="1" applyFill="1" applyBorder="1"/>
    <xf numFmtId="0" fontId="6" fillId="2" borderId="4" xfId="7" applyFont="1" applyFill="1" applyBorder="1" applyAlignment="1">
      <alignment horizontal="center"/>
    </xf>
    <xf numFmtId="167" fontId="13" fillId="2" borderId="4" xfId="12" applyNumberFormat="1" applyFont="1" applyFill="1" applyBorder="1"/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0" fontId="13" fillId="2" borderId="1" xfId="7" applyFont="1" applyFill="1" applyBorder="1" applyAlignment="1">
      <alignment horizontal="left" vertical="center" wrapText="1"/>
    </xf>
    <xf numFmtId="165" fontId="13" fillId="0" borderId="1" xfId="7" applyNumberFormat="1" applyFont="1" applyFill="1" applyBorder="1" applyAlignment="1">
      <alignment horizontal="right"/>
    </xf>
    <xf numFmtId="165" fontId="8" fillId="2" borderId="2" xfId="13" applyNumberFormat="1" applyFont="1" applyFill="1" applyBorder="1" applyAlignment="1">
      <alignment wrapText="1"/>
    </xf>
    <xf numFmtId="165" fontId="4" fillId="2" borderId="2" xfId="0" applyNumberFormat="1" applyFont="1" applyFill="1" applyBorder="1" applyAlignment="1"/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0" fillId="0" borderId="0" xfId="0" applyNumberFormat="1" applyBorder="1"/>
    <xf numFmtId="0" fontId="13" fillId="0" borderId="1" xfId="7" applyFont="1" applyFill="1" applyBorder="1" applyAlignment="1">
      <alignment wrapText="1"/>
    </xf>
    <xf numFmtId="0" fontId="16" fillId="0" borderId="1" xfId="0" applyFont="1" applyBorder="1" applyAlignment="1">
      <alignment wrapText="1"/>
    </xf>
    <xf numFmtId="0" fontId="6" fillId="0" borderId="1" xfId="7" applyFont="1" applyFill="1" applyBorder="1" applyAlignment="1">
      <alignment vertical="center" wrapText="1"/>
    </xf>
    <xf numFmtId="168" fontId="25" fillId="0" borderId="0" xfId="2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0" xfId="7" applyFont="1" applyFill="1" applyAlignment="1"/>
    <xf numFmtId="0" fontId="2" fillId="0" borderId="1" xfId="0" applyFont="1" applyBorder="1" applyAlignment="1">
      <alignment horizontal="left" wrapText="1"/>
    </xf>
    <xf numFmtId="0" fontId="14" fillId="2" borderId="1" xfId="7" applyFont="1" applyFill="1" applyBorder="1" applyAlignment="1">
      <alignment wrapText="1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28" fillId="2" borderId="0" xfId="7" applyNumberFormat="1" applyFont="1" applyFill="1"/>
    <xf numFmtId="0" fontId="29" fillId="2" borderId="0" xfId="7" applyFont="1" applyFill="1" applyAlignment="1">
      <alignment horizontal="center"/>
    </xf>
    <xf numFmtId="0" fontId="29" fillId="2" borderId="0" xfId="7" applyFont="1" applyFill="1"/>
    <xf numFmtId="165" fontId="29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29" fillId="2" borderId="0" xfId="7" applyNumberFormat="1" applyFont="1" applyFill="1" applyAlignment="1">
      <alignment horizontal="center"/>
    </xf>
    <xf numFmtId="165" fontId="29" fillId="2" borderId="0" xfId="7" applyNumberFormat="1" applyFont="1" applyFill="1" applyAlignment="1"/>
    <xf numFmtId="0" fontId="29" fillId="2" borderId="0" xfId="7" applyFont="1" applyFill="1" applyAlignment="1"/>
    <xf numFmtId="14" fontId="16" fillId="2" borderId="0" xfId="7" applyNumberFormat="1" applyFont="1" applyFill="1"/>
    <xf numFmtId="0" fontId="30" fillId="2" borderId="0" xfId="7" applyFont="1" applyFill="1"/>
    <xf numFmtId="49" fontId="8" fillId="2" borderId="1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 wrapText="1"/>
    </xf>
    <xf numFmtId="0" fontId="23" fillId="0" borderId="1" xfId="0" applyFont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165" fontId="15" fillId="2" borderId="1" xfId="7" applyNumberFormat="1" applyFont="1" applyFill="1" applyBorder="1" applyAlignment="1">
      <alignment horizontal="right" vertical="center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2" fillId="0" borderId="0" xfId="0" applyFont="1"/>
    <xf numFmtId="172" fontId="8" fillId="0" borderId="1" xfId="0" applyNumberFormat="1" applyFont="1" applyBorder="1" applyAlignment="1">
      <alignment horizontal="center"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174" fontId="32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right" vertical="top" wrapText="1"/>
    </xf>
    <xf numFmtId="0" fontId="8" fillId="0" borderId="4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165" fontId="6" fillId="0" borderId="0" xfId="0" applyNumberFormat="1" applyFont="1" applyAlignment="1"/>
    <xf numFmtId="0" fontId="6" fillId="0" borderId="0" xfId="0" applyFont="1" applyAlignment="1"/>
    <xf numFmtId="0" fontId="5" fillId="0" borderId="0" xfId="0" applyFont="1" applyAlignment="1">
      <alignment horizontal="right"/>
    </xf>
    <xf numFmtId="0" fontId="31" fillId="0" borderId="0" xfId="0" applyFont="1"/>
    <xf numFmtId="0" fontId="15" fillId="2" borderId="0" xfId="7" applyFont="1" applyFill="1" applyAlignment="1">
      <alignment horizontal="center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29" fillId="0" borderId="0" xfId="7" applyFont="1" applyFill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49" fontId="6" fillId="2" borderId="1" xfId="7" applyNumberFormat="1" applyFont="1" applyFill="1" applyBorder="1" applyAlignment="1">
      <alignment horizontal="center"/>
    </xf>
    <xf numFmtId="165" fontId="6" fillId="2" borderId="1" xfId="7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5" borderId="1" xfId="7" applyNumberFormat="1" applyFont="1" applyFill="1" applyBorder="1" applyAlignment="1"/>
    <xf numFmtId="0" fontId="15" fillId="5" borderId="1" xfId="7" applyFont="1" applyFill="1" applyBorder="1" applyAlignment="1">
      <alignment horizontal="center"/>
    </xf>
    <xf numFmtId="49" fontId="15" fillId="5" borderId="1" xfId="7" applyNumberFormat="1" applyFont="1" applyFill="1" applyBorder="1" applyAlignment="1">
      <alignment horizontal="center"/>
    </xf>
    <xf numFmtId="49" fontId="15" fillId="5" borderId="3" xfId="7" applyNumberFormat="1" applyFont="1" applyFill="1" applyBorder="1" applyAlignment="1">
      <alignment horizontal="center"/>
    </xf>
    <xf numFmtId="165" fontId="15" fillId="5" borderId="1" xfId="7" applyNumberFormat="1" applyFont="1" applyFill="1" applyBorder="1" applyAlignment="1"/>
    <xf numFmtId="168" fontId="42" fillId="0" borderId="1" xfId="8" applyFont="1" applyFill="1" applyBorder="1" applyAlignment="1"/>
    <xf numFmtId="49" fontId="6" fillId="5" borderId="1" xfId="7" applyNumberFormat="1" applyFont="1" applyFill="1" applyBorder="1" applyAlignment="1">
      <alignment horizontal="center" vertical="center"/>
    </xf>
    <xf numFmtId="165" fontId="6" fillId="5" borderId="1" xfId="7" applyNumberFormat="1" applyFont="1" applyFill="1" applyBorder="1" applyAlignment="1">
      <alignment horizontal="right" vertical="center"/>
    </xf>
    <xf numFmtId="0" fontId="6" fillId="5" borderId="1" xfId="7" applyFont="1" applyFill="1" applyBorder="1" applyAlignment="1">
      <alignment horizontal="center"/>
    </xf>
    <xf numFmtId="49" fontId="6" fillId="5" borderId="1" xfId="7" applyNumberFormat="1" applyFont="1" applyFill="1" applyBorder="1" applyAlignment="1">
      <alignment horizontal="center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wrapText="1"/>
    </xf>
    <xf numFmtId="0" fontId="6" fillId="5" borderId="1" xfId="7" applyFont="1" applyFill="1" applyBorder="1"/>
    <xf numFmtId="165" fontId="15" fillId="5" borderId="1" xfId="7" applyNumberFormat="1" applyFont="1" applyFill="1" applyBorder="1" applyAlignment="1">
      <alignment horizontal="right"/>
    </xf>
    <xf numFmtId="0" fontId="14" fillId="5" borderId="1" xfId="7" applyFont="1" applyFill="1" applyBorder="1" applyAlignment="1">
      <alignment wrapText="1"/>
    </xf>
    <xf numFmtId="0" fontId="13" fillId="5" borderId="1" xfId="7" applyFont="1" applyFill="1" applyBorder="1" applyAlignment="1">
      <alignment wrapText="1"/>
    </xf>
    <xf numFmtId="0" fontId="15" fillId="5" borderId="1" xfId="7" applyFont="1" applyFill="1" applyBorder="1" applyAlignment="1">
      <alignment vertical="center" wrapText="1"/>
    </xf>
    <xf numFmtId="0" fontId="6" fillId="5" borderId="1" xfId="7" applyFont="1" applyFill="1" applyBorder="1" applyAlignment="1">
      <alignment vertical="center" wrapText="1"/>
    </xf>
    <xf numFmtId="49" fontId="13" fillId="5" borderId="1" xfId="7" applyNumberFormat="1" applyFont="1" applyFill="1" applyBorder="1" applyAlignment="1">
      <alignment horizontal="center"/>
    </xf>
    <xf numFmtId="165" fontId="13" fillId="5" borderId="1" xfId="7" applyNumberFormat="1" applyFont="1" applyFill="1" applyBorder="1" applyAlignment="1"/>
    <xf numFmtId="0" fontId="16" fillId="5" borderId="1" xfId="0" applyFont="1" applyFill="1" applyBorder="1" applyAlignment="1">
      <alignment wrapText="1"/>
    </xf>
    <xf numFmtId="49" fontId="6" fillId="5" borderId="4" xfId="7" applyNumberFormat="1" applyFont="1" applyFill="1" applyBorder="1" applyAlignment="1">
      <alignment horizontal="center"/>
    </xf>
    <xf numFmtId="0" fontId="13" fillId="5" borderId="1" xfId="7" applyFont="1" applyFill="1" applyBorder="1" applyAlignment="1"/>
    <xf numFmtId="0" fontId="15" fillId="5" borderId="1" xfId="7" applyFont="1" applyFill="1" applyBorder="1" applyAlignment="1">
      <alignment vertical="center"/>
    </xf>
    <xf numFmtId="49" fontId="27" fillId="5" borderId="5" xfId="8" applyNumberFormat="1" applyFont="1" applyFill="1" applyBorder="1" applyAlignment="1">
      <alignment horizontal="center"/>
    </xf>
    <xf numFmtId="0" fontId="15" fillId="5" borderId="0" xfId="7" applyFont="1" applyFill="1" applyAlignment="1">
      <alignment horizontal="center"/>
    </xf>
    <xf numFmtId="0" fontId="6" fillId="2" borderId="3" xfId="7" applyFont="1" applyFill="1" applyBorder="1" applyAlignment="1">
      <alignment horizontal="center"/>
    </xf>
    <xf numFmtId="49" fontId="6" fillId="5" borderId="3" xfId="7" applyNumberFormat="1" applyFont="1" applyFill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45" fillId="5" borderId="0" xfId="0" applyFont="1" applyFill="1"/>
    <xf numFmtId="2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7" fillId="0" borderId="1" xfId="13" applyNumberFormat="1" applyFont="1" applyFill="1" applyBorder="1" applyAlignment="1">
      <alignment horizontal="center" vertical="center" wrapText="1"/>
    </xf>
    <xf numFmtId="165" fontId="3" fillId="2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8" fontId="26" fillId="2" borderId="1" xfId="2" applyFont="1" applyFill="1" applyBorder="1" applyAlignment="1">
      <alignment vertical="center" wrapText="1"/>
    </xf>
    <xf numFmtId="173" fontId="7" fillId="2" borderId="1" xfId="2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6" fillId="2" borderId="1" xfId="0" applyFont="1" applyFill="1" applyBorder="1" applyAlignment="1">
      <alignment vertical="center" wrapText="1"/>
    </xf>
    <xf numFmtId="172" fontId="4" fillId="0" borderId="1" xfId="0" applyNumberFormat="1" applyFont="1" applyBorder="1" applyAlignment="1">
      <alignment horizontal="center" vertical="center" wrapText="1"/>
    </xf>
    <xf numFmtId="171" fontId="8" fillId="0" borderId="1" xfId="13" applyNumberFormat="1" applyFont="1" applyBorder="1" applyAlignment="1">
      <alignment horizontal="center" vertical="center" wrapText="1"/>
    </xf>
    <xf numFmtId="165" fontId="6" fillId="5" borderId="1" xfId="7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center" wrapText="1"/>
    </xf>
    <xf numFmtId="168" fontId="4" fillId="2" borderId="1" xfId="2" applyFont="1" applyFill="1" applyBorder="1" applyAlignment="1">
      <alignment vertical="top" wrapText="1"/>
    </xf>
    <xf numFmtId="0" fontId="15" fillId="0" borderId="1" xfId="7" applyFont="1" applyBorder="1" applyAlignment="1">
      <alignment horizontal="center" vertical="center" wrapText="1"/>
    </xf>
    <xf numFmtId="0" fontId="15" fillId="0" borderId="1" xfId="7" applyFont="1" applyBorder="1" applyAlignment="1">
      <alignment horizontal="left"/>
    </xf>
    <xf numFmtId="0" fontId="15" fillId="0" borderId="1" xfId="7" applyFont="1" applyFill="1" applyBorder="1" applyAlignment="1">
      <alignment vertical="center" wrapText="1"/>
    </xf>
    <xf numFmtId="0" fontId="14" fillId="2" borderId="1" xfId="7" applyFont="1" applyFill="1" applyBorder="1" applyAlignment="1">
      <alignment horizontal="left" vertical="center" wrapText="1"/>
    </xf>
    <xf numFmtId="0" fontId="14" fillId="0" borderId="1" xfId="7" applyFont="1" applyFill="1" applyBorder="1" applyAlignment="1">
      <alignment wrapText="1"/>
    </xf>
    <xf numFmtId="168" fontId="41" fillId="7" borderId="1" xfId="8" applyFont="1" applyFill="1" applyBorder="1" applyAlignment="1">
      <alignment wrapText="1"/>
    </xf>
    <xf numFmtId="168" fontId="41" fillId="7" borderId="1" xfId="8" applyFont="1" applyFill="1" applyBorder="1" applyAlignment="1">
      <alignment horizontal="center"/>
    </xf>
    <xf numFmtId="49" fontId="41" fillId="7" borderId="1" xfId="8" applyNumberFormat="1" applyFont="1" applyFill="1" applyBorder="1" applyAlignment="1">
      <alignment horizontal="center"/>
    </xf>
    <xf numFmtId="165" fontId="41" fillId="0" borderId="1" xfId="8" applyNumberFormat="1" applyFont="1" applyFill="1" applyBorder="1" applyAlignment="1"/>
    <xf numFmtId="168" fontId="42" fillId="7" borderId="1" xfId="8" applyFont="1" applyFill="1" applyBorder="1" applyAlignment="1">
      <alignment wrapText="1"/>
    </xf>
    <xf numFmtId="168" fontId="42" fillId="7" borderId="1" xfId="8" applyFont="1" applyFill="1" applyBorder="1" applyAlignment="1">
      <alignment horizontal="center"/>
    </xf>
    <xf numFmtId="49" fontId="42" fillId="7" borderId="1" xfId="8" applyNumberFormat="1" applyFont="1" applyFill="1" applyBorder="1" applyAlignment="1">
      <alignment horizontal="center"/>
    </xf>
    <xf numFmtId="165" fontId="42" fillId="0" borderId="1" xfId="8" applyNumberFormat="1" applyFont="1" applyFill="1" applyBorder="1" applyAlignment="1"/>
    <xf numFmtId="0" fontId="15" fillId="2" borderId="1" xfId="7" applyFont="1" applyFill="1" applyBorder="1" applyAlignment="1">
      <alignment horizontal="center" vertical="center" wrapText="1"/>
    </xf>
    <xf numFmtId="49" fontId="14" fillId="2" borderId="1" xfId="7" applyNumberFormat="1" applyFont="1" applyFill="1" applyBorder="1" applyAlignment="1">
      <alignment horizontal="center" vertical="center"/>
    </xf>
    <xf numFmtId="0" fontId="14" fillId="2" borderId="1" xfId="7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top" wrapText="1"/>
    </xf>
    <xf numFmtId="168" fontId="41" fillId="6" borderId="1" xfId="8" applyFont="1" applyFill="1" applyBorder="1" applyAlignment="1">
      <alignment wrapText="1"/>
    </xf>
    <xf numFmtId="0" fontId="6" fillId="5" borderId="1" xfId="0" applyFont="1" applyFill="1" applyBorder="1" applyAlignment="1">
      <alignment horizontal="left" vertical="top" wrapText="1"/>
    </xf>
    <xf numFmtId="168" fontId="27" fillId="4" borderId="1" xfId="8" applyFont="1" applyFill="1" applyBorder="1" applyAlignment="1"/>
    <xf numFmtId="168" fontId="26" fillId="5" borderId="1" xfId="2" applyFont="1" applyFill="1" applyBorder="1" applyAlignment="1">
      <alignment horizontal="left" wrapText="1"/>
    </xf>
    <xf numFmtId="168" fontId="27" fillId="5" borderId="1" xfId="8" applyFont="1" applyFill="1" applyBorder="1" applyAlignment="1">
      <alignment horizontal="center"/>
    </xf>
    <xf numFmtId="49" fontId="27" fillId="5" borderId="1" xfId="8" applyNumberFormat="1" applyFont="1" applyFill="1" applyBorder="1" applyAlignment="1">
      <alignment horizontal="center"/>
    </xf>
    <xf numFmtId="165" fontId="27" fillId="5" borderId="1" xfId="8" applyNumberFormat="1" applyFont="1" applyFill="1" applyBorder="1" applyAlignment="1"/>
    <xf numFmtId="168" fontId="27" fillId="8" borderId="1" xfId="8" applyFont="1" applyFill="1" applyBorder="1" applyAlignment="1"/>
    <xf numFmtId="0" fontId="14" fillId="5" borderId="1" xfId="7" applyFont="1" applyFill="1" applyBorder="1" applyAlignment="1"/>
    <xf numFmtId="49" fontId="6" fillId="2" borderId="4" xfId="7" applyNumberFormat="1" applyFont="1" applyFill="1" applyBorder="1" applyAlignment="1">
      <alignment horizontal="center"/>
    </xf>
    <xf numFmtId="49" fontId="6" fillId="5" borderId="5" xfId="8" applyNumberFormat="1" applyFont="1" applyFill="1" applyBorder="1" applyAlignment="1">
      <alignment horizontal="center"/>
    </xf>
    <xf numFmtId="49" fontId="6" fillId="5" borderId="0" xfId="7" applyNumberFormat="1" applyFont="1" applyFill="1" applyBorder="1" applyAlignment="1">
      <alignment horizontal="center"/>
    </xf>
    <xf numFmtId="3" fontId="44" fillId="0" borderId="1" xfId="0" applyNumberFormat="1" applyFont="1" applyBorder="1" applyAlignment="1">
      <alignment horizontal="left" vertical="center" wrapText="1"/>
    </xf>
    <xf numFmtId="172" fontId="3" fillId="0" borderId="1" xfId="0" applyNumberFormat="1" applyFont="1" applyBorder="1" applyAlignment="1">
      <alignment horizontal="center" vertical="center" wrapText="1"/>
    </xf>
    <xf numFmtId="165" fontId="24" fillId="2" borderId="1" xfId="13" applyNumberFormat="1" applyFont="1" applyFill="1" applyBorder="1" applyAlignment="1">
      <alignment wrapText="1"/>
    </xf>
    <xf numFmtId="165" fontId="11" fillId="2" borderId="1" xfId="0" applyNumberFormat="1" applyFont="1" applyFill="1" applyBorder="1" applyAlignment="1"/>
    <xf numFmtId="0" fontId="16" fillId="5" borderId="0" xfId="7" applyFont="1" applyFill="1" applyAlignment="1">
      <alignment horizontal="center"/>
    </xf>
    <xf numFmtId="165" fontId="46" fillId="0" borderId="0" xfId="0" applyNumberFormat="1" applyFont="1"/>
    <xf numFmtId="165" fontId="47" fillId="0" borderId="0" xfId="0" applyNumberFormat="1" applyFont="1"/>
    <xf numFmtId="165" fontId="48" fillId="2" borderId="0" xfId="13" applyNumberFormat="1" applyFont="1" applyFill="1" applyBorder="1" applyAlignment="1">
      <alignment wrapText="1"/>
    </xf>
    <xf numFmtId="49" fontId="4" fillId="5" borderId="1" xfId="0" applyNumberFormat="1" applyFont="1" applyFill="1" applyBorder="1" applyAlignment="1">
      <alignment horizontal="center" wrapText="1"/>
    </xf>
    <xf numFmtId="49" fontId="8" fillId="5" borderId="1" xfId="0" applyNumberFormat="1" applyFont="1" applyFill="1" applyBorder="1" applyAlignment="1">
      <alignment horizontal="center" wrapText="1"/>
    </xf>
    <xf numFmtId="165" fontId="8" fillId="5" borderId="1" xfId="13" applyNumberFormat="1" applyFont="1" applyFill="1" applyBorder="1" applyAlignment="1">
      <alignment wrapText="1"/>
    </xf>
    <xf numFmtId="0" fontId="49" fillId="0" borderId="0" xfId="0" applyFont="1"/>
    <xf numFmtId="0" fontId="0" fillId="9" borderId="1" xfId="0" applyFill="1" applyBorder="1"/>
    <xf numFmtId="165" fontId="18" fillId="9" borderId="1" xfId="0" applyNumberFormat="1" applyFont="1" applyFill="1" applyBorder="1" applyAlignment="1">
      <alignment horizontal="center" vertical="top" wrapText="1"/>
    </xf>
    <xf numFmtId="0" fontId="0" fillId="9" borderId="0" xfId="0" applyFill="1"/>
    <xf numFmtId="165" fontId="0" fillId="9" borderId="0" xfId="0" applyNumberFormat="1" applyFill="1"/>
    <xf numFmtId="0" fontId="50" fillId="0" borderId="0" xfId="0" applyFont="1"/>
    <xf numFmtId="165" fontId="50" fillId="2" borderId="0" xfId="0" applyNumberFormat="1" applyFont="1" applyFill="1"/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top" wrapText="1"/>
    </xf>
    <xf numFmtId="165" fontId="4" fillId="5" borderId="1" xfId="13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vertical="top" wrapText="1"/>
    </xf>
    <xf numFmtId="165" fontId="4" fillId="5" borderId="1" xfId="0" applyNumberFormat="1" applyFont="1" applyFill="1" applyBorder="1" applyAlignment="1"/>
    <xf numFmtId="0" fontId="11" fillId="5" borderId="1" xfId="0" applyFont="1" applyFill="1" applyBorder="1" applyAlignment="1">
      <alignment wrapText="1"/>
    </xf>
    <xf numFmtId="168" fontId="26" fillId="5" borderId="1" xfId="2" applyFont="1" applyFill="1" applyBorder="1" applyAlignment="1">
      <alignment wrapText="1"/>
    </xf>
    <xf numFmtId="49" fontId="6" fillId="5" borderId="1" xfId="8" applyNumberFormat="1" applyFont="1" applyFill="1" applyBorder="1" applyAlignment="1">
      <alignment horizontal="center"/>
    </xf>
    <xf numFmtId="49" fontId="2" fillId="5" borderId="7" xfId="8" applyNumberFormat="1" applyFont="1" applyFill="1" applyBorder="1" applyAlignment="1"/>
    <xf numFmtId="49" fontId="2" fillId="5" borderId="8" xfId="8" applyNumberFormat="1" applyFont="1" applyFill="1" applyBorder="1" applyAlignment="1"/>
    <xf numFmtId="49" fontId="2" fillId="5" borderId="8" xfId="8" applyNumberFormat="1" applyFont="1" applyFill="1" applyBorder="1" applyAlignment="1">
      <alignment horizontal="center"/>
    </xf>
    <xf numFmtId="49" fontId="2" fillId="5" borderId="9" xfId="8" applyNumberFormat="1" applyFont="1" applyFill="1" applyBorder="1" applyAlignment="1">
      <alignment horizontal="center"/>
    </xf>
    <xf numFmtId="168" fontId="2" fillId="5" borderId="1" xfId="2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5" fontId="4" fillId="9" borderId="0" xfId="0" applyNumberFormat="1" applyFont="1" applyFill="1" applyBorder="1" applyAlignment="1"/>
    <xf numFmtId="0" fontId="6" fillId="9" borderId="0" xfId="7" applyFont="1" applyFill="1"/>
    <xf numFmtId="0" fontId="16" fillId="9" borderId="0" xfId="7" applyFont="1" applyFill="1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41" fillId="0" borderId="10" xfId="7" applyFont="1" applyFill="1" applyBorder="1" applyAlignment="1"/>
    <xf numFmtId="0" fontId="42" fillId="0" borderId="13" xfId="7" applyFont="1" applyFill="1" applyBorder="1" applyAlignment="1"/>
    <xf numFmtId="0" fontId="13" fillId="5" borderId="0" xfId="7" applyFont="1" applyFill="1" applyBorder="1" applyAlignment="1">
      <alignment wrapText="1"/>
    </xf>
    <xf numFmtId="0" fontId="6" fillId="5" borderId="0" xfId="7" applyFont="1" applyFill="1" applyBorder="1" applyAlignment="1">
      <alignment horizontal="center"/>
    </xf>
    <xf numFmtId="165" fontId="6" fillId="5" borderId="0" xfId="7" applyNumberFormat="1" applyFont="1" applyFill="1" applyBorder="1" applyAlignment="1"/>
    <xf numFmtId="49" fontId="6" fillId="9" borderId="1" xfId="7" applyNumberFormat="1" applyFont="1" applyFill="1" applyBorder="1" applyAlignment="1">
      <alignment horizontal="center"/>
    </xf>
    <xf numFmtId="165" fontId="6" fillId="9" borderId="1" xfId="7" applyNumberFormat="1" applyFont="1" applyFill="1" applyBorder="1" applyAlignment="1"/>
    <xf numFmtId="2" fontId="4" fillId="9" borderId="1" xfId="0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left" wrapText="1"/>
    </xf>
    <xf numFmtId="165" fontId="4" fillId="9" borderId="1" xfId="0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justify" vertical="top" wrapText="1"/>
    </xf>
    <xf numFmtId="165" fontId="4" fillId="9" borderId="1" xfId="13" applyNumberFormat="1" applyFont="1" applyFill="1" applyBorder="1" applyAlignment="1">
      <alignment horizontal="center" vertical="center" wrapText="1"/>
    </xf>
    <xf numFmtId="0" fontId="6" fillId="5" borderId="0" xfId="7" applyFont="1" applyFill="1" applyAlignment="1">
      <alignment horizontal="center"/>
    </xf>
    <xf numFmtId="0" fontId="15" fillId="9" borderId="0" xfId="7" applyFont="1" applyFill="1" applyAlignment="1">
      <alignment horizontal="center"/>
    </xf>
    <xf numFmtId="0" fontId="6" fillId="5" borderId="0" xfId="7" applyFont="1" applyFill="1"/>
    <xf numFmtId="0" fontId="41" fillId="6" borderId="11" xfId="7" applyFont="1" applyFill="1" applyBorder="1" applyAlignment="1">
      <alignment wrapText="1"/>
    </xf>
    <xf numFmtId="49" fontId="41" fillId="6" borderId="10" xfId="7" applyNumberFormat="1" applyFont="1" applyFill="1" applyBorder="1" applyAlignment="1">
      <alignment horizontal="center"/>
    </xf>
    <xf numFmtId="49" fontId="41" fillId="5" borderId="12" xfId="7" applyNumberFormat="1" applyFont="1" applyFill="1" applyBorder="1" applyAlignment="1">
      <alignment horizontal="center"/>
    </xf>
    <xf numFmtId="165" fontId="41" fillId="5" borderId="10" xfId="7" applyNumberFormat="1" applyFont="1" applyFill="1" applyBorder="1" applyAlignment="1">
      <alignment horizontal="right"/>
    </xf>
    <xf numFmtId="0" fontId="42" fillId="6" borderId="11" xfId="7" applyFont="1" applyFill="1" applyBorder="1" applyAlignment="1">
      <alignment wrapText="1"/>
    </xf>
    <xf numFmtId="49" fontId="42" fillId="6" borderId="13" xfId="7" applyNumberFormat="1" applyFont="1" applyFill="1" applyBorder="1" applyAlignment="1">
      <alignment horizontal="center"/>
    </xf>
    <xf numFmtId="49" fontId="42" fillId="5" borderId="14" xfId="7" applyNumberFormat="1" applyFont="1" applyFill="1" applyBorder="1" applyAlignment="1">
      <alignment horizontal="center"/>
    </xf>
    <xf numFmtId="165" fontId="42" fillId="5" borderId="13" xfId="7" applyNumberFormat="1" applyFont="1" applyFill="1" applyBorder="1" applyAlignment="1">
      <alignment horizontal="right"/>
    </xf>
    <xf numFmtId="0" fontId="6" fillId="9" borderId="1" xfId="7" applyFont="1" applyFill="1" applyBorder="1"/>
    <xf numFmtId="0" fontId="13" fillId="9" borderId="1" xfId="7" applyFont="1" applyFill="1" applyBorder="1" applyAlignment="1">
      <alignment wrapText="1"/>
    </xf>
    <xf numFmtId="165" fontId="6" fillId="9" borderId="1" xfId="7" applyNumberFormat="1" applyFont="1" applyFill="1" applyBorder="1" applyAlignment="1">
      <alignment horizontal="right"/>
    </xf>
    <xf numFmtId="0" fontId="6" fillId="9" borderId="1" xfId="7" applyFont="1" applyFill="1" applyBorder="1" applyAlignment="1">
      <alignment vertical="center" wrapText="1"/>
    </xf>
    <xf numFmtId="0" fontId="6" fillId="9" borderId="1" xfId="7" applyFont="1" applyFill="1" applyBorder="1" applyAlignment="1">
      <alignment horizontal="center"/>
    </xf>
    <xf numFmtId="49" fontId="6" fillId="9" borderId="3" xfId="7" applyNumberFormat="1" applyFont="1" applyFill="1" applyBorder="1" applyAlignment="1">
      <alignment horizontal="center"/>
    </xf>
    <xf numFmtId="0" fontId="41" fillId="6" borderId="15" xfId="7" applyFont="1" applyFill="1" applyBorder="1" applyAlignment="1">
      <alignment wrapText="1"/>
    </xf>
    <xf numFmtId="0" fontId="41" fillId="6" borderId="15" xfId="7" applyFont="1" applyFill="1" applyBorder="1" applyAlignment="1">
      <alignment horizontal="center"/>
    </xf>
    <xf numFmtId="49" fontId="41" fillId="6" borderId="15" xfId="7" applyNumberFormat="1" applyFont="1" applyFill="1" applyBorder="1" applyAlignment="1">
      <alignment horizontal="center"/>
    </xf>
    <xf numFmtId="49" fontId="41" fillId="6" borderId="16" xfId="7" applyNumberFormat="1" applyFont="1" applyFill="1" applyBorder="1" applyAlignment="1">
      <alignment horizontal="center"/>
    </xf>
    <xf numFmtId="49" fontId="42" fillId="6" borderId="2" xfId="7" applyNumberFormat="1" applyFont="1" applyFill="1" applyBorder="1" applyAlignment="1">
      <alignment horizontal="center"/>
    </xf>
    <xf numFmtId="49" fontId="42" fillId="6" borderId="3" xfId="7" applyNumberFormat="1" applyFont="1" applyFill="1" applyBorder="1" applyAlignment="1">
      <alignment horizontal="center"/>
    </xf>
    <xf numFmtId="49" fontId="42" fillId="6" borderId="17" xfId="7" applyNumberFormat="1" applyFont="1" applyFill="1" applyBorder="1" applyAlignment="1">
      <alignment horizontal="center"/>
    </xf>
    <xf numFmtId="0" fontId="42" fillId="6" borderId="15" xfId="7" applyFont="1" applyFill="1" applyBorder="1" applyAlignment="1">
      <alignment horizontal="left" wrapText="1"/>
    </xf>
    <xf numFmtId="0" fontId="42" fillId="6" borderId="15" xfId="7" applyFont="1" applyFill="1" applyBorder="1" applyAlignment="1">
      <alignment horizontal="center"/>
    </xf>
    <xf numFmtId="49" fontId="42" fillId="6" borderId="15" xfId="7" applyNumberFormat="1" applyFont="1" applyFill="1" applyBorder="1" applyAlignment="1">
      <alignment horizontal="center"/>
    </xf>
    <xf numFmtId="0" fontId="42" fillId="6" borderId="15" xfId="7" applyFont="1" applyFill="1" applyBorder="1" applyAlignment="1">
      <alignment wrapText="1"/>
    </xf>
    <xf numFmtId="0" fontId="42" fillId="6" borderId="1" xfId="7" applyFont="1" applyFill="1" applyBorder="1" applyAlignment="1">
      <alignment wrapText="1"/>
    </xf>
    <xf numFmtId="49" fontId="42" fillId="6" borderId="16" xfId="7" applyNumberFormat="1" applyFont="1" applyFill="1" applyBorder="1" applyAlignment="1">
      <alignment horizontal="center"/>
    </xf>
    <xf numFmtId="49" fontId="42" fillId="6" borderId="6" xfId="7" applyNumberFormat="1" applyFont="1" applyFill="1" applyBorder="1" applyAlignment="1">
      <alignment horizontal="center"/>
    </xf>
    <xf numFmtId="49" fontId="42" fillId="6" borderId="18" xfId="7" applyNumberFormat="1" applyFont="1" applyFill="1" applyBorder="1" applyAlignment="1">
      <alignment horizontal="center"/>
    </xf>
    <xf numFmtId="0" fontId="42" fillId="6" borderId="1" xfId="7" applyFont="1" applyFill="1" applyBorder="1" applyAlignment="1">
      <alignment horizontal="center"/>
    </xf>
    <xf numFmtId="49" fontId="42" fillId="6" borderId="1" xfId="7" applyNumberFormat="1" applyFont="1" applyFill="1" applyBorder="1" applyAlignment="1">
      <alignment horizontal="center"/>
    </xf>
    <xf numFmtId="168" fontId="51" fillId="5" borderId="1" xfId="2" applyFont="1" applyFill="1" applyBorder="1" applyAlignment="1">
      <alignment horizontal="left" vertical="center" wrapText="1"/>
    </xf>
    <xf numFmtId="49" fontId="51" fillId="5" borderId="1" xfId="2" applyNumberFormat="1" applyFont="1" applyFill="1" applyBorder="1" applyAlignment="1">
      <alignment horizontal="center" vertical="center" wrapText="1"/>
    </xf>
    <xf numFmtId="165" fontId="51" fillId="6" borderId="1" xfId="2" applyNumberFormat="1" applyFont="1" applyFill="1" applyBorder="1" applyAlignment="1"/>
    <xf numFmtId="165" fontId="4" fillId="5" borderId="0" xfId="0" applyNumberFormat="1" applyFont="1" applyFill="1" applyBorder="1" applyAlignment="1"/>
    <xf numFmtId="168" fontId="52" fillId="5" borderId="1" xfId="2" applyFont="1" applyFill="1" applyBorder="1" applyAlignment="1">
      <alignment horizontal="left" vertical="center" wrapText="1"/>
    </xf>
    <xf numFmtId="49" fontId="52" fillId="5" borderId="1" xfId="2" applyNumberFormat="1" applyFont="1" applyFill="1" applyBorder="1" applyAlignment="1">
      <alignment horizontal="center" vertical="center" wrapText="1"/>
    </xf>
    <xf numFmtId="165" fontId="52" fillId="6" borderId="1" xfId="2" applyNumberFormat="1" applyFont="1" applyFill="1" applyBorder="1" applyAlignment="1"/>
    <xf numFmtId="0" fontId="0" fillId="5" borderId="0" xfId="0" applyFill="1" applyBorder="1"/>
    <xf numFmtId="0" fontId="50" fillId="9" borderId="0" xfId="0" applyFont="1" applyFill="1" applyBorder="1"/>
    <xf numFmtId="0" fontId="6" fillId="0" borderId="0" xfId="7" applyFont="1" applyAlignment="1">
      <alignment horizontal="right"/>
    </xf>
    <xf numFmtId="0" fontId="6" fillId="2" borderId="0" xfId="7" applyFont="1" applyFill="1" applyAlignment="1">
      <alignment horizontal="right"/>
    </xf>
    <xf numFmtId="0" fontId="8" fillId="9" borderId="1" xfId="0" applyFont="1" applyFill="1" applyBorder="1" applyAlignment="1">
      <alignment vertical="top" wrapText="1"/>
    </xf>
    <xf numFmtId="49" fontId="8" fillId="9" borderId="1" xfId="0" applyNumberFormat="1" applyFont="1" applyFill="1" applyBorder="1" applyAlignment="1">
      <alignment horizontal="center" wrapText="1"/>
    </xf>
    <xf numFmtId="165" fontId="4" fillId="9" borderId="1" xfId="0" applyNumberFormat="1" applyFont="1" applyFill="1" applyBorder="1" applyAlignment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50" fillId="0" borderId="0" xfId="0" applyFont="1" applyAlignment="1">
      <alignment horizontal="center"/>
    </xf>
    <xf numFmtId="0" fontId="15" fillId="0" borderId="1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8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49" fontId="6" fillId="0" borderId="6" xfId="7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6" fillId="2" borderId="0" xfId="7" applyFont="1" applyFill="1" applyBorder="1" applyAlignment="1">
      <alignment horizontal="center"/>
    </xf>
    <xf numFmtId="0" fontId="15" fillId="2" borderId="4" xfId="7" applyFont="1" applyFill="1" applyBorder="1" applyAlignment="1">
      <alignment horizontal="center" vertical="center" wrapText="1"/>
    </xf>
    <xf numFmtId="0" fontId="6" fillId="2" borderId="3" xfId="7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/>
    <xf numFmtId="0" fontId="10" fillId="5" borderId="1" xfId="0" applyFont="1" applyFill="1" applyBorder="1"/>
    <xf numFmtId="165" fontId="18" fillId="5" borderId="1" xfId="0" applyNumberFormat="1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vertical="top" wrapText="1"/>
    </xf>
    <xf numFmtId="49" fontId="11" fillId="5" borderId="1" xfId="0" applyNumberFormat="1" applyFont="1" applyFill="1" applyBorder="1" applyAlignment="1">
      <alignment horizontal="center" wrapText="1"/>
    </xf>
    <xf numFmtId="165" fontId="11" fillId="5" borderId="1" xfId="13" applyNumberFormat="1" applyFont="1" applyFill="1" applyBorder="1" applyAlignment="1">
      <alignment wrapText="1"/>
    </xf>
    <xf numFmtId="165" fontId="11" fillId="5" borderId="2" xfId="13" applyNumberFormat="1" applyFont="1" applyFill="1" applyBorder="1" applyAlignment="1">
      <alignment wrapText="1"/>
    </xf>
    <xf numFmtId="165" fontId="11" fillId="5" borderId="0" xfId="13" applyNumberFormat="1" applyFont="1" applyFill="1" applyBorder="1" applyAlignment="1">
      <alignment wrapText="1"/>
    </xf>
    <xf numFmtId="0" fontId="9" fillId="5" borderId="1" xfId="0" applyFont="1" applyFill="1" applyBorder="1" applyAlignment="1">
      <alignment vertical="top" wrapText="1"/>
    </xf>
    <xf numFmtId="49" fontId="9" fillId="5" borderId="1" xfId="0" applyNumberFormat="1" applyFont="1" applyFill="1" applyBorder="1" applyAlignment="1">
      <alignment horizontal="center" wrapText="1"/>
    </xf>
    <xf numFmtId="165" fontId="9" fillId="5" borderId="1" xfId="13" applyNumberFormat="1" applyFont="1" applyFill="1" applyBorder="1" applyAlignment="1">
      <alignment wrapText="1"/>
    </xf>
    <xf numFmtId="166" fontId="9" fillId="5" borderId="1" xfId="13" applyNumberFormat="1" applyFont="1" applyFill="1" applyBorder="1" applyAlignment="1">
      <alignment horizontal="center" wrapText="1"/>
    </xf>
    <xf numFmtId="49" fontId="13" fillId="9" borderId="1" xfId="7" applyNumberFormat="1" applyFont="1" applyFill="1" applyBorder="1" applyAlignment="1">
      <alignment horizontal="center"/>
    </xf>
    <xf numFmtId="0" fontId="8" fillId="9" borderId="1" xfId="0" applyFont="1" applyFill="1" applyBorder="1" applyAlignment="1">
      <alignment horizontal="left" vertical="center" wrapText="1"/>
    </xf>
    <xf numFmtId="165" fontId="4" fillId="9" borderId="2" xfId="0" applyNumberFormat="1" applyFont="1" applyFill="1" applyBorder="1" applyAlignment="1"/>
    <xf numFmtId="0" fontId="10" fillId="9" borderId="1" xfId="0" applyFont="1" applyFill="1" applyBorder="1"/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opLeftCell="A7" zoomScale="70" zoomScaleNormal="70" zoomScaleSheetLayoutView="106" workbookViewId="0">
      <selection activeCell="C23" sqref="C23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45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164" t="s">
        <v>222</v>
      </c>
    </row>
    <row r="2" spans="1:12" ht="15.75" x14ac:dyDescent="0.25">
      <c r="C2" s="60" t="s">
        <v>0</v>
      </c>
    </row>
    <row r="3" spans="1:12" ht="15.75" x14ac:dyDescent="0.25">
      <c r="A3" s="276" t="s">
        <v>250</v>
      </c>
      <c r="C3" s="60" t="s">
        <v>1</v>
      </c>
    </row>
    <row r="4" spans="1:12" ht="15.75" x14ac:dyDescent="0.25">
      <c r="C4" s="60" t="s">
        <v>2</v>
      </c>
    </row>
    <row r="5" spans="1:12" x14ac:dyDescent="0.25">
      <c r="B5" s="367"/>
      <c r="C5" s="368"/>
    </row>
    <row r="7" spans="1:12" ht="33.75" customHeight="1" x14ac:dyDescent="0.3">
      <c r="A7" s="365" t="s">
        <v>251</v>
      </c>
      <c r="B7" s="365"/>
      <c r="C7" s="365"/>
      <c r="L7" s="209"/>
    </row>
    <row r="8" spans="1:12" ht="18.75" x14ac:dyDescent="0.3">
      <c r="A8" s="365"/>
      <c r="B8" s="365"/>
      <c r="C8" s="365"/>
    </row>
    <row r="9" spans="1:12" ht="18.75" x14ac:dyDescent="0.3">
      <c r="C9" s="61" t="s">
        <v>3</v>
      </c>
    </row>
    <row r="10" spans="1:12" ht="38.25" x14ac:dyDescent="0.25">
      <c r="A10" s="143" t="s">
        <v>221</v>
      </c>
      <c r="B10" s="143" t="s">
        <v>220</v>
      </c>
      <c r="C10" s="70" t="s">
        <v>158</v>
      </c>
      <c r="D10" s="34" t="s">
        <v>125</v>
      </c>
      <c r="E10" s="34" t="s">
        <v>124</v>
      </c>
    </row>
    <row r="11" spans="1:12" ht="18.75" x14ac:dyDescent="0.25">
      <c r="A11" s="143" t="s">
        <v>299</v>
      </c>
      <c r="B11" s="142" t="s">
        <v>219</v>
      </c>
      <c r="C11" s="213">
        <f>C12+C13+C15+C18+C19+C20+C14+C21</f>
        <v>12042.7</v>
      </c>
      <c r="D11" s="135">
        <f>SUM(D12:D18)</f>
        <v>3772.3</v>
      </c>
      <c r="E11" s="36" t="e">
        <f>D11/#REF!*100</f>
        <v>#REF!</v>
      </c>
      <c r="G11">
        <v>10895.6</v>
      </c>
      <c r="H11" s="7">
        <v>0</v>
      </c>
    </row>
    <row r="12" spans="1:12" ht="18.75" x14ac:dyDescent="0.25">
      <c r="A12" s="283" t="s">
        <v>298</v>
      </c>
      <c r="B12" s="284" t="s">
        <v>218</v>
      </c>
      <c r="C12" s="285">
        <v>1600</v>
      </c>
      <c r="D12" s="277">
        <v>534.20000000000005</v>
      </c>
      <c r="E12" s="278" t="e">
        <f>D12/#REF!*100</f>
        <v>#REF!</v>
      </c>
      <c r="F12" s="279"/>
      <c r="G12" s="279">
        <v>1150</v>
      </c>
      <c r="H12" s="280">
        <v>0</v>
      </c>
      <c r="I12" s="279"/>
      <c r="J12" s="187"/>
    </row>
    <row r="13" spans="1:12" ht="112.5" x14ac:dyDescent="0.25">
      <c r="A13" s="163" t="s">
        <v>267</v>
      </c>
      <c r="B13" s="162" t="s">
        <v>268</v>
      </c>
      <c r="C13" s="138">
        <v>2532.6999999999998</v>
      </c>
      <c r="D13" s="145">
        <v>1075.9000000000001</v>
      </c>
      <c r="E13" s="35" t="e">
        <f>D13/#REF!*100</f>
        <v>#REF!</v>
      </c>
      <c r="G13">
        <v>2146.9</v>
      </c>
      <c r="H13" s="7">
        <v>-871.79999999999973</v>
      </c>
    </row>
    <row r="14" spans="1:12" ht="18.75" x14ac:dyDescent="0.25">
      <c r="A14" s="286" t="s">
        <v>215</v>
      </c>
      <c r="B14" s="284" t="s">
        <v>214</v>
      </c>
      <c r="C14" s="285">
        <v>290</v>
      </c>
      <c r="D14" s="145">
        <v>6.8</v>
      </c>
      <c r="E14" s="35" t="e">
        <v>#REF!</v>
      </c>
      <c r="G14">
        <v>10.6</v>
      </c>
      <c r="H14" s="7">
        <v>0</v>
      </c>
      <c r="J14" s="279">
        <v>267</v>
      </c>
    </row>
    <row r="15" spans="1:12" ht="18.75" x14ac:dyDescent="0.25">
      <c r="A15" s="172" t="s">
        <v>297</v>
      </c>
      <c r="B15" s="162" t="s">
        <v>265</v>
      </c>
      <c r="C15" s="144">
        <f>C16+C17</f>
        <v>5133</v>
      </c>
      <c r="D15" s="137">
        <v>1906.2</v>
      </c>
      <c r="E15" s="35" t="e">
        <f>D15/#REF!*100</f>
        <v>#REF!</v>
      </c>
      <c r="G15">
        <v>5760.2</v>
      </c>
      <c r="H15" s="7">
        <v>405</v>
      </c>
    </row>
    <row r="16" spans="1:12" ht="37.5" x14ac:dyDescent="0.25">
      <c r="A16" s="172" t="s">
        <v>300</v>
      </c>
      <c r="B16" s="162" t="s">
        <v>263</v>
      </c>
      <c r="C16" s="144">
        <v>1133</v>
      </c>
      <c r="D16" s="137"/>
      <c r="E16" s="35"/>
      <c r="H16" s="7"/>
      <c r="J16" s="279">
        <v>-267</v>
      </c>
    </row>
    <row r="17" spans="1:11" ht="56.25" x14ac:dyDescent="0.25">
      <c r="A17" s="172" t="s">
        <v>301</v>
      </c>
      <c r="B17" s="235" t="s">
        <v>266</v>
      </c>
      <c r="C17" s="144">
        <v>4000</v>
      </c>
      <c r="D17" s="137"/>
      <c r="E17" s="35"/>
      <c r="H17" s="7"/>
    </row>
    <row r="18" spans="1:11" ht="56.25" x14ac:dyDescent="0.25">
      <c r="A18" s="283" t="s">
        <v>217</v>
      </c>
      <c r="B18" s="284" t="s">
        <v>216</v>
      </c>
      <c r="C18" s="285">
        <v>2218.5</v>
      </c>
      <c r="D18" s="137">
        <v>249.2</v>
      </c>
      <c r="E18" s="35" t="e">
        <f>D18/#REF!*100</f>
        <v>#REF!</v>
      </c>
      <c r="G18">
        <v>1652.9</v>
      </c>
      <c r="H18" s="7">
        <v>466.80000000000018</v>
      </c>
    </row>
    <row r="19" spans="1:11" ht="78.75" customHeight="1" x14ac:dyDescent="0.25">
      <c r="A19" s="172" t="s">
        <v>302</v>
      </c>
      <c r="B19" s="189" t="s">
        <v>253</v>
      </c>
      <c r="C19" s="211">
        <v>60</v>
      </c>
      <c r="D19" s="137"/>
      <c r="E19" s="35"/>
      <c r="H19" s="7"/>
    </row>
    <row r="20" spans="1:11" ht="37.5" x14ac:dyDescent="0.3">
      <c r="A20" s="210" t="s">
        <v>303</v>
      </c>
      <c r="B20" s="190" t="s">
        <v>269</v>
      </c>
      <c r="C20" s="211">
        <v>40</v>
      </c>
      <c r="D20" s="137"/>
      <c r="E20" s="35"/>
      <c r="H20" s="7"/>
    </row>
    <row r="21" spans="1:11" ht="37.5" x14ac:dyDescent="0.3">
      <c r="A21" s="310" t="s">
        <v>303</v>
      </c>
      <c r="B21" s="311" t="s">
        <v>269</v>
      </c>
      <c r="C21" s="312">
        <v>168.5</v>
      </c>
      <c r="D21" s="137"/>
      <c r="E21" s="35"/>
      <c r="H21" s="7"/>
    </row>
    <row r="22" spans="1:11" ht="18.75" x14ac:dyDescent="0.25">
      <c r="A22" s="173" t="s">
        <v>213</v>
      </c>
      <c r="B22" s="142" t="s">
        <v>212</v>
      </c>
      <c r="C22" s="214">
        <v>8231.7999999999993</v>
      </c>
      <c r="D22" s="134">
        <f>D23+D26+D27+D24</f>
        <v>5716.69</v>
      </c>
      <c r="E22" s="36" t="e">
        <f>D22/#REF!*100</f>
        <v>#REF!</v>
      </c>
      <c r="G22">
        <v>8542.4</v>
      </c>
      <c r="H22" s="7">
        <v>0</v>
      </c>
    </row>
    <row r="23" spans="1:11" ht="37.5" customHeight="1" x14ac:dyDescent="0.25">
      <c r="A23" s="172" t="s">
        <v>270</v>
      </c>
      <c r="B23" s="216" t="s">
        <v>211</v>
      </c>
      <c r="C23" s="212">
        <v>8024.8</v>
      </c>
      <c r="D23" s="137">
        <v>3538</v>
      </c>
      <c r="E23" s="35" t="e">
        <f>D23/#REF!*100</f>
        <v>#REF!</v>
      </c>
      <c r="F23" s="140" t="s">
        <v>210</v>
      </c>
      <c r="G23">
        <v>6126.7</v>
      </c>
      <c r="H23" s="7">
        <v>0</v>
      </c>
    </row>
    <row r="24" spans="1:11" ht="40.5" hidden="1" customHeight="1" x14ac:dyDescent="0.25">
      <c r="A24" s="215" t="s">
        <v>271</v>
      </c>
      <c r="B24" s="139" t="s">
        <v>209</v>
      </c>
      <c r="C24" s="138">
        <v>0</v>
      </c>
      <c r="D24" s="141">
        <f>1444.1+639.9</f>
        <v>2084</v>
      </c>
      <c r="E24" s="35" t="e">
        <f>D24/#REF!*100</f>
        <v>#REF!</v>
      </c>
      <c r="F24" s="140"/>
      <c r="G24">
        <v>2248.4</v>
      </c>
      <c r="H24" s="7">
        <v>0</v>
      </c>
    </row>
    <row r="25" spans="1:11" ht="26.25" customHeight="1" x14ac:dyDescent="0.25">
      <c r="A25" s="215" t="s">
        <v>316</v>
      </c>
      <c r="B25" s="139" t="s">
        <v>209</v>
      </c>
      <c r="C25" s="138">
        <v>150</v>
      </c>
      <c r="D25" s="141"/>
      <c r="E25" s="35"/>
      <c r="F25" s="140"/>
      <c r="H25" s="7"/>
    </row>
    <row r="26" spans="1:11" ht="57.75" customHeight="1" x14ac:dyDescent="0.25">
      <c r="A26" s="215" t="s">
        <v>272</v>
      </c>
      <c r="B26" s="139" t="s">
        <v>208</v>
      </c>
      <c r="C26" s="138">
        <v>221.7</v>
      </c>
      <c r="D26" s="137">
        <v>94.7</v>
      </c>
      <c r="E26" s="35" t="e">
        <f>D26/#REF!*100</f>
        <v>#REF!</v>
      </c>
      <c r="F26" s="140"/>
      <c r="G26">
        <v>167.4</v>
      </c>
      <c r="H26" s="7">
        <v>0</v>
      </c>
    </row>
    <row r="27" spans="1:11" ht="38.25" customHeight="1" x14ac:dyDescent="0.25">
      <c r="A27" s="215" t="s">
        <v>273</v>
      </c>
      <c r="B27" s="139" t="s">
        <v>207</v>
      </c>
      <c r="C27" s="138">
        <v>3.8</v>
      </c>
      <c r="D27" s="137">
        <v>-0.01</v>
      </c>
      <c r="E27" s="35" t="e">
        <f>D27/#REF!*100</f>
        <v>#REF!</v>
      </c>
      <c r="F27" s="136" t="s">
        <v>206</v>
      </c>
      <c r="G27">
        <v>-0.1</v>
      </c>
      <c r="H27" s="7">
        <v>0</v>
      </c>
      <c r="K27" s="7"/>
    </row>
    <row r="28" spans="1:11" ht="64.5" customHeight="1" x14ac:dyDescent="0.25">
      <c r="A28" s="313" t="s">
        <v>335</v>
      </c>
      <c r="B28" s="314" t="s">
        <v>336</v>
      </c>
      <c r="C28" s="315">
        <v>-168.5</v>
      </c>
      <c r="D28" s="137"/>
      <c r="E28" s="35"/>
      <c r="F28" s="136"/>
      <c r="H28" s="7"/>
      <c r="K28" s="7"/>
    </row>
    <row r="29" spans="1:11" ht="18.75" x14ac:dyDescent="0.25">
      <c r="A29" s="364" t="s">
        <v>205</v>
      </c>
      <c r="B29" s="364"/>
      <c r="C29" s="214">
        <f>C11+C22</f>
        <v>20274.5</v>
      </c>
      <c r="D29" s="134">
        <f>D22+D11</f>
        <v>9488.99</v>
      </c>
      <c r="E29" s="36" t="e">
        <f>D29/#REF!*100</f>
        <v>#REF!</v>
      </c>
      <c r="G29">
        <v>22561.249999999996</v>
      </c>
      <c r="H29" s="7">
        <v>-19438</v>
      </c>
    </row>
    <row r="30" spans="1:11" x14ac:dyDescent="0.25">
      <c r="G30" s="7">
        <f>G29-C29</f>
        <v>2286.7499999999964</v>
      </c>
    </row>
    <row r="31" spans="1:11" ht="18.75" x14ac:dyDescent="0.25">
      <c r="A31" s="366" t="s">
        <v>319</v>
      </c>
      <c r="B31" s="366"/>
      <c r="E31" s="7"/>
    </row>
  </sheetData>
  <mergeCells count="5">
    <mergeCell ref="A29:B29"/>
    <mergeCell ref="A8:C8"/>
    <mergeCell ref="A31:B31"/>
    <mergeCell ref="B5:C5"/>
    <mergeCell ref="A7:C7"/>
  </mergeCells>
  <phoneticPr fontId="33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7"/>
  <sheetViews>
    <sheetView tabSelected="1" topLeftCell="A7" zoomScale="70" zoomScaleNormal="70" workbookViewId="0">
      <selection activeCell="K31" sqref="K31"/>
    </sheetView>
  </sheetViews>
  <sheetFormatPr defaultRowHeight="15" x14ac:dyDescent="0.25"/>
  <cols>
    <col min="1" max="1" width="72.140625" customWidth="1"/>
    <col min="2" max="2" width="11.7109375" customWidth="1"/>
    <col min="3" max="3" width="13.5703125" customWidth="1"/>
    <col min="4" max="4" width="21.140625" style="45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  <col min="11" max="11" width="12.28515625" bestFit="1" customWidth="1"/>
    <col min="13" max="13" width="11.7109375" bestFit="1" customWidth="1"/>
  </cols>
  <sheetData>
    <row r="1" spans="1:15" ht="15.75" x14ac:dyDescent="0.25">
      <c r="D1" s="164" t="s">
        <v>201</v>
      </c>
    </row>
    <row r="2" spans="1:15" ht="15.75" x14ac:dyDescent="0.25">
      <c r="D2" s="60" t="s">
        <v>0</v>
      </c>
    </row>
    <row r="3" spans="1:15" ht="15.75" x14ac:dyDescent="0.25">
      <c r="D3" s="60" t="s">
        <v>1</v>
      </c>
    </row>
    <row r="4" spans="1:15" ht="15.75" x14ac:dyDescent="0.25">
      <c r="D4" s="60" t="s">
        <v>2</v>
      </c>
    </row>
    <row r="5" spans="1:15" x14ac:dyDescent="0.25">
      <c r="B5" s="368" t="s">
        <v>338</v>
      </c>
      <c r="C5" s="368"/>
      <c r="D5" s="368"/>
    </row>
    <row r="6" spans="1:15" x14ac:dyDescent="0.25">
      <c r="C6" s="367"/>
      <c r="D6" s="368"/>
    </row>
    <row r="7" spans="1:15" x14ac:dyDescent="0.25">
      <c r="H7" s="7"/>
    </row>
    <row r="8" spans="1:15" ht="37.5" customHeight="1" x14ac:dyDescent="0.25">
      <c r="A8" s="369" t="s">
        <v>252</v>
      </c>
      <c r="B8" s="369"/>
      <c r="C8" s="369"/>
      <c r="D8" s="369"/>
      <c r="E8" s="7"/>
    </row>
    <row r="9" spans="1:15" ht="18.75" x14ac:dyDescent="0.3">
      <c r="A9" s="1"/>
      <c r="D9" s="61" t="s">
        <v>3</v>
      </c>
    </row>
    <row r="10" spans="1:15" ht="56.25" x14ac:dyDescent="0.3">
      <c r="A10" s="2" t="s">
        <v>22</v>
      </c>
      <c r="B10" s="2" t="s">
        <v>5</v>
      </c>
      <c r="C10" s="2" t="s">
        <v>6</v>
      </c>
      <c r="D10" s="70" t="s">
        <v>158</v>
      </c>
      <c r="E10" s="37" t="s">
        <v>125</v>
      </c>
      <c r="F10" s="37" t="s">
        <v>124</v>
      </c>
    </row>
    <row r="11" spans="1:15" ht="18.75" x14ac:dyDescent="0.3">
      <c r="A11" s="3">
        <v>1</v>
      </c>
      <c r="B11" s="3">
        <v>2</v>
      </c>
      <c r="C11" s="3">
        <v>3</v>
      </c>
      <c r="D11" s="62">
        <v>4</v>
      </c>
      <c r="E11" s="38"/>
      <c r="F11" s="38"/>
      <c r="H11" s="7"/>
    </row>
    <row r="12" spans="1:15" ht="18.75" x14ac:dyDescent="0.3">
      <c r="A12" s="142" t="s">
        <v>7</v>
      </c>
      <c r="B12" s="4"/>
      <c r="C12" s="4"/>
      <c r="D12" s="184">
        <f>D13+D21+D23+D26+D29+D32+D34+D36+D39+D41+D43</f>
        <v>22587.03</v>
      </c>
      <c r="E12" s="185" t="e">
        <f>E13+E21+E23+E26+E29+E32+E34+E36+E39+E41</f>
        <v>#REF!</v>
      </c>
      <c r="F12" s="186" t="e">
        <f>E12/#REF!*100</f>
        <v>#REF!</v>
      </c>
      <c r="G12" s="187">
        <v>21991.3</v>
      </c>
      <c r="H12" s="188">
        <f>G12-D12</f>
        <v>-595.72999999999956</v>
      </c>
      <c r="I12" s="187"/>
      <c r="J12" s="187"/>
      <c r="K12" s="187"/>
      <c r="L12" s="188"/>
      <c r="M12" s="187"/>
    </row>
    <row r="13" spans="1:15" ht="18.75" x14ac:dyDescent="0.3">
      <c r="A13" s="142" t="s">
        <v>8</v>
      </c>
      <c r="B13" s="4" t="s">
        <v>23</v>
      </c>
      <c r="C13" s="4" t="s">
        <v>24</v>
      </c>
      <c r="D13" s="71">
        <f>D14+D15+D16+D17+D19+D20+D18</f>
        <v>8360.93</v>
      </c>
      <c r="E13" s="9">
        <f>E14+E16+E17+E19+E20</f>
        <v>5022</v>
      </c>
      <c r="F13" s="36" t="e">
        <f>E13/#REF!*100</f>
        <v>#REF!</v>
      </c>
      <c r="G13">
        <v>22561.3</v>
      </c>
      <c r="H13" s="7">
        <f>G13-D12</f>
        <v>-25.729999999999563</v>
      </c>
    </row>
    <row r="14" spans="1:15" ht="57" customHeight="1" x14ac:dyDescent="0.35">
      <c r="A14" s="227" t="str">
        <f>прил._6!B29</f>
        <v>Функционирование высшего должностного лица субъекта Российской Федерации и муниципального образования</v>
      </c>
      <c r="B14" s="273" t="s">
        <v>23</v>
      </c>
      <c r="C14" s="274" t="s">
        <v>25</v>
      </c>
      <c r="D14" s="275">
        <f>прил._6!K29</f>
        <v>821.73</v>
      </c>
      <c r="E14" s="72">
        <v>675</v>
      </c>
      <c r="F14" s="72">
        <v>675</v>
      </c>
      <c r="G14" s="72">
        <v>675</v>
      </c>
      <c r="H14" s="72">
        <v>675</v>
      </c>
      <c r="I14" s="72">
        <v>675</v>
      </c>
      <c r="J14" s="93">
        <v>675</v>
      </c>
      <c r="K14" s="97"/>
      <c r="L14" s="95"/>
      <c r="M14" s="272"/>
    </row>
    <row r="15" spans="1:15" ht="72.75" customHeight="1" x14ac:dyDescent="0.35">
      <c r="A15" s="228" t="s">
        <v>197</v>
      </c>
      <c r="B15" s="274" t="s">
        <v>23</v>
      </c>
      <c r="C15" s="274" t="s">
        <v>27</v>
      </c>
      <c r="D15" s="275">
        <f>прил._6!K17</f>
        <v>10</v>
      </c>
      <c r="E15" s="72"/>
      <c r="F15" s="72"/>
      <c r="G15" s="72"/>
      <c r="H15" s="72"/>
      <c r="I15" s="72"/>
      <c r="J15" s="93"/>
      <c r="K15" s="97"/>
      <c r="L15" s="98"/>
      <c r="M15" s="271"/>
      <c r="O15" s="270"/>
    </row>
    <row r="16" spans="1:15" ht="75" x14ac:dyDescent="0.3">
      <c r="A16" s="287" t="str">
        <f>прил._6!B34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6" s="274" t="s">
        <v>23</v>
      </c>
      <c r="C16" s="274" t="s">
        <v>26</v>
      </c>
      <c r="D16" s="288">
        <v>4745.3</v>
      </c>
      <c r="E16" s="73">
        <v>4243.8999999999996</v>
      </c>
      <c r="F16" s="73">
        <v>4243.8999999999996</v>
      </c>
      <c r="G16" s="73">
        <v>4243.8999999999996</v>
      </c>
      <c r="H16" s="73">
        <v>4243.8999999999996</v>
      </c>
      <c r="I16" s="73">
        <v>4243.8999999999996</v>
      </c>
      <c r="J16" s="94">
        <v>4243.8999999999996</v>
      </c>
      <c r="K16" s="353"/>
      <c r="L16" s="98"/>
    </row>
    <row r="17" spans="1:12" s="14" customFormat="1" ht="56.25" x14ac:dyDescent="0.3">
      <c r="A17" s="289" t="s">
        <v>49</v>
      </c>
      <c r="B17" s="274" t="s">
        <v>23</v>
      </c>
      <c r="C17" s="274" t="s">
        <v>29</v>
      </c>
      <c r="D17" s="288">
        <v>70</v>
      </c>
      <c r="E17" s="73">
        <v>58.1</v>
      </c>
      <c r="F17" s="73">
        <v>58.1</v>
      </c>
      <c r="G17" s="73">
        <v>58.1</v>
      </c>
      <c r="H17" s="73">
        <v>58.1</v>
      </c>
      <c r="I17" s="73">
        <v>58.1</v>
      </c>
      <c r="J17" s="94">
        <v>58.1</v>
      </c>
      <c r="K17" s="98"/>
      <c r="L17" s="95"/>
    </row>
    <row r="18" spans="1:12" s="14" customFormat="1" ht="18.75" x14ac:dyDescent="0.3">
      <c r="A18" s="230" t="s">
        <v>259</v>
      </c>
      <c r="B18" s="10" t="s">
        <v>23</v>
      </c>
      <c r="C18" s="10" t="s">
        <v>30</v>
      </c>
      <c r="D18" s="73">
        <v>300</v>
      </c>
      <c r="E18" s="73"/>
      <c r="F18" s="73"/>
      <c r="G18" s="73"/>
      <c r="H18" s="73"/>
      <c r="I18" s="73"/>
      <c r="J18" s="94"/>
      <c r="K18" s="98"/>
      <c r="L18" s="95"/>
    </row>
    <row r="19" spans="1:12" ht="18.75" x14ac:dyDescent="0.3">
      <c r="A19" s="231" t="str">
        <f>прил._6!B54</f>
        <v>Резервные фонды</v>
      </c>
      <c r="B19" s="126" t="s">
        <v>23</v>
      </c>
      <c r="C19" s="126" t="s">
        <v>43</v>
      </c>
      <c r="D19" s="73">
        <f>прил._6!K54</f>
        <v>10</v>
      </c>
      <c r="E19" s="73">
        <v>5</v>
      </c>
      <c r="F19" s="73">
        <v>5</v>
      </c>
      <c r="G19" s="73">
        <v>5</v>
      </c>
      <c r="H19" s="73">
        <v>5</v>
      </c>
      <c r="I19" s="73">
        <v>5</v>
      </c>
      <c r="J19" s="94">
        <v>5</v>
      </c>
      <c r="K19" s="98"/>
      <c r="L19" s="95"/>
    </row>
    <row r="20" spans="1:12" ht="18.75" x14ac:dyDescent="0.3">
      <c r="A20" s="401" t="str">
        <f>прил._6!B59</f>
        <v>Другие общегосударственные расходы</v>
      </c>
      <c r="B20" s="362" t="s">
        <v>23</v>
      </c>
      <c r="C20" s="362" t="s">
        <v>42</v>
      </c>
      <c r="D20" s="363">
        <v>2403.9</v>
      </c>
      <c r="E20" s="363">
        <v>40</v>
      </c>
      <c r="F20" s="363">
        <v>40</v>
      </c>
      <c r="G20" s="363">
        <v>40</v>
      </c>
      <c r="H20" s="363">
        <v>40</v>
      </c>
      <c r="I20" s="363">
        <v>40</v>
      </c>
      <c r="J20" s="402">
        <v>40</v>
      </c>
      <c r="K20" s="298">
        <v>13.5</v>
      </c>
      <c r="L20" s="95"/>
    </row>
    <row r="21" spans="1:12" ht="18.75" x14ac:dyDescent="0.3">
      <c r="A21" s="232" t="s">
        <v>9</v>
      </c>
      <c r="B21" s="11" t="s">
        <v>25</v>
      </c>
      <c r="C21" s="11" t="s">
        <v>24</v>
      </c>
      <c r="D21" s="267">
        <f>прил._6!K71</f>
        <v>221.7</v>
      </c>
      <c r="E21" s="12">
        <f>E22</f>
        <v>186</v>
      </c>
      <c r="F21" s="36" t="e">
        <f>E21/#REF!*100</f>
        <v>#REF!</v>
      </c>
      <c r="K21" s="95"/>
      <c r="L21" s="95"/>
    </row>
    <row r="22" spans="1:12" ht="18.75" x14ac:dyDescent="0.3">
      <c r="A22" s="229" t="s">
        <v>10</v>
      </c>
      <c r="B22" s="10" t="s">
        <v>25</v>
      </c>
      <c r="C22" s="10" t="s">
        <v>27</v>
      </c>
      <c r="D22" s="268">
        <f>прил._6!K72</f>
        <v>221.7</v>
      </c>
      <c r="E22" s="73">
        <v>186</v>
      </c>
      <c r="F22" s="73">
        <v>186</v>
      </c>
      <c r="G22" s="73">
        <v>186</v>
      </c>
      <c r="H22" s="73">
        <v>186</v>
      </c>
      <c r="I22" s="73">
        <v>186</v>
      </c>
      <c r="J22" s="94">
        <v>186</v>
      </c>
      <c r="K22" s="98"/>
      <c r="L22" s="95"/>
    </row>
    <row r="23" spans="1:12" ht="37.5" x14ac:dyDescent="0.3">
      <c r="A23" s="232" t="s">
        <v>11</v>
      </c>
      <c r="B23" s="11" t="s">
        <v>27</v>
      </c>
      <c r="C23" s="11" t="s">
        <v>24</v>
      </c>
      <c r="D23" s="74">
        <f>прил._6!K79</f>
        <v>613</v>
      </c>
      <c r="E23" s="13">
        <f>E24+E25</f>
        <v>262.39999999999998</v>
      </c>
      <c r="F23" s="36" t="e">
        <f>E23/#REF!*100</f>
        <v>#REF!</v>
      </c>
      <c r="K23" s="95"/>
      <c r="L23" s="95"/>
    </row>
    <row r="24" spans="1:12" ht="56.25" x14ac:dyDescent="0.3">
      <c r="A24" s="287" t="s">
        <v>12</v>
      </c>
      <c r="B24" s="274" t="s">
        <v>27</v>
      </c>
      <c r="C24" s="274" t="s">
        <v>28</v>
      </c>
      <c r="D24" s="288">
        <v>588</v>
      </c>
      <c r="E24" s="389">
        <v>262.39999999999998</v>
      </c>
      <c r="F24" s="390" t="e">
        <f>E24/#REF!*100</f>
        <v>#REF!</v>
      </c>
      <c r="G24" s="187" t="s">
        <v>129</v>
      </c>
      <c r="H24" s="187"/>
      <c r="I24" s="187"/>
      <c r="J24" s="187"/>
      <c r="K24" s="357"/>
      <c r="L24" s="95"/>
    </row>
    <row r="25" spans="1:12" ht="44.25" customHeight="1" x14ac:dyDescent="0.3">
      <c r="A25" s="229" t="s">
        <v>13</v>
      </c>
      <c r="B25" s="10" t="s">
        <v>27</v>
      </c>
      <c r="C25" s="10">
        <v>14</v>
      </c>
      <c r="D25" s="73">
        <f>прил._6!K86</f>
        <v>25</v>
      </c>
      <c r="E25" s="38">
        <v>0</v>
      </c>
      <c r="F25" s="35" t="e">
        <f>E25/#REF!*100</f>
        <v>#REF!</v>
      </c>
      <c r="H25" t="s">
        <v>130</v>
      </c>
      <c r="K25" s="95"/>
      <c r="L25" s="95"/>
    </row>
    <row r="26" spans="1:12" ht="18.75" x14ac:dyDescent="0.3">
      <c r="A26" s="232" t="s">
        <v>14</v>
      </c>
      <c r="B26" s="11" t="s">
        <v>26</v>
      </c>
      <c r="C26" s="11" t="s">
        <v>24</v>
      </c>
      <c r="D26" s="74">
        <f>прил._6!K94</f>
        <v>3710.3</v>
      </c>
      <c r="E26" s="12" t="e">
        <f>#REF!+#REF!+E27+E28+#REF!</f>
        <v>#REF!</v>
      </c>
      <c r="F26" s="36" t="e">
        <f>E26/#REF!*100</f>
        <v>#REF!</v>
      </c>
      <c r="K26" s="95"/>
      <c r="L26" s="95"/>
    </row>
    <row r="27" spans="1:12" s="43" customFormat="1" ht="18.75" x14ac:dyDescent="0.3">
      <c r="A27" s="391" t="s">
        <v>95</v>
      </c>
      <c r="B27" s="392" t="s">
        <v>26</v>
      </c>
      <c r="C27" s="392" t="s">
        <v>28</v>
      </c>
      <c r="D27" s="393">
        <v>3398.3</v>
      </c>
      <c r="E27" s="393">
        <v>3150</v>
      </c>
      <c r="F27" s="393">
        <v>3150</v>
      </c>
      <c r="G27" s="393">
        <v>3150</v>
      </c>
      <c r="H27" s="393">
        <v>3150</v>
      </c>
      <c r="I27" s="393">
        <v>3150</v>
      </c>
      <c r="J27" s="394">
        <v>3150</v>
      </c>
      <c r="K27" s="395"/>
      <c r="L27" s="96"/>
    </row>
    <row r="28" spans="1:12" ht="18.75" x14ac:dyDescent="0.3">
      <c r="A28" s="287" t="str">
        <f>прил._6!B104</f>
        <v>Связь и информатика</v>
      </c>
      <c r="B28" s="274" t="s">
        <v>26</v>
      </c>
      <c r="C28" s="274" t="s">
        <v>98</v>
      </c>
      <c r="D28" s="288">
        <v>312</v>
      </c>
      <c r="E28" s="389">
        <v>156.80000000000001</v>
      </c>
      <c r="F28" s="390" t="e">
        <f>E28/#REF!*100</f>
        <v>#REF!</v>
      </c>
      <c r="G28" s="187"/>
      <c r="H28" s="187"/>
      <c r="I28" s="187"/>
      <c r="J28" s="187"/>
      <c r="K28" s="357"/>
      <c r="L28" s="95"/>
    </row>
    <row r="29" spans="1:12" ht="18.75" x14ac:dyDescent="0.3">
      <c r="A29" s="396" t="s">
        <v>15</v>
      </c>
      <c r="B29" s="397" t="s">
        <v>31</v>
      </c>
      <c r="C29" s="397" t="s">
        <v>24</v>
      </c>
      <c r="D29" s="398">
        <f>D30+D31</f>
        <v>3059</v>
      </c>
      <c r="E29" s="399">
        <f>E30+E31</f>
        <v>1863.7</v>
      </c>
      <c r="F29" s="186" t="e">
        <f>E29/#REF!*100</f>
        <v>#REF!</v>
      </c>
      <c r="G29" s="187"/>
      <c r="H29" s="187"/>
      <c r="I29" s="187"/>
      <c r="J29" s="187"/>
      <c r="K29" s="357"/>
      <c r="L29" s="95"/>
    </row>
    <row r="30" spans="1:12" ht="18.75" x14ac:dyDescent="0.3">
      <c r="A30" s="361" t="s">
        <v>16</v>
      </c>
      <c r="B30" s="362" t="s">
        <v>31</v>
      </c>
      <c r="C30" s="362" t="s">
        <v>25</v>
      </c>
      <c r="D30" s="363">
        <v>559.29999999999995</v>
      </c>
      <c r="E30" s="363">
        <v>243.5</v>
      </c>
      <c r="F30" s="363">
        <v>243.5</v>
      </c>
      <c r="G30" s="363">
        <v>243.5</v>
      </c>
      <c r="H30" s="363">
        <v>243.5</v>
      </c>
      <c r="I30" s="363">
        <v>243.5</v>
      </c>
      <c r="J30" s="402">
        <v>243.5</v>
      </c>
      <c r="K30" s="298">
        <v>15</v>
      </c>
      <c r="L30" s="95"/>
    </row>
    <row r="31" spans="1:12" ht="18.75" x14ac:dyDescent="0.3">
      <c r="A31" s="361" t="s">
        <v>17</v>
      </c>
      <c r="B31" s="362" t="s">
        <v>31</v>
      </c>
      <c r="C31" s="362" t="s">
        <v>27</v>
      </c>
      <c r="D31" s="363">
        <v>2499.6999999999998</v>
      </c>
      <c r="E31" s="403">
        <v>1620.2</v>
      </c>
      <c r="F31" s="278" t="e">
        <f>E31/#REF!*100</f>
        <v>#REF!</v>
      </c>
      <c r="G31" s="279"/>
      <c r="H31" s="279"/>
      <c r="I31" s="279"/>
      <c r="J31" s="279"/>
      <c r="K31" s="358">
        <v>-28.5</v>
      </c>
      <c r="L31" s="95"/>
    </row>
    <row r="32" spans="1:12" ht="18.75" x14ac:dyDescent="0.3">
      <c r="A32" s="232" t="s">
        <v>18</v>
      </c>
      <c r="B32" s="11" t="s">
        <v>30</v>
      </c>
      <c r="C32" s="11" t="s">
        <v>24</v>
      </c>
      <c r="D32" s="74">
        <v>50</v>
      </c>
      <c r="E32" s="12">
        <f>E33</f>
        <v>186.7</v>
      </c>
      <c r="F32" s="36" t="e">
        <f>E32/#REF!*100</f>
        <v>#REF!</v>
      </c>
      <c r="K32" s="95"/>
      <c r="L32" s="95"/>
    </row>
    <row r="33" spans="1:12" ht="18.75" x14ac:dyDescent="0.3">
      <c r="A33" s="229" t="s">
        <v>177</v>
      </c>
      <c r="B33" s="10" t="s">
        <v>30</v>
      </c>
      <c r="C33" s="10" t="s">
        <v>30</v>
      </c>
      <c r="D33" s="73">
        <v>50</v>
      </c>
      <c r="E33" s="38">
        <v>186.7</v>
      </c>
      <c r="F33" s="35" t="e">
        <f>E33/#REF!*100</f>
        <v>#REF!</v>
      </c>
      <c r="K33" s="357"/>
      <c r="L33" s="95"/>
    </row>
    <row r="34" spans="1:12" ht="18.75" x14ac:dyDescent="0.3">
      <c r="A34" s="233" t="s">
        <v>19</v>
      </c>
      <c r="B34" s="127" t="s">
        <v>32</v>
      </c>
      <c r="C34" s="127" t="s">
        <v>24</v>
      </c>
      <c r="D34" s="74">
        <f>D35</f>
        <v>5661.1</v>
      </c>
      <c r="E34" s="12">
        <f>E35</f>
        <v>2141.6999999999998</v>
      </c>
      <c r="F34" s="36" t="e">
        <f>E34/#REF!*100</f>
        <v>#REF!</v>
      </c>
      <c r="K34" s="95"/>
      <c r="L34" s="95"/>
    </row>
    <row r="35" spans="1:12" ht="18.75" x14ac:dyDescent="0.3">
      <c r="A35" s="287" t="s">
        <v>20</v>
      </c>
      <c r="B35" s="274" t="s">
        <v>32</v>
      </c>
      <c r="C35" s="274" t="s">
        <v>23</v>
      </c>
      <c r="D35" s="288">
        <v>5661.1</v>
      </c>
      <c r="E35" s="389">
        <v>2141.6999999999998</v>
      </c>
      <c r="F35" s="390" t="e">
        <f>E35/#REF!*100</f>
        <v>#REF!</v>
      </c>
      <c r="G35" s="187"/>
      <c r="H35" s="187"/>
      <c r="I35" s="187"/>
      <c r="J35" s="187"/>
      <c r="K35" s="357"/>
      <c r="L35" s="95"/>
    </row>
    <row r="36" spans="1:12" ht="18.75" x14ac:dyDescent="0.3">
      <c r="A36" s="234" t="s">
        <v>39</v>
      </c>
      <c r="B36" s="39">
        <v>10</v>
      </c>
      <c r="C36" s="40" t="s">
        <v>126</v>
      </c>
      <c r="D36" s="74">
        <f>прил._6!K152</f>
        <v>410</v>
      </c>
      <c r="E36" s="8">
        <f>E37</f>
        <v>370</v>
      </c>
      <c r="F36" s="36" t="e">
        <f>E36/#REF!*100</f>
        <v>#REF!</v>
      </c>
      <c r="K36" s="95"/>
      <c r="L36" s="95"/>
    </row>
    <row r="37" spans="1:12" ht="18.75" x14ac:dyDescent="0.3">
      <c r="A37" s="228" t="s">
        <v>40</v>
      </c>
      <c r="B37" s="41">
        <v>10</v>
      </c>
      <c r="C37" s="42" t="s">
        <v>127</v>
      </c>
      <c r="D37" s="73">
        <f>прил._6!K153</f>
        <v>370</v>
      </c>
      <c r="E37" s="73">
        <v>370</v>
      </c>
      <c r="F37" s="73">
        <v>370</v>
      </c>
      <c r="G37" s="73">
        <v>370</v>
      </c>
      <c r="H37" s="73">
        <v>370</v>
      </c>
      <c r="I37" s="73">
        <v>370</v>
      </c>
      <c r="J37" s="94">
        <v>370</v>
      </c>
      <c r="K37" s="98"/>
      <c r="L37" s="95"/>
    </row>
    <row r="38" spans="1:12" ht="18.75" x14ac:dyDescent="0.3">
      <c r="A38" s="228" t="s">
        <v>117</v>
      </c>
      <c r="B38" s="41">
        <v>10</v>
      </c>
      <c r="C38" s="6" t="s">
        <v>27</v>
      </c>
      <c r="D38" s="73">
        <f>прил._6!K158</f>
        <v>40</v>
      </c>
      <c r="E38" s="73"/>
      <c r="F38" s="73"/>
      <c r="G38" s="98"/>
      <c r="H38" s="98"/>
      <c r="I38" s="98"/>
      <c r="J38" s="98"/>
      <c r="K38" s="98"/>
      <c r="L38" s="95"/>
    </row>
    <row r="39" spans="1:12" ht="18.75" x14ac:dyDescent="0.3">
      <c r="A39" s="232" t="s">
        <v>178</v>
      </c>
      <c r="B39" s="11" t="s">
        <v>43</v>
      </c>
      <c r="C39" s="11" t="s">
        <v>24</v>
      </c>
      <c r="D39" s="74">
        <f>прил._6!K163</f>
        <v>400</v>
      </c>
      <c r="E39" s="12">
        <f>E40</f>
        <v>156.9</v>
      </c>
      <c r="F39" s="36" t="e">
        <f>E39/#REF!*100</f>
        <v>#REF!</v>
      </c>
      <c r="K39" s="95"/>
      <c r="L39" s="95"/>
    </row>
    <row r="40" spans="1:12" ht="18.75" x14ac:dyDescent="0.3">
      <c r="A40" s="229" t="s">
        <v>21</v>
      </c>
      <c r="B40" s="10" t="s">
        <v>43</v>
      </c>
      <c r="C40" s="10" t="s">
        <v>25</v>
      </c>
      <c r="D40" s="73">
        <f>прил._6!K164</f>
        <v>400</v>
      </c>
      <c r="E40" s="38">
        <v>156.9</v>
      </c>
      <c r="F40" s="35" t="e">
        <f>E40/#REF!*100</f>
        <v>#REF!</v>
      </c>
      <c r="H40" t="s">
        <v>128</v>
      </c>
      <c r="K40" s="95"/>
      <c r="L40" s="95"/>
    </row>
    <row r="41" spans="1:12" ht="18.75" x14ac:dyDescent="0.3">
      <c r="A41" s="234" t="s">
        <v>45</v>
      </c>
      <c r="B41" s="5" t="s">
        <v>41</v>
      </c>
      <c r="C41" s="5" t="s">
        <v>24</v>
      </c>
      <c r="D41" s="74">
        <f>прил._6!K170</f>
        <v>100</v>
      </c>
      <c r="E41" s="8" t="e">
        <f>#REF!+E42</f>
        <v>#REF!</v>
      </c>
      <c r="F41" s="36" t="e">
        <f>E41/#REF!*100</f>
        <v>#REF!</v>
      </c>
      <c r="K41" s="95"/>
      <c r="L41" s="95"/>
    </row>
    <row r="42" spans="1:12" ht="18.75" x14ac:dyDescent="0.3">
      <c r="A42" s="227" t="s">
        <v>46</v>
      </c>
      <c r="B42" s="6">
        <v>12</v>
      </c>
      <c r="C42" s="6" t="s">
        <v>25</v>
      </c>
      <c r="D42" s="73">
        <v>100</v>
      </c>
      <c r="E42" s="98"/>
      <c r="F42" s="98"/>
      <c r="G42" s="98"/>
      <c r="H42" s="98"/>
      <c r="I42" s="98"/>
      <c r="J42" s="98"/>
      <c r="K42" s="98"/>
      <c r="L42" s="95"/>
    </row>
    <row r="43" spans="1:12" ht="37.5" x14ac:dyDescent="0.3">
      <c r="A43" s="350" t="s">
        <v>325</v>
      </c>
      <c r="B43" s="351" t="s">
        <v>42</v>
      </c>
      <c r="C43" s="351" t="s">
        <v>24</v>
      </c>
      <c r="D43" s="352">
        <v>1</v>
      </c>
      <c r="E43" s="353"/>
      <c r="F43" s="353"/>
      <c r="G43" s="353"/>
      <c r="H43" s="353"/>
      <c r="I43" s="353"/>
      <c r="J43" s="353"/>
      <c r="K43" s="353"/>
      <c r="L43" s="95"/>
    </row>
    <row r="44" spans="1:12" ht="37.5" x14ac:dyDescent="0.3">
      <c r="A44" s="354" t="s">
        <v>326</v>
      </c>
      <c r="B44" s="355">
        <v>13</v>
      </c>
      <c r="C44" s="355" t="s">
        <v>23</v>
      </c>
      <c r="D44" s="356">
        <v>1</v>
      </c>
      <c r="E44" s="353"/>
      <c r="F44" s="353"/>
      <c r="G44" s="353"/>
      <c r="H44" s="353"/>
      <c r="I44" s="353"/>
      <c r="J44" s="353"/>
      <c r="K44" s="353"/>
      <c r="L44" s="95"/>
    </row>
    <row r="45" spans="1:12" ht="18.75" x14ac:dyDescent="0.3">
      <c r="E45" s="63"/>
      <c r="F45" s="64"/>
      <c r="K45" s="99"/>
      <c r="L45" s="95"/>
    </row>
    <row r="46" spans="1:12" ht="18.75" x14ac:dyDescent="0.3">
      <c r="A46" s="281" t="s">
        <v>320</v>
      </c>
      <c r="B46" s="281"/>
      <c r="C46" s="370" t="s">
        <v>321</v>
      </c>
      <c r="D46" s="370"/>
    </row>
    <row r="47" spans="1:12" ht="15" customHeight="1" x14ac:dyDescent="0.3">
      <c r="A47" s="44"/>
      <c r="B47" s="44"/>
      <c r="C47" s="44"/>
      <c r="D47" s="282"/>
    </row>
  </sheetData>
  <mergeCells count="4">
    <mergeCell ref="A8:D8"/>
    <mergeCell ref="C6:D6"/>
    <mergeCell ref="C46:D46"/>
    <mergeCell ref="B5:D5"/>
  </mergeCells>
  <phoneticPr fontId="33" type="noConversion"/>
  <pageMargins left="0.70866141732283472" right="0.21" top="0.34" bottom="0.32" header="0.31496062992125984" footer="0.31496062992125984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43"/>
  <sheetViews>
    <sheetView topLeftCell="A48" zoomScale="84" zoomScaleNormal="84" zoomScaleSheetLayoutView="100" workbookViewId="0">
      <selection activeCell="I62" sqref="I62"/>
    </sheetView>
  </sheetViews>
  <sheetFormatPr defaultColWidth="45.28515625" defaultRowHeight="15" x14ac:dyDescent="0.25"/>
  <cols>
    <col min="1" max="1" width="3.8554687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7" style="15" customWidth="1"/>
    <col min="10" max="245" width="9.140625" style="15" customWidth="1"/>
    <col min="246" max="246" width="3.85546875" style="15" customWidth="1"/>
    <col min="247" max="16384" width="45.28515625" style="15"/>
  </cols>
  <sheetData>
    <row r="1" spans="1:9" x14ac:dyDescent="0.25">
      <c r="B1"/>
      <c r="C1" s="375" t="s">
        <v>315</v>
      </c>
      <c r="D1" s="375"/>
      <c r="E1" s="375"/>
      <c r="F1" s="375"/>
      <c r="G1" s="375"/>
      <c r="H1" s="375"/>
    </row>
    <row r="2" spans="1:9" x14ac:dyDescent="0.25">
      <c r="C2" s="375" t="s">
        <v>0</v>
      </c>
      <c r="D2" s="375"/>
      <c r="E2" s="375"/>
      <c r="F2" s="375"/>
      <c r="G2" s="375"/>
      <c r="H2" s="375"/>
    </row>
    <row r="3" spans="1:9" x14ac:dyDescent="0.25">
      <c r="C3" s="375" t="s">
        <v>122</v>
      </c>
      <c r="D3" s="375"/>
      <c r="E3" s="375"/>
      <c r="F3" s="375"/>
      <c r="G3" s="375"/>
      <c r="H3" s="375"/>
    </row>
    <row r="4" spans="1:9" x14ac:dyDescent="0.25">
      <c r="C4" s="375" t="s">
        <v>2</v>
      </c>
      <c r="D4" s="375"/>
      <c r="E4" s="375"/>
      <c r="F4" s="375"/>
      <c r="G4" s="375"/>
      <c r="H4" s="375"/>
    </row>
    <row r="5" spans="1:9" x14ac:dyDescent="0.25">
      <c r="C5" s="359"/>
      <c r="D5" s="359"/>
      <c r="E5" s="375" t="s">
        <v>339</v>
      </c>
      <c r="F5" s="378"/>
      <c r="G5" s="378"/>
      <c r="H5" s="378"/>
    </row>
    <row r="6" spans="1:9" x14ac:dyDescent="0.25">
      <c r="C6" s="375"/>
      <c r="D6" s="375"/>
      <c r="E6" s="375"/>
      <c r="F6" s="375"/>
      <c r="G6" s="375"/>
      <c r="H6" s="375"/>
    </row>
    <row r="7" spans="1:9" ht="52.5" customHeight="1" x14ac:dyDescent="0.25">
      <c r="A7" s="376" t="s">
        <v>313</v>
      </c>
      <c r="B7" s="376"/>
      <c r="C7" s="376"/>
      <c r="D7" s="376"/>
      <c r="E7" s="376"/>
      <c r="F7" s="376"/>
      <c r="G7" s="376"/>
      <c r="H7" s="376"/>
    </row>
    <row r="8" spans="1:9" x14ac:dyDescent="0.25">
      <c r="H8" s="17" t="s">
        <v>58</v>
      </c>
    </row>
    <row r="9" spans="1:9" ht="42" customHeight="1" x14ac:dyDescent="0.25">
      <c r="A9" s="236" t="s">
        <v>59</v>
      </c>
      <c r="B9" s="236" t="s">
        <v>4</v>
      </c>
      <c r="C9" s="371" t="s">
        <v>33</v>
      </c>
      <c r="D9" s="371"/>
      <c r="E9" s="371"/>
      <c r="F9" s="371"/>
      <c r="G9" s="236" t="s">
        <v>34</v>
      </c>
      <c r="H9" s="69" t="s">
        <v>158</v>
      </c>
    </row>
    <row r="10" spans="1:9" ht="42" customHeight="1" x14ac:dyDescent="0.25">
      <c r="A10" s="236"/>
      <c r="B10" s="236"/>
      <c r="C10" s="236"/>
      <c r="D10" s="236"/>
      <c r="E10" s="236"/>
      <c r="F10" s="236"/>
      <c r="G10" s="236"/>
      <c r="H10" s="69"/>
    </row>
    <row r="11" spans="1:9" x14ac:dyDescent="0.25">
      <c r="A11" s="18">
        <v>1</v>
      </c>
      <c r="B11" s="18">
        <v>2</v>
      </c>
      <c r="C11" s="372">
        <v>6</v>
      </c>
      <c r="D11" s="372"/>
      <c r="E11" s="372"/>
      <c r="F11" s="372"/>
      <c r="G11" s="18">
        <v>7</v>
      </c>
      <c r="H11" s="18">
        <v>8</v>
      </c>
    </row>
    <row r="12" spans="1:9" ht="25.5" customHeight="1" x14ac:dyDescent="0.25">
      <c r="A12" s="19"/>
      <c r="B12" s="237" t="s">
        <v>62</v>
      </c>
      <c r="C12" s="85"/>
      <c r="D12" s="85"/>
      <c r="E12" s="85"/>
      <c r="F12" s="85"/>
      <c r="G12" s="19"/>
      <c r="H12" s="192">
        <f>H13+H17+H21+H32+H41+H47+H52+H56+H60+H64+H71+H81+H94+H98+H124+H132+H136+H128</f>
        <v>22587.11</v>
      </c>
    </row>
    <row r="13" spans="1:9" s="21" customFormat="1" ht="42.75" x14ac:dyDescent="0.2">
      <c r="A13" s="20"/>
      <c r="B13" s="238" t="s">
        <v>175</v>
      </c>
      <c r="C13" s="79" t="s">
        <v>25</v>
      </c>
      <c r="D13" s="79" t="s">
        <v>65</v>
      </c>
      <c r="E13" s="79" t="s">
        <v>24</v>
      </c>
      <c r="F13" s="79" t="s">
        <v>133</v>
      </c>
      <c r="G13" s="79"/>
      <c r="H13" s="80">
        <f>H14</f>
        <v>0</v>
      </c>
    </row>
    <row r="14" spans="1:9" x14ac:dyDescent="0.25">
      <c r="A14" s="22"/>
      <c r="B14" s="100" t="s">
        <v>105</v>
      </c>
      <c r="C14" s="24" t="s">
        <v>25</v>
      </c>
      <c r="D14" s="24" t="s">
        <v>74</v>
      </c>
      <c r="E14" s="24" t="s">
        <v>24</v>
      </c>
      <c r="F14" s="24" t="s">
        <v>133</v>
      </c>
      <c r="G14" s="24"/>
      <c r="H14" s="30">
        <f>H16</f>
        <v>0</v>
      </c>
    </row>
    <row r="15" spans="1:9" ht="45" x14ac:dyDescent="0.25">
      <c r="A15" s="22"/>
      <c r="B15" s="100" t="s">
        <v>174</v>
      </c>
      <c r="C15" s="24" t="s">
        <v>25</v>
      </c>
      <c r="D15" s="24" t="s">
        <v>74</v>
      </c>
      <c r="E15" s="24" t="s">
        <v>24</v>
      </c>
      <c r="F15" s="24" t="s">
        <v>132</v>
      </c>
      <c r="G15" s="24"/>
      <c r="H15" s="30">
        <f>H16</f>
        <v>0</v>
      </c>
    </row>
    <row r="16" spans="1:9" ht="33.75" customHeight="1" x14ac:dyDescent="0.25">
      <c r="A16" s="22"/>
      <c r="B16" s="194" t="s">
        <v>79</v>
      </c>
      <c r="C16" s="183" t="s">
        <v>25</v>
      </c>
      <c r="D16" s="183" t="s">
        <v>74</v>
      </c>
      <c r="E16" s="183" t="s">
        <v>24</v>
      </c>
      <c r="F16" s="183" t="s">
        <v>132</v>
      </c>
      <c r="G16" s="183" t="s">
        <v>80</v>
      </c>
      <c r="H16" s="226">
        <v>0</v>
      </c>
      <c r="I16" s="318"/>
    </row>
    <row r="17" spans="1:9" s="21" customFormat="1" ht="42.75" x14ac:dyDescent="0.2">
      <c r="A17" s="20"/>
      <c r="B17" s="238" t="s">
        <v>274</v>
      </c>
      <c r="C17" s="79" t="s">
        <v>26</v>
      </c>
      <c r="D17" s="79" t="s">
        <v>65</v>
      </c>
      <c r="E17" s="79" t="s">
        <v>24</v>
      </c>
      <c r="F17" s="79" t="s">
        <v>133</v>
      </c>
      <c r="G17" s="79"/>
      <c r="H17" s="80">
        <f>H20</f>
        <v>3398.3</v>
      </c>
    </row>
    <row r="18" spans="1:9" ht="31.5" customHeight="1" x14ac:dyDescent="0.25">
      <c r="A18" s="22"/>
      <c r="B18" s="100" t="s">
        <v>275</v>
      </c>
      <c r="C18" s="24" t="s">
        <v>26</v>
      </c>
      <c r="D18" s="24" t="s">
        <v>74</v>
      </c>
      <c r="E18" s="24" t="s">
        <v>24</v>
      </c>
      <c r="F18" s="24" t="s">
        <v>133</v>
      </c>
      <c r="G18" s="24"/>
      <c r="H18" s="30">
        <f>H19</f>
        <v>3398.3</v>
      </c>
    </row>
    <row r="19" spans="1:9" ht="30" x14ac:dyDescent="0.25">
      <c r="A19" s="22"/>
      <c r="B19" s="102" t="str">
        <f>прил._6!B102</f>
        <v>Подпрограмма "Мероприятия, финансируемые за счет средств дорожного фонда"</v>
      </c>
      <c r="C19" s="24" t="s">
        <v>26</v>
      </c>
      <c r="D19" s="24" t="s">
        <v>74</v>
      </c>
      <c r="E19" s="24" t="s">
        <v>24</v>
      </c>
      <c r="F19" s="24" t="s">
        <v>134</v>
      </c>
      <c r="G19" s="24"/>
      <c r="H19" s="30">
        <f>H20</f>
        <v>3398.3</v>
      </c>
    </row>
    <row r="20" spans="1:9" s="28" customFormat="1" ht="28.5" customHeight="1" x14ac:dyDescent="0.25">
      <c r="A20" s="22"/>
      <c r="B20" s="100" t="s">
        <v>79</v>
      </c>
      <c r="C20" s="24" t="s">
        <v>26</v>
      </c>
      <c r="D20" s="24" t="s">
        <v>74</v>
      </c>
      <c r="E20" s="24" t="s">
        <v>24</v>
      </c>
      <c r="F20" s="24" t="s">
        <v>134</v>
      </c>
      <c r="G20" s="24" t="s">
        <v>80</v>
      </c>
      <c r="H20" s="30">
        <f>прил._6!K103</f>
        <v>3398.3</v>
      </c>
    </row>
    <row r="21" spans="1:9" s="28" customFormat="1" ht="57" customHeight="1" x14ac:dyDescent="0.25">
      <c r="A21" s="20"/>
      <c r="B21" s="238" t="str">
        <f>прил._6!B81</f>
        <v>Муниципальная программа "Обеспечение безопасности и развитие казачества в Новодмитриевском сельском поселении на 2018-2020 годы"</v>
      </c>
      <c r="C21" s="79" t="s">
        <v>31</v>
      </c>
      <c r="D21" s="79" t="s">
        <v>65</v>
      </c>
      <c r="E21" s="79" t="s">
        <v>24</v>
      </c>
      <c r="F21" s="79" t="s">
        <v>133</v>
      </c>
      <c r="G21" s="79"/>
      <c r="H21" s="80">
        <f>H22+H26+H29</f>
        <v>613</v>
      </c>
    </row>
    <row r="22" spans="1:9" s="28" customFormat="1" ht="48" customHeight="1" x14ac:dyDescent="0.25">
      <c r="A22" s="22"/>
      <c r="B22" s="102" t="s">
        <v>93</v>
      </c>
      <c r="C22" s="24" t="s">
        <v>31</v>
      </c>
      <c r="D22" s="24" t="s">
        <v>74</v>
      </c>
      <c r="E22" s="24" t="s">
        <v>24</v>
      </c>
      <c r="F22" s="24" t="s">
        <v>133</v>
      </c>
      <c r="G22" s="24"/>
      <c r="H22" s="30">
        <f>H23</f>
        <v>588</v>
      </c>
    </row>
    <row r="23" spans="1:9" ht="76.5" customHeight="1" x14ac:dyDescent="0.25">
      <c r="A23" s="22"/>
      <c r="B23" s="100" t="str">
        <f>прил._6!B83</f>
        <v>Подпрограмма "Мероприятия по предупреждению и ликвидация чрезвычайных ситуаций, стихийных бедствий природного и техногенного характера на 2018-2020 гг в Новодмитривеском сельском поселении"</v>
      </c>
      <c r="C23" s="24" t="s">
        <v>31</v>
      </c>
      <c r="D23" s="24" t="s">
        <v>74</v>
      </c>
      <c r="E23" s="24" t="s">
        <v>24</v>
      </c>
      <c r="F23" s="24" t="s">
        <v>154</v>
      </c>
      <c r="G23" s="24"/>
      <c r="H23" s="30">
        <f>H24+H25</f>
        <v>588</v>
      </c>
    </row>
    <row r="24" spans="1:9" ht="75" customHeight="1" x14ac:dyDescent="0.25">
      <c r="A24" s="22"/>
      <c r="B24" s="56" t="s">
        <v>75</v>
      </c>
      <c r="C24" s="24" t="s">
        <v>31</v>
      </c>
      <c r="D24" s="24" t="s">
        <v>74</v>
      </c>
      <c r="E24" s="24" t="s">
        <v>24</v>
      </c>
      <c r="F24" s="24" t="s">
        <v>154</v>
      </c>
      <c r="G24" s="24" t="s">
        <v>76</v>
      </c>
      <c r="H24" s="30">
        <f>прил._6!K84</f>
        <v>355</v>
      </c>
    </row>
    <row r="25" spans="1:9" ht="30" customHeight="1" x14ac:dyDescent="0.25">
      <c r="A25" s="22"/>
      <c r="B25" s="194" t="s">
        <v>79</v>
      </c>
      <c r="C25" s="183" t="s">
        <v>31</v>
      </c>
      <c r="D25" s="183" t="s">
        <v>74</v>
      </c>
      <c r="E25" s="183" t="s">
        <v>24</v>
      </c>
      <c r="F25" s="183" t="s">
        <v>154</v>
      </c>
      <c r="G25" s="183" t="s">
        <v>80</v>
      </c>
      <c r="H25" s="226">
        <v>233</v>
      </c>
      <c r="I25" s="318"/>
    </row>
    <row r="26" spans="1:9" ht="46.5" customHeight="1" x14ac:dyDescent="0.25">
      <c r="A26" s="22"/>
      <c r="B26" s="101" t="s">
        <v>190</v>
      </c>
      <c r="C26" s="24" t="s">
        <v>31</v>
      </c>
      <c r="D26" s="24" t="s">
        <v>87</v>
      </c>
      <c r="E26" s="24" t="s">
        <v>24</v>
      </c>
      <c r="F26" s="24" t="s">
        <v>133</v>
      </c>
      <c r="G26" s="24"/>
      <c r="H26" s="30">
        <f>H27</f>
        <v>5</v>
      </c>
    </row>
    <row r="27" spans="1:9" ht="23.25" customHeight="1" x14ac:dyDescent="0.25">
      <c r="A27" s="22"/>
      <c r="B27" s="56" t="s">
        <v>131</v>
      </c>
      <c r="C27" s="24" t="s">
        <v>31</v>
      </c>
      <c r="D27" s="24" t="s">
        <v>87</v>
      </c>
      <c r="E27" s="24" t="s">
        <v>24</v>
      </c>
      <c r="F27" s="24" t="s">
        <v>156</v>
      </c>
      <c r="G27" s="24"/>
      <c r="H27" s="30">
        <f>H28</f>
        <v>5</v>
      </c>
    </row>
    <row r="28" spans="1:9" ht="31.5" customHeight="1" x14ac:dyDescent="0.25">
      <c r="A28" s="22"/>
      <c r="B28" s="101" t="s">
        <v>79</v>
      </c>
      <c r="C28" s="24" t="s">
        <v>31</v>
      </c>
      <c r="D28" s="24" t="s">
        <v>87</v>
      </c>
      <c r="E28" s="24" t="s">
        <v>24</v>
      </c>
      <c r="F28" s="24" t="s">
        <v>156</v>
      </c>
      <c r="G28" s="24" t="s">
        <v>80</v>
      </c>
      <c r="H28" s="30">
        <f>прил._6!K90</f>
        <v>5</v>
      </c>
    </row>
    <row r="29" spans="1:9" ht="17.25" customHeight="1" x14ac:dyDescent="0.25">
      <c r="A29" s="22"/>
      <c r="B29" s="100" t="s">
        <v>94</v>
      </c>
      <c r="C29" s="24" t="s">
        <v>31</v>
      </c>
      <c r="D29" s="24" t="s">
        <v>88</v>
      </c>
      <c r="E29" s="24" t="s">
        <v>24</v>
      </c>
      <c r="F29" s="24" t="s">
        <v>133</v>
      </c>
      <c r="G29" s="24"/>
      <c r="H29" s="30">
        <f>H30</f>
        <v>20</v>
      </c>
    </row>
    <row r="30" spans="1:9" ht="29.25" customHeight="1" x14ac:dyDescent="0.25">
      <c r="A30" s="22"/>
      <c r="B30" s="100" t="str">
        <f>прил._6!B92</f>
        <v>Подпрограмма "Поддержка и развитие казачества"</v>
      </c>
      <c r="C30" s="24" t="s">
        <v>31</v>
      </c>
      <c r="D30" s="24" t="s">
        <v>88</v>
      </c>
      <c r="E30" s="24" t="s">
        <v>24</v>
      </c>
      <c r="F30" s="24" t="s">
        <v>155</v>
      </c>
      <c r="G30" s="24"/>
      <c r="H30" s="30">
        <f>H31</f>
        <v>20</v>
      </c>
    </row>
    <row r="31" spans="1:9" ht="15.75" customHeight="1" x14ac:dyDescent="0.25">
      <c r="A31" s="22"/>
      <c r="B31" s="100" t="s">
        <v>81</v>
      </c>
      <c r="C31" s="24" t="s">
        <v>31</v>
      </c>
      <c r="D31" s="24" t="s">
        <v>88</v>
      </c>
      <c r="E31" s="24" t="s">
        <v>24</v>
      </c>
      <c r="F31" s="24" t="s">
        <v>155</v>
      </c>
      <c r="G31" s="24" t="s">
        <v>111</v>
      </c>
      <c r="H31" s="30">
        <f>прил._6!K93</f>
        <v>20</v>
      </c>
    </row>
    <row r="32" spans="1:9" ht="45" customHeight="1" x14ac:dyDescent="0.25">
      <c r="A32" s="20"/>
      <c r="B32" s="238" t="str">
        <f>прил._6!B143</f>
        <v>Муниципальная программа "Развитие культуры на 2018-2020 годы  в Новодмитриевском сельском поселении"</v>
      </c>
      <c r="C32" s="79" t="s">
        <v>29</v>
      </c>
      <c r="D32" s="79" t="s">
        <v>65</v>
      </c>
      <c r="E32" s="79" t="s">
        <v>24</v>
      </c>
      <c r="F32" s="79" t="s">
        <v>133</v>
      </c>
      <c r="G32" s="79"/>
      <c r="H32" s="80">
        <f>H33</f>
        <v>5661.1</v>
      </c>
    </row>
    <row r="33" spans="1:9" ht="15.75" customHeight="1" x14ac:dyDescent="0.25">
      <c r="A33" s="22"/>
      <c r="B33" s="90" t="s">
        <v>163</v>
      </c>
      <c r="C33" s="24" t="s">
        <v>29</v>
      </c>
      <c r="D33" s="24" t="s">
        <v>74</v>
      </c>
      <c r="E33" s="24" t="s">
        <v>24</v>
      </c>
      <c r="F33" s="24" t="s">
        <v>133</v>
      </c>
      <c r="G33" s="24"/>
      <c r="H33" s="30">
        <f>H34+H38+H37</f>
        <v>5661.1</v>
      </c>
    </row>
    <row r="34" spans="1:9" ht="21.75" customHeight="1" x14ac:dyDescent="0.25">
      <c r="A34" s="26"/>
      <c r="B34" s="90" t="s">
        <v>112</v>
      </c>
      <c r="C34" s="24" t="s">
        <v>29</v>
      </c>
      <c r="D34" s="24" t="s">
        <v>74</v>
      </c>
      <c r="E34" s="183" t="s">
        <v>31</v>
      </c>
      <c r="F34" s="24" t="s">
        <v>133</v>
      </c>
      <c r="G34" s="24"/>
      <c r="H34" s="30">
        <f>H35</f>
        <v>5408.1</v>
      </c>
    </row>
    <row r="35" spans="1:9" ht="81" customHeight="1" x14ac:dyDescent="0.25">
      <c r="A35" s="22"/>
      <c r="B35" s="297" t="s">
        <v>191</v>
      </c>
      <c r="C35" s="183" t="s">
        <v>29</v>
      </c>
      <c r="D35" s="183" t="s">
        <v>74</v>
      </c>
      <c r="E35" s="183" t="s">
        <v>31</v>
      </c>
      <c r="F35" s="183" t="s">
        <v>135</v>
      </c>
      <c r="G35" s="183"/>
      <c r="H35" s="226">
        <v>5408.1</v>
      </c>
    </row>
    <row r="36" spans="1:9" ht="52.5" customHeight="1" x14ac:dyDescent="0.25">
      <c r="A36" s="22"/>
      <c r="B36" s="297" t="s">
        <v>160</v>
      </c>
      <c r="C36" s="183" t="s">
        <v>29</v>
      </c>
      <c r="D36" s="183" t="s">
        <v>74</v>
      </c>
      <c r="E36" s="183" t="s">
        <v>31</v>
      </c>
      <c r="F36" s="183" t="s">
        <v>135</v>
      </c>
      <c r="G36" s="183" t="s">
        <v>111</v>
      </c>
      <c r="H36" s="226">
        <v>5408.1</v>
      </c>
    </row>
    <row r="37" spans="1:9" ht="33.75" customHeight="1" x14ac:dyDescent="0.25">
      <c r="A37" s="22"/>
      <c r="B37" s="297" t="s">
        <v>323</v>
      </c>
      <c r="C37" s="183" t="s">
        <v>29</v>
      </c>
      <c r="D37" s="183" t="s">
        <v>74</v>
      </c>
      <c r="E37" s="183" t="s">
        <v>31</v>
      </c>
      <c r="F37" s="183" t="s">
        <v>324</v>
      </c>
      <c r="G37" s="183" t="s">
        <v>111</v>
      </c>
      <c r="H37" s="226">
        <v>150</v>
      </c>
    </row>
    <row r="38" spans="1:9" ht="28.5" customHeight="1" x14ac:dyDescent="0.25">
      <c r="A38" s="22"/>
      <c r="B38" s="102" t="s">
        <v>113</v>
      </c>
      <c r="C38" s="24" t="s">
        <v>29</v>
      </c>
      <c r="D38" s="24" t="s">
        <v>74</v>
      </c>
      <c r="E38" s="24" t="s">
        <v>32</v>
      </c>
      <c r="F38" s="24" t="s">
        <v>133</v>
      </c>
      <c r="G38" s="24"/>
      <c r="H38" s="30">
        <f>H39</f>
        <v>103</v>
      </c>
    </row>
    <row r="39" spans="1:9" ht="30.75" customHeight="1" x14ac:dyDescent="0.25">
      <c r="A39" s="22"/>
      <c r="B39" s="100" t="str">
        <f>прил._6!B150</f>
        <v>Мероприятия в сфере сохранения и развития культуры</v>
      </c>
      <c r="C39" s="24" t="s">
        <v>29</v>
      </c>
      <c r="D39" s="24" t="s">
        <v>74</v>
      </c>
      <c r="E39" s="24" t="s">
        <v>32</v>
      </c>
      <c r="F39" s="24" t="s">
        <v>137</v>
      </c>
      <c r="G39" s="24"/>
      <c r="H39" s="30">
        <f>H40</f>
        <v>103</v>
      </c>
    </row>
    <row r="40" spans="1:9" ht="27.75" customHeight="1" x14ac:dyDescent="0.25">
      <c r="A40" s="191"/>
      <c r="B40" s="194" t="s">
        <v>79</v>
      </c>
      <c r="C40" s="183" t="s">
        <v>29</v>
      </c>
      <c r="D40" s="183" t="s">
        <v>74</v>
      </c>
      <c r="E40" s="183" t="s">
        <v>32</v>
      </c>
      <c r="F40" s="183" t="s">
        <v>137</v>
      </c>
      <c r="G40" s="183" t="s">
        <v>80</v>
      </c>
      <c r="H40" s="226">
        <v>103</v>
      </c>
      <c r="I40" s="318"/>
    </row>
    <row r="41" spans="1:9" ht="60.75" customHeight="1" x14ac:dyDescent="0.25">
      <c r="A41" s="22"/>
      <c r="B41" s="238" t="str">
        <f>прил._6!B165</f>
        <v>Муниципальная программа "Развитие физической культуры и спорта в Новодмитриевском сельском поселении на 2015-2017 годы"</v>
      </c>
      <c r="C41" s="79" t="s">
        <v>32</v>
      </c>
      <c r="D41" s="79" t="s">
        <v>65</v>
      </c>
      <c r="E41" s="79" t="s">
        <v>24</v>
      </c>
      <c r="F41" s="79" t="s">
        <v>133</v>
      </c>
      <c r="G41" s="79"/>
      <c r="H41" s="80">
        <f>H42</f>
        <v>400</v>
      </c>
    </row>
    <row r="42" spans="1:9" ht="29.25" customHeight="1" x14ac:dyDescent="0.25">
      <c r="A42" s="22"/>
      <c r="B42" s="100" t="s">
        <v>118</v>
      </c>
      <c r="C42" s="24" t="s">
        <v>32</v>
      </c>
      <c r="D42" s="24" t="s">
        <v>74</v>
      </c>
      <c r="E42" s="24" t="s">
        <v>24</v>
      </c>
      <c r="F42" s="24" t="s">
        <v>133</v>
      </c>
      <c r="G42" s="24"/>
      <c r="H42" s="30">
        <f>H43</f>
        <v>400</v>
      </c>
    </row>
    <row r="43" spans="1:9" ht="29.25" customHeight="1" x14ac:dyDescent="0.25">
      <c r="A43" s="22"/>
      <c r="B43" s="100" t="s">
        <v>118</v>
      </c>
      <c r="C43" s="24" t="s">
        <v>32</v>
      </c>
      <c r="D43" s="24" t="s">
        <v>74</v>
      </c>
      <c r="E43" s="24" t="s">
        <v>27</v>
      </c>
      <c r="F43" s="24" t="s">
        <v>133</v>
      </c>
      <c r="G43" s="24"/>
      <c r="H43" s="30">
        <f>H44</f>
        <v>400</v>
      </c>
    </row>
    <row r="44" spans="1:9" ht="29.25" customHeight="1" x14ac:dyDescent="0.25">
      <c r="A44" s="22"/>
      <c r="B44" s="100" t="s">
        <v>118</v>
      </c>
      <c r="C44" s="24" t="s">
        <v>32</v>
      </c>
      <c r="D44" s="24" t="s">
        <v>74</v>
      </c>
      <c r="E44" s="24" t="s">
        <v>27</v>
      </c>
      <c r="F44" s="24" t="s">
        <v>138</v>
      </c>
      <c r="G44" s="24"/>
      <c r="H44" s="30">
        <f>H45+H46</f>
        <v>400</v>
      </c>
    </row>
    <row r="45" spans="1:9" ht="75" customHeight="1" x14ac:dyDescent="0.25">
      <c r="A45" s="22"/>
      <c r="B45" s="100" t="s">
        <v>75</v>
      </c>
      <c r="C45" s="24" t="s">
        <v>32</v>
      </c>
      <c r="D45" s="24" t="s">
        <v>74</v>
      </c>
      <c r="E45" s="24" t="s">
        <v>27</v>
      </c>
      <c r="F45" s="24" t="s">
        <v>138</v>
      </c>
      <c r="G45" s="24" t="s">
        <v>76</v>
      </c>
      <c r="H45" s="30">
        <f>прил._6!K168</f>
        <v>370</v>
      </c>
    </row>
    <row r="46" spans="1:9" ht="29.25" customHeight="1" x14ac:dyDescent="0.25">
      <c r="A46" s="22"/>
      <c r="B46" s="100" t="s">
        <v>79</v>
      </c>
      <c r="C46" s="24" t="s">
        <v>32</v>
      </c>
      <c r="D46" s="24" t="s">
        <v>74</v>
      </c>
      <c r="E46" s="24" t="s">
        <v>27</v>
      </c>
      <c r="F46" s="24" t="s">
        <v>138</v>
      </c>
      <c r="G46" s="24" t="s">
        <v>80</v>
      </c>
      <c r="H46" s="30">
        <f>прил._6!K169</f>
        <v>30</v>
      </c>
    </row>
    <row r="47" spans="1:9" ht="49.5" customHeight="1" x14ac:dyDescent="0.25">
      <c r="A47" s="20"/>
      <c r="B47" s="238" t="str">
        <f>прил._6!B137</f>
        <v>Муниципальная программа "Молодежь Северского района на 2018-2020 годы  в Новодмитриевском сельском поселении"</v>
      </c>
      <c r="C47" s="79" t="s">
        <v>98</v>
      </c>
      <c r="D47" s="79" t="s">
        <v>65</v>
      </c>
      <c r="E47" s="79" t="s">
        <v>24</v>
      </c>
      <c r="F47" s="79" t="s">
        <v>133</v>
      </c>
      <c r="G47" s="79"/>
      <c r="H47" s="80">
        <f>H48</f>
        <v>50</v>
      </c>
    </row>
    <row r="48" spans="1:9" ht="21" customHeight="1" x14ac:dyDescent="0.25">
      <c r="A48" s="22"/>
      <c r="B48" s="167" t="s">
        <v>51</v>
      </c>
      <c r="C48" s="168" t="s">
        <v>98</v>
      </c>
      <c r="D48" s="168" t="s">
        <v>74</v>
      </c>
      <c r="E48" s="168" t="s">
        <v>24</v>
      </c>
      <c r="F48" s="168" t="s">
        <v>133</v>
      </c>
      <c r="G48" s="24"/>
      <c r="H48" s="30">
        <f>H49</f>
        <v>50</v>
      </c>
    </row>
    <row r="49" spans="1:9" ht="48.75" customHeight="1" x14ac:dyDescent="0.25">
      <c r="A49" s="22"/>
      <c r="B49" s="167" t="s">
        <v>162</v>
      </c>
      <c r="C49" s="168" t="s">
        <v>98</v>
      </c>
      <c r="D49" s="168" t="s">
        <v>74</v>
      </c>
      <c r="E49" s="168" t="s">
        <v>23</v>
      </c>
      <c r="F49" s="168" t="s">
        <v>133</v>
      </c>
      <c r="G49" s="24"/>
      <c r="H49" s="30">
        <f>H50</f>
        <v>50</v>
      </c>
    </row>
    <row r="50" spans="1:9" ht="19.5" customHeight="1" x14ac:dyDescent="0.25">
      <c r="A50" s="22"/>
      <c r="B50" s="56" t="s">
        <v>37</v>
      </c>
      <c r="C50" s="168" t="s">
        <v>98</v>
      </c>
      <c r="D50" s="168" t="s">
        <v>74</v>
      </c>
      <c r="E50" s="168" t="s">
        <v>23</v>
      </c>
      <c r="F50" s="168" t="s">
        <v>139</v>
      </c>
      <c r="G50" s="24"/>
      <c r="H50" s="30">
        <f>H51</f>
        <v>50</v>
      </c>
    </row>
    <row r="51" spans="1:9" ht="29.25" customHeight="1" x14ac:dyDescent="0.25">
      <c r="A51" s="20"/>
      <c r="B51" s="56" t="s">
        <v>79</v>
      </c>
      <c r="C51" s="168" t="s">
        <v>98</v>
      </c>
      <c r="D51" s="168" t="s">
        <v>74</v>
      </c>
      <c r="E51" s="168" t="s">
        <v>23</v>
      </c>
      <c r="F51" s="168" t="s">
        <v>139</v>
      </c>
      <c r="G51" s="24" t="s">
        <v>80</v>
      </c>
      <c r="H51" s="30">
        <f>прил._6!K140</f>
        <v>50</v>
      </c>
      <c r="I51" s="318"/>
    </row>
    <row r="52" spans="1:9" ht="60" customHeight="1" x14ac:dyDescent="0.25">
      <c r="A52" s="26"/>
      <c r="B52" s="238" t="str">
        <f>прил._6!B60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52" s="79" t="s">
        <v>43</v>
      </c>
      <c r="D52" s="79" t="s">
        <v>65</v>
      </c>
      <c r="E52" s="79" t="s">
        <v>24</v>
      </c>
      <c r="F52" s="79" t="s">
        <v>133</v>
      </c>
      <c r="G52" s="81"/>
      <c r="H52" s="80">
        <f>H53</f>
        <v>14.4</v>
      </c>
    </row>
    <row r="53" spans="1:9" ht="27.75" customHeight="1" x14ac:dyDescent="0.25">
      <c r="A53" s="26"/>
      <c r="B53" s="102" t="s">
        <v>90</v>
      </c>
      <c r="C53" s="24" t="s">
        <v>43</v>
      </c>
      <c r="D53" s="24" t="s">
        <v>74</v>
      </c>
      <c r="E53" s="24" t="s">
        <v>24</v>
      </c>
      <c r="F53" s="24" t="s">
        <v>133</v>
      </c>
      <c r="G53" s="27"/>
      <c r="H53" s="30">
        <f>H54</f>
        <v>14.4</v>
      </c>
    </row>
    <row r="54" spans="1:9" ht="33.75" customHeight="1" x14ac:dyDescent="0.25">
      <c r="A54" s="26"/>
      <c r="B54" s="102" t="s">
        <v>91</v>
      </c>
      <c r="C54" s="24" t="s">
        <v>43</v>
      </c>
      <c r="D54" s="24" t="s">
        <v>74</v>
      </c>
      <c r="E54" s="24" t="s">
        <v>24</v>
      </c>
      <c r="F54" s="24" t="s">
        <v>140</v>
      </c>
      <c r="G54" s="27"/>
      <c r="H54" s="30">
        <f>H55</f>
        <v>14.4</v>
      </c>
    </row>
    <row r="55" spans="1:9" ht="28.5" customHeight="1" x14ac:dyDescent="0.25">
      <c r="A55" s="26"/>
      <c r="B55" s="100" t="s">
        <v>79</v>
      </c>
      <c r="C55" s="24" t="s">
        <v>43</v>
      </c>
      <c r="D55" s="24" t="s">
        <v>74</v>
      </c>
      <c r="E55" s="24" t="s">
        <v>24</v>
      </c>
      <c r="F55" s="24" t="s">
        <v>140</v>
      </c>
      <c r="G55" s="27" t="s">
        <v>80</v>
      </c>
      <c r="H55" s="30">
        <f>прил._6!K63</f>
        <v>14.4</v>
      </c>
    </row>
    <row r="56" spans="1:9" s="21" customFormat="1" ht="72" customHeight="1" x14ac:dyDescent="0.2">
      <c r="A56" s="23"/>
      <c r="B56" s="239" t="s">
        <v>172</v>
      </c>
      <c r="C56" s="48" t="s">
        <v>41</v>
      </c>
      <c r="D56" s="48" t="s">
        <v>65</v>
      </c>
      <c r="E56" s="48" t="s">
        <v>24</v>
      </c>
      <c r="F56" s="48" t="s">
        <v>133</v>
      </c>
      <c r="G56" s="81"/>
      <c r="H56" s="80">
        <f>H57</f>
        <v>40</v>
      </c>
    </row>
    <row r="57" spans="1:9" ht="30" customHeight="1" x14ac:dyDescent="0.25">
      <c r="A57" s="26"/>
      <c r="B57" s="91" t="s">
        <v>173</v>
      </c>
      <c r="C57" s="168" t="s">
        <v>41</v>
      </c>
      <c r="D57" s="168" t="s">
        <v>74</v>
      </c>
      <c r="E57" s="168" t="s">
        <v>24</v>
      </c>
      <c r="F57" s="168" t="s">
        <v>133</v>
      </c>
      <c r="G57" s="27"/>
      <c r="H57" s="30">
        <f>H58</f>
        <v>40</v>
      </c>
    </row>
    <row r="58" spans="1:9" ht="30" customHeight="1" x14ac:dyDescent="0.25">
      <c r="A58" s="26"/>
      <c r="B58" s="91" t="s">
        <v>173</v>
      </c>
      <c r="C58" s="168" t="s">
        <v>41</v>
      </c>
      <c r="D58" s="168" t="s">
        <v>74</v>
      </c>
      <c r="E58" s="168" t="s">
        <v>24</v>
      </c>
      <c r="F58" s="168" t="s">
        <v>161</v>
      </c>
      <c r="G58" s="27"/>
      <c r="H58" s="30">
        <f>H59</f>
        <v>40</v>
      </c>
    </row>
    <row r="59" spans="1:9" ht="44.25" customHeight="1" x14ac:dyDescent="0.25">
      <c r="A59" s="26"/>
      <c r="B59" s="91" t="s">
        <v>110</v>
      </c>
      <c r="C59" s="168" t="s">
        <v>41</v>
      </c>
      <c r="D59" s="168" t="s">
        <v>74</v>
      </c>
      <c r="E59" s="168" t="s">
        <v>24</v>
      </c>
      <c r="F59" s="168" t="s">
        <v>161</v>
      </c>
      <c r="G59" s="27" t="s">
        <v>111</v>
      </c>
      <c r="H59" s="30">
        <f>прил._6!K162</f>
        <v>40</v>
      </c>
    </row>
    <row r="60" spans="1:9" ht="66" customHeight="1" x14ac:dyDescent="0.25">
      <c r="A60" s="26"/>
      <c r="B60" s="239" t="s">
        <v>248</v>
      </c>
      <c r="C60" s="48" t="s">
        <v>42</v>
      </c>
      <c r="D60" s="48" t="s">
        <v>65</v>
      </c>
      <c r="E60" s="48" t="s">
        <v>24</v>
      </c>
      <c r="F60" s="48" t="s">
        <v>133</v>
      </c>
      <c r="G60" s="27"/>
      <c r="H60" s="80">
        <f>H61</f>
        <v>83.5</v>
      </c>
    </row>
    <row r="61" spans="1:9" ht="30" customHeight="1" x14ac:dyDescent="0.25">
      <c r="A61" s="26"/>
      <c r="B61" s="102" t="s">
        <v>202</v>
      </c>
      <c r="C61" s="168" t="s">
        <v>42</v>
      </c>
      <c r="D61" s="168" t="s">
        <v>74</v>
      </c>
      <c r="E61" s="168" t="s">
        <v>24</v>
      </c>
      <c r="F61" s="168" t="s">
        <v>133</v>
      </c>
      <c r="G61" s="57"/>
      <c r="H61" s="169">
        <f>H62</f>
        <v>83.5</v>
      </c>
    </row>
    <row r="62" spans="1:9" ht="30" customHeight="1" x14ac:dyDescent="0.25">
      <c r="A62" s="26"/>
      <c r="B62" s="56" t="s">
        <v>204</v>
      </c>
      <c r="C62" s="168" t="s">
        <v>42</v>
      </c>
      <c r="D62" s="168" t="s">
        <v>74</v>
      </c>
      <c r="E62" s="168" t="s">
        <v>24</v>
      </c>
      <c r="F62" s="168" t="s">
        <v>203</v>
      </c>
      <c r="G62" s="57"/>
      <c r="H62" s="169">
        <f>H63</f>
        <v>83.5</v>
      </c>
    </row>
    <row r="63" spans="1:9" ht="30" customHeight="1" x14ac:dyDescent="0.25">
      <c r="A63" s="26"/>
      <c r="B63" s="328" t="s">
        <v>79</v>
      </c>
      <c r="C63" s="308" t="s">
        <v>42</v>
      </c>
      <c r="D63" s="308" t="s">
        <v>74</v>
      </c>
      <c r="E63" s="308" t="s">
        <v>24</v>
      </c>
      <c r="F63" s="308" t="s">
        <v>203</v>
      </c>
      <c r="G63" s="400" t="s">
        <v>80</v>
      </c>
      <c r="H63" s="329">
        <f>прил._6!K67</f>
        <v>83.5</v>
      </c>
      <c r="I63" s="299">
        <v>13.5</v>
      </c>
    </row>
    <row r="64" spans="1:9" ht="42.75" customHeight="1" x14ac:dyDescent="0.25">
      <c r="A64" s="20"/>
      <c r="B64" s="240" t="str">
        <f>прил._6!B105</f>
        <v>Муниципальная программа "Информационное общество Северского района в Новодмитриевском сельском поселении на 2018-2020 годы"</v>
      </c>
      <c r="C64" s="79" t="s">
        <v>99</v>
      </c>
      <c r="D64" s="79" t="s">
        <v>65</v>
      </c>
      <c r="E64" s="79" t="s">
        <v>24</v>
      </c>
      <c r="F64" s="79" t="s">
        <v>133</v>
      </c>
      <c r="G64" s="79"/>
      <c r="H64" s="80">
        <f>H65+H68</f>
        <v>412</v>
      </c>
    </row>
    <row r="65" spans="1:9" ht="21" customHeight="1" x14ac:dyDescent="0.25">
      <c r="A65" s="22"/>
      <c r="B65" s="167" t="s">
        <v>119</v>
      </c>
      <c r="C65" s="168" t="s">
        <v>99</v>
      </c>
      <c r="D65" s="168" t="s">
        <v>74</v>
      </c>
      <c r="E65" s="168" t="s">
        <v>24</v>
      </c>
      <c r="F65" s="168" t="s">
        <v>133</v>
      </c>
      <c r="G65" s="168"/>
      <c r="H65" s="92">
        <f>H66</f>
        <v>100</v>
      </c>
    </row>
    <row r="66" spans="1:9" ht="33" customHeight="1" x14ac:dyDescent="0.25">
      <c r="A66" s="22"/>
      <c r="B66" s="56" t="s">
        <v>56</v>
      </c>
      <c r="C66" s="168" t="s">
        <v>99</v>
      </c>
      <c r="D66" s="168" t="s">
        <v>74</v>
      </c>
      <c r="E66" s="168" t="s">
        <v>24</v>
      </c>
      <c r="F66" s="168" t="s">
        <v>141</v>
      </c>
      <c r="G66" s="168"/>
      <c r="H66" s="92">
        <f>H67</f>
        <v>100</v>
      </c>
    </row>
    <row r="67" spans="1:9" ht="33.75" customHeight="1" x14ac:dyDescent="0.25">
      <c r="A67" s="22"/>
      <c r="B67" s="56" t="s">
        <v>79</v>
      </c>
      <c r="C67" s="168" t="s">
        <v>99</v>
      </c>
      <c r="D67" s="168" t="s">
        <v>74</v>
      </c>
      <c r="E67" s="168" t="s">
        <v>24</v>
      </c>
      <c r="F67" s="168" t="s">
        <v>141</v>
      </c>
      <c r="G67" s="168" t="s">
        <v>80</v>
      </c>
      <c r="H67" s="92">
        <f>прил._6!K175</f>
        <v>100</v>
      </c>
    </row>
    <row r="68" spans="1:9" ht="24" customHeight="1" x14ac:dyDescent="0.25">
      <c r="A68" s="22"/>
      <c r="B68" s="100" t="s">
        <v>100</v>
      </c>
      <c r="C68" s="24" t="s">
        <v>99</v>
      </c>
      <c r="D68" s="24" t="s">
        <v>67</v>
      </c>
      <c r="E68" s="24" t="s">
        <v>24</v>
      </c>
      <c r="F68" s="24" t="s">
        <v>133</v>
      </c>
      <c r="G68" s="24"/>
      <c r="H68" s="30">
        <f>H69</f>
        <v>312</v>
      </c>
    </row>
    <row r="69" spans="1:9" ht="30" x14ac:dyDescent="0.25">
      <c r="A69" s="22"/>
      <c r="B69" s="100" t="s">
        <v>276</v>
      </c>
      <c r="C69" s="24" t="s">
        <v>99</v>
      </c>
      <c r="D69" s="24" t="s">
        <v>67</v>
      </c>
      <c r="E69" s="24" t="s">
        <v>24</v>
      </c>
      <c r="F69" s="24" t="s">
        <v>142</v>
      </c>
      <c r="G69" s="24"/>
      <c r="H69" s="30">
        <f>H70</f>
        <v>312</v>
      </c>
    </row>
    <row r="70" spans="1:9" ht="27.75" customHeight="1" x14ac:dyDescent="0.25">
      <c r="A70" s="22"/>
      <c r="B70" s="194" t="s">
        <v>79</v>
      </c>
      <c r="C70" s="183" t="s">
        <v>99</v>
      </c>
      <c r="D70" s="183" t="s">
        <v>67</v>
      </c>
      <c r="E70" s="183" t="s">
        <v>24</v>
      </c>
      <c r="F70" s="183" t="s">
        <v>142</v>
      </c>
      <c r="G70" s="183" t="s">
        <v>80</v>
      </c>
      <c r="H70" s="226">
        <v>312</v>
      </c>
      <c r="I70" s="318"/>
    </row>
    <row r="71" spans="1:9" ht="57.75" customHeight="1" x14ac:dyDescent="0.25">
      <c r="A71" s="20"/>
      <c r="B71" s="238" t="str">
        <f>прил._6!B111</f>
        <v>Муниципальная программа "Развитие жилищно-коммунальной инфраструктуры в Новодмитриевском сельском поселении на 2018-2020 годы"</v>
      </c>
      <c r="C71" s="79" t="s">
        <v>101</v>
      </c>
      <c r="D71" s="79" t="s">
        <v>65</v>
      </c>
      <c r="E71" s="79" t="s">
        <v>24</v>
      </c>
      <c r="F71" s="79" t="s">
        <v>133</v>
      </c>
      <c r="G71" s="79"/>
      <c r="H71" s="80">
        <f>H72+H75+H78</f>
        <v>559.29999999999995</v>
      </c>
    </row>
    <row r="72" spans="1:9" ht="19.5" customHeight="1" x14ac:dyDescent="0.25">
      <c r="A72" s="22"/>
      <c r="B72" s="102" t="s">
        <v>277</v>
      </c>
      <c r="C72" s="24" t="s">
        <v>101</v>
      </c>
      <c r="D72" s="24" t="s">
        <v>67</v>
      </c>
      <c r="E72" s="24" t="s">
        <v>24</v>
      </c>
      <c r="F72" s="24" t="s">
        <v>133</v>
      </c>
      <c r="G72" s="24"/>
      <c r="H72" s="30">
        <f>H73</f>
        <v>509.5</v>
      </c>
    </row>
    <row r="73" spans="1:9" ht="28.5" customHeight="1" x14ac:dyDescent="0.25">
      <c r="A73" s="22"/>
      <c r="B73" s="100" t="str">
        <f>прил._6!B113</f>
        <v>Мероприятия в области коммунального хозяйства</v>
      </c>
      <c r="C73" s="24" t="s">
        <v>101</v>
      </c>
      <c r="D73" s="24" t="s">
        <v>67</v>
      </c>
      <c r="E73" s="24" t="s">
        <v>24</v>
      </c>
      <c r="F73" s="24" t="s">
        <v>157</v>
      </c>
      <c r="G73" s="24"/>
      <c r="H73" s="30">
        <f>H74</f>
        <v>509.5</v>
      </c>
    </row>
    <row r="74" spans="1:9" ht="34.5" customHeight="1" x14ac:dyDescent="0.25">
      <c r="A74" s="191"/>
      <c r="B74" s="328" t="s">
        <v>79</v>
      </c>
      <c r="C74" s="308" t="s">
        <v>101</v>
      </c>
      <c r="D74" s="308" t="s">
        <v>67</v>
      </c>
      <c r="E74" s="308" t="s">
        <v>24</v>
      </c>
      <c r="F74" s="308" t="s">
        <v>157</v>
      </c>
      <c r="G74" s="308" t="s">
        <v>80</v>
      </c>
      <c r="H74" s="329">
        <v>509.5</v>
      </c>
      <c r="I74" s="299">
        <v>15</v>
      </c>
    </row>
    <row r="75" spans="1:9" ht="21" customHeight="1" x14ac:dyDescent="0.25">
      <c r="A75" s="22"/>
      <c r="B75" s="100" t="str">
        <f>прил._6!B115</f>
        <v>Развитие теплоснабжения поселения</v>
      </c>
      <c r="C75" s="24" t="s">
        <v>101</v>
      </c>
      <c r="D75" s="24" t="s">
        <v>85</v>
      </c>
      <c r="E75" s="24" t="s">
        <v>24</v>
      </c>
      <c r="F75" s="24" t="s">
        <v>133</v>
      </c>
      <c r="G75" s="24"/>
      <c r="H75" s="30">
        <f>H76</f>
        <v>49.8</v>
      </c>
    </row>
    <row r="76" spans="1:9" ht="28.5" customHeight="1" x14ac:dyDescent="0.25">
      <c r="A76" s="22"/>
      <c r="B76" s="100" t="str">
        <f>прил._6!B116</f>
        <v>Проведение мероприятий по подготовке к осенне-зимнему периоду</v>
      </c>
      <c r="C76" s="24" t="s">
        <v>101</v>
      </c>
      <c r="D76" s="24" t="s">
        <v>85</v>
      </c>
      <c r="E76" s="24" t="s">
        <v>24</v>
      </c>
      <c r="F76" s="24" t="s">
        <v>143</v>
      </c>
      <c r="G76" s="24"/>
      <c r="H76" s="30">
        <v>49.8</v>
      </c>
    </row>
    <row r="77" spans="1:9" ht="26.25" customHeight="1" x14ac:dyDescent="0.25">
      <c r="A77" s="22"/>
      <c r="B77" s="100" t="str">
        <f>прил._6!B117</f>
        <v>Закупка товаров работ и услуг для государственных (муниципальных) нужд</v>
      </c>
      <c r="C77" s="24" t="s">
        <v>101</v>
      </c>
      <c r="D77" s="24" t="s">
        <v>85</v>
      </c>
      <c r="E77" s="24" t="s">
        <v>24</v>
      </c>
      <c r="F77" s="24" t="s">
        <v>143</v>
      </c>
      <c r="G77" s="24" t="s">
        <v>80</v>
      </c>
      <c r="H77" s="30">
        <v>49.8</v>
      </c>
      <c r="I77" s="318"/>
    </row>
    <row r="78" spans="1:9" ht="18.75" customHeight="1" x14ac:dyDescent="0.25">
      <c r="A78" s="22"/>
      <c r="B78" s="100" t="s">
        <v>104</v>
      </c>
      <c r="C78" s="24" t="s">
        <v>101</v>
      </c>
      <c r="D78" s="24" t="s">
        <v>92</v>
      </c>
      <c r="E78" s="24" t="s">
        <v>24</v>
      </c>
      <c r="F78" s="24" t="s">
        <v>133</v>
      </c>
      <c r="G78" s="24"/>
      <c r="H78" s="30">
        <f>H79</f>
        <v>0</v>
      </c>
    </row>
    <row r="79" spans="1:9" ht="26.25" customHeight="1" x14ac:dyDescent="0.25">
      <c r="A79" s="22"/>
      <c r="B79" s="102" t="str">
        <f>прил._6!B119</f>
        <v>Газификация Новодмитриевского сельского поселения</v>
      </c>
      <c r="C79" s="24" t="s">
        <v>101</v>
      </c>
      <c r="D79" s="24" t="s">
        <v>92</v>
      </c>
      <c r="E79" s="24" t="s">
        <v>24</v>
      </c>
      <c r="F79" s="24" t="s">
        <v>144</v>
      </c>
      <c r="G79" s="24"/>
      <c r="H79" s="30">
        <f>H80</f>
        <v>0</v>
      </c>
    </row>
    <row r="80" spans="1:9" ht="33.75" customHeight="1" x14ac:dyDescent="0.25">
      <c r="A80" s="191"/>
      <c r="B80" s="194" t="s">
        <v>79</v>
      </c>
      <c r="C80" s="183" t="s">
        <v>101</v>
      </c>
      <c r="D80" s="183" t="s">
        <v>92</v>
      </c>
      <c r="E80" s="183" t="s">
        <v>24</v>
      </c>
      <c r="F80" s="183" t="s">
        <v>144</v>
      </c>
      <c r="G80" s="183" t="s">
        <v>80</v>
      </c>
      <c r="H80" s="226">
        <v>0</v>
      </c>
      <c r="I80" s="318"/>
    </row>
    <row r="81" spans="1:36" ht="56.25" customHeight="1" x14ac:dyDescent="0.25">
      <c r="A81" s="20"/>
      <c r="B81" s="238" t="str">
        <f>прил._6!B122</f>
        <v>Муниципальная программа "Благоустройство территории поселения в Новодмитриевском сельском поселении на 2018-2020 годы"</v>
      </c>
      <c r="C81" s="79" t="s">
        <v>106</v>
      </c>
      <c r="D81" s="79" t="s">
        <v>65</v>
      </c>
      <c r="E81" s="79" t="s">
        <v>24</v>
      </c>
      <c r="F81" s="79" t="s">
        <v>133</v>
      </c>
      <c r="G81" s="79"/>
      <c r="H81" s="80">
        <f>H82+H85+H88+H91</f>
        <v>2499.8000000000002</v>
      </c>
    </row>
    <row r="82" spans="1:36" ht="34.5" customHeight="1" x14ac:dyDescent="0.25">
      <c r="A82" s="22"/>
      <c r="B82" s="102" t="s">
        <v>107</v>
      </c>
      <c r="C82" s="24" t="s">
        <v>106</v>
      </c>
      <c r="D82" s="24" t="s">
        <v>74</v>
      </c>
      <c r="E82" s="24" t="s">
        <v>24</v>
      </c>
      <c r="F82" s="24" t="s">
        <v>133</v>
      </c>
      <c r="G82" s="24"/>
      <c r="H82" s="30">
        <f>H83</f>
        <v>1361.3</v>
      </c>
    </row>
    <row r="83" spans="1:36" ht="23.25" customHeight="1" x14ac:dyDescent="0.25">
      <c r="A83" s="22"/>
      <c r="B83" s="100" t="s">
        <v>278</v>
      </c>
      <c r="C83" s="24" t="s">
        <v>106</v>
      </c>
      <c r="D83" s="24" t="s">
        <v>74</v>
      </c>
      <c r="E83" s="24" t="s">
        <v>24</v>
      </c>
      <c r="F83" s="24" t="s">
        <v>145</v>
      </c>
      <c r="G83" s="24"/>
      <c r="H83" s="30">
        <f>H84</f>
        <v>1361.3</v>
      </c>
    </row>
    <row r="84" spans="1:36" ht="30" x14ac:dyDescent="0.25">
      <c r="A84" s="191"/>
      <c r="B84" s="194" t="s">
        <v>79</v>
      </c>
      <c r="C84" s="183" t="s">
        <v>106</v>
      </c>
      <c r="D84" s="183" t="s">
        <v>74</v>
      </c>
      <c r="E84" s="183" t="s">
        <v>24</v>
      </c>
      <c r="F84" s="183" t="s">
        <v>145</v>
      </c>
      <c r="G84" s="183" t="s">
        <v>80</v>
      </c>
      <c r="H84" s="226">
        <v>1361.3</v>
      </c>
      <c r="I84" s="318"/>
    </row>
    <row r="85" spans="1:36" ht="30.75" customHeight="1" x14ac:dyDescent="0.25">
      <c r="A85" s="22"/>
      <c r="B85" s="100" t="s">
        <v>108</v>
      </c>
      <c r="C85" s="24" t="s">
        <v>106</v>
      </c>
      <c r="D85" s="24" t="s">
        <v>67</v>
      </c>
      <c r="E85" s="24" t="s">
        <v>24</v>
      </c>
      <c r="F85" s="24" t="s">
        <v>133</v>
      </c>
      <c r="G85" s="24"/>
      <c r="H85" s="30">
        <f>H86</f>
        <v>0</v>
      </c>
    </row>
    <row r="86" spans="1:36" ht="30.75" customHeight="1" x14ac:dyDescent="0.25">
      <c r="A86" s="22"/>
      <c r="B86" s="100"/>
      <c r="C86" s="24" t="s">
        <v>106</v>
      </c>
      <c r="D86" s="24" t="s">
        <v>67</v>
      </c>
      <c r="E86" s="24" t="s">
        <v>24</v>
      </c>
      <c r="F86" s="24" t="s">
        <v>146</v>
      </c>
      <c r="G86" s="24"/>
      <c r="H86" s="30">
        <f>H87</f>
        <v>0</v>
      </c>
    </row>
    <row r="87" spans="1:36" ht="30.75" customHeight="1" x14ac:dyDescent="0.25">
      <c r="A87" s="22"/>
      <c r="B87" s="100" t="s">
        <v>79</v>
      </c>
      <c r="C87" s="24" t="s">
        <v>106</v>
      </c>
      <c r="D87" s="24" t="s">
        <v>67</v>
      </c>
      <c r="E87" s="24" t="s">
        <v>24</v>
      </c>
      <c r="F87" s="24" t="s">
        <v>146</v>
      </c>
      <c r="G87" s="24" t="s">
        <v>80</v>
      </c>
      <c r="H87" s="30">
        <v>0</v>
      </c>
      <c r="I87" s="318"/>
    </row>
    <row r="88" spans="1:36" s="131" customFormat="1" ht="46.5" customHeight="1" x14ac:dyDescent="0.25">
      <c r="A88" s="31"/>
      <c r="B88" s="56" t="s">
        <v>291</v>
      </c>
      <c r="C88" s="168" t="s">
        <v>106</v>
      </c>
      <c r="D88" s="168" t="s">
        <v>85</v>
      </c>
      <c r="E88" s="168" t="s">
        <v>24</v>
      </c>
      <c r="F88" s="168" t="s">
        <v>133</v>
      </c>
      <c r="G88" s="168"/>
      <c r="H88" s="169">
        <f>H89</f>
        <v>167</v>
      </c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51"/>
      <c r="AG88" s="51"/>
      <c r="AH88" s="51"/>
      <c r="AI88" s="51"/>
      <c r="AJ88" s="51"/>
    </row>
    <row r="89" spans="1:36" s="131" customFormat="1" ht="48" customHeight="1" x14ac:dyDescent="0.25">
      <c r="A89" s="31"/>
      <c r="B89" s="56" t="s">
        <v>290</v>
      </c>
      <c r="C89" s="168" t="s">
        <v>106</v>
      </c>
      <c r="D89" s="168" t="s">
        <v>85</v>
      </c>
      <c r="E89" s="168" t="s">
        <v>24</v>
      </c>
      <c r="F89" s="168" t="s">
        <v>147</v>
      </c>
      <c r="G89" s="168"/>
      <c r="H89" s="169">
        <f>H90</f>
        <v>167</v>
      </c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  <c r="AC89" s="51"/>
      <c r="AD89" s="51"/>
      <c r="AE89" s="51"/>
      <c r="AF89" s="51"/>
      <c r="AG89" s="51"/>
      <c r="AH89" s="51"/>
      <c r="AI89" s="51"/>
      <c r="AJ89" s="51"/>
    </row>
    <row r="90" spans="1:36" s="131" customFormat="1" ht="35.25" customHeight="1" x14ac:dyDescent="0.25">
      <c r="A90" s="191"/>
      <c r="B90" s="194" t="s">
        <v>79</v>
      </c>
      <c r="C90" s="183" t="s">
        <v>106</v>
      </c>
      <c r="D90" s="183" t="s">
        <v>85</v>
      </c>
      <c r="E90" s="183" t="s">
        <v>24</v>
      </c>
      <c r="F90" s="183" t="s">
        <v>147</v>
      </c>
      <c r="G90" s="183" t="s">
        <v>80</v>
      </c>
      <c r="H90" s="226">
        <v>167</v>
      </c>
      <c r="I90" s="318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</row>
    <row r="91" spans="1:36" ht="35.25" customHeight="1" x14ac:dyDescent="0.25">
      <c r="A91" s="22"/>
      <c r="B91" s="100" t="s">
        <v>109</v>
      </c>
      <c r="C91" s="24" t="s">
        <v>106</v>
      </c>
      <c r="D91" s="24" t="s">
        <v>92</v>
      </c>
      <c r="E91" s="24" t="s">
        <v>24</v>
      </c>
      <c r="F91" s="24" t="s">
        <v>133</v>
      </c>
      <c r="G91" s="24"/>
      <c r="H91" s="30">
        <f>H92</f>
        <v>971.5</v>
      </c>
    </row>
    <row r="92" spans="1:36" ht="22.5" customHeight="1" x14ac:dyDescent="0.25">
      <c r="A92" s="22"/>
      <c r="B92" s="102" t="s">
        <v>279</v>
      </c>
      <c r="C92" s="24" t="s">
        <v>106</v>
      </c>
      <c r="D92" s="24" t="s">
        <v>92</v>
      </c>
      <c r="E92" s="24" t="s">
        <v>24</v>
      </c>
      <c r="F92" s="24" t="s">
        <v>148</v>
      </c>
      <c r="G92" s="24"/>
      <c r="H92" s="30">
        <f>H93</f>
        <v>971.5</v>
      </c>
    </row>
    <row r="93" spans="1:36" ht="29.25" customHeight="1" x14ac:dyDescent="0.25">
      <c r="A93" s="22"/>
      <c r="B93" s="328" t="s">
        <v>79</v>
      </c>
      <c r="C93" s="308" t="s">
        <v>106</v>
      </c>
      <c r="D93" s="308" t="s">
        <v>92</v>
      </c>
      <c r="E93" s="308" t="s">
        <v>24</v>
      </c>
      <c r="F93" s="308" t="s">
        <v>148</v>
      </c>
      <c r="G93" s="308" t="s">
        <v>80</v>
      </c>
      <c r="H93" s="329">
        <v>971.5</v>
      </c>
      <c r="I93" s="299">
        <v>-28.5</v>
      </c>
    </row>
    <row r="94" spans="1:36" ht="32.25" customHeight="1" x14ac:dyDescent="0.25">
      <c r="A94" s="19"/>
      <c r="B94" s="240" t="s">
        <v>72</v>
      </c>
      <c r="C94" s="79" t="s">
        <v>73</v>
      </c>
      <c r="D94" s="79" t="s">
        <v>65</v>
      </c>
      <c r="E94" s="79" t="s">
        <v>24</v>
      </c>
      <c r="F94" s="79" t="s">
        <v>133</v>
      </c>
      <c r="G94" s="79"/>
      <c r="H94" s="80">
        <f>H95</f>
        <v>821.73</v>
      </c>
    </row>
    <row r="95" spans="1:36" ht="24.75" customHeight="1" x14ac:dyDescent="0.25">
      <c r="A95" s="19"/>
      <c r="B95" s="100" t="s">
        <v>52</v>
      </c>
      <c r="C95" s="24" t="s">
        <v>73</v>
      </c>
      <c r="D95" s="24" t="s">
        <v>74</v>
      </c>
      <c r="E95" s="24" t="s">
        <v>24</v>
      </c>
      <c r="F95" s="24" t="s">
        <v>133</v>
      </c>
      <c r="G95" s="24"/>
      <c r="H95" s="30">
        <f>H96</f>
        <v>821.73</v>
      </c>
    </row>
    <row r="96" spans="1:36" ht="30" x14ac:dyDescent="0.25">
      <c r="A96" s="19"/>
      <c r="B96" s="100" t="s">
        <v>68</v>
      </c>
      <c r="C96" s="24" t="s">
        <v>73</v>
      </c>
      <c r="D96" s="24" t="s">
        <v>74</v>
      </c>
      <c r="E96" s="24" t="s">
        <v>24</v>
      </c>
      <c r="F96" s="24" t="s">
        <v>149</v>
      </c>
      <c r="G96" s="24"/>
      <c r="H96" s="30">
        <f>H97</f>
        <v>821.73</v>
      </c>
    </row>
    <row r="97" spans="1:9" ht="45.75" customHeight="1" x14ac:dyDescent="0.25">
      <c r="A97" s="19"/>
      <c r="B97" s="100" t="s">
        <v>75</v>
      </c>
      <c r="C97" s="24" t="s">
        <v>73</v>
      </c>
      <c r="D97" s="24" t="s">
        <v>74</v>
      </c>
      <c r="E97" s="24" t="s">
        <v>24</v>
      </c>
      <c r="F97" s="24" t="s">
        <v>149</v>
      </c>
      <c r="G97" s="24" t="s">
        <v>76</v>
      </c>
      <c r="H97" s="30">
        <f>прил._6!K33</f>
        <v>821.73</v>
      </c>
    </row>
    <row r="98" spans="1:9" ht="18" customHeight="1" x14ac:dyDescent="0.25">
      <c r="A98" s="19"/>
      <c r="B98" s="240" t="s">
        <v>180</v>
      </c>
      <c r="C98" s="79" t="s">
        <v>78</v>
      </c>
      <c r="D98" s="79" t="s">
        <v>65</v>
      </c>
      <c r="E98" s="79" t="s">
        <v>24</v>
      </c>
      <c r="F98" s="79" t="s">
        <v>133</v>
      </c>
      <c r="G98" s="79"/>
      <c r="H98" s="132">
        <f>H99+H109+H112+H115+H118</f>
        <v>7652.98</v>
      </c>
    </row>
    <row r="99" spans="1:9" ht="16.5" customHeight="1" x14ac:dyDescent="0.25">
      <c r="A99" s="22"/>
      <c r="B99" s="100" t="s">
        <v>180</v>
      </c>
      <c r="C99" s="24" t="s">
        <v>78</v>
      </c>
      <c r="D99" s="24" t="s">
        <v>74</v>
      </c>
      <c r="E99" s="24" t="s">
        <v>24</v>
      </c>
      <c r="F99" s="24" t="s">
        <v>133</v>
      </c>
      <c r="G99" s="24"/>
      <c r="H99" s="30">
        <f>H100+H104+H107+H106</f>
        <v>7154.98</v>
      </c>
    </row>
    <row r="100" spans="1:9" ht="30" x14ac:dyDescent="0.25">
      <c r="A100" s="22"/>
      <c r="B100" s="100" t="s">
        <v>68</v>
      </c>
      <c r="C100" s="24" t="s">
        <v>78</v>
      </c>
      <c r="D100" s="24" t="s">
        <v>74</v>
      </c>
      <c r="E100" s="24" t="s">
        <v>24</v>
      </c>
      <c r="F100" s="24" t="s">
        <v>149</v>
      </c>
      <c r="G100" s="24"/>
      <c r="H100" s="30">
        <f>H101+H102+H103</f>
        <v>4627.28</v>
      </c>
    </row>
    <row r="101" spans="1:9" ht="72" customHeight="1" x14ac:dyDescent="0.25">
      <c r="A101" s="22"/>
      <c r="B101" s="100" t="s">
        <v>75</v>
      </c>
      <c r="C101" s="24" t="s">
        <v>78</v>
      </c>
      <c r="D101" s="24" t="s">
        <v>74</v>
      </c>
      <c r="E101" s="24" t="s">
        <v>24</v>
      </c>
      <c r="F101" s="24" t="s">
        <v>149</v>
      </c>
      <c r="G101" s="24" t="s">
        <v>76</v>
      </c>
      <c r="H101" s="30">
        <f>прил._6!K38</f>
        <v>3301</v>
      </c>
    </row>
    <row r="102" spans="1:9" ht="28.5" customHeight="1" x14ac:dyDescent="0.25">
      <c r="A102" s="22"/>
      <c r="B102" s="100" t="s">
        <v>79</v>
      </c>
      <c r="C102" s="24" t="s">
        <v>78</v>
      </c>
      <c r="D102" s="24" t="s">
        <v>74</v>
      </c>
      <c r="E102" s="24" t="s">
        <v>24</v>
      </c>
      <c r="F102" s="24" t="s">
        <v>149</v>
      </c>
      <c r="G102" s="24" t="s">
        <v>80</v>
      </c>
      <c r="H102" s="30">
        <v>1258.78</v>
      </c>
      <c r="I102" s="318"/>
    </row>
    <row r="103" spans="1:9" ht="20.25" customHeight="1" x14ac:dyDescent="0.25">
      <c r="A103" s="22"/>
      <c r="B103" s="100" t="s">
        <v>81</v>
      </c>
      <c r="C103" s="24" t="s">
        <v>78</v>
      </c>
      <c r="D103" s="24" t="s">
        <v>74</v>
      </c>
      <c r="E103" s="24" t="s">
        <v>24</v>
      </c>
      <c r="F103" s="24" t="s">
        <v>149</v>
      </c>
      <c r="G103" s="24" t="s">
        <v>82</v>
      </c>
      <c r="H103" s="30">
        <v>67.5</v>
      </c>
      <c r="I103" s="318"/>
    </row>
    <row r="104" spans="1:9" ht="47.25" customHeight="1" x14ac:dyDescent="0.25">
      <c r="A104" s="26"/>
      <c r="B104" s="100" t="s">
        <v>36</v>
      </c>
      <c r="C104" s="183" t="s">
        <v>78</v>
      </c>
      <c r="D104" s="183" t="s">
        <v>74</v>
      </c>
      <c r="E104" s="183" t="s">
        <v>24</v>
      </c>
      <c r="F104" s="183" t="s">
        <v>153</v>
      </c>
      <c r="G104" s="183"/>
      <c r="H104" s="226">
        <f>H105</f>
        <v>220.7</v>
      </c>
    </row>
    <row r="105" spans="1:9" ht="74.25" customHeight="1" x14ac:dyDescent="0.25">
      <c r="A105" s="26"/>
      <c r="B105" s="100" t="s">
        <v>75</v>
      </c>
      <c r="C105" s="183" t="s">
        <v>78</v>
      </c>
      <c r="D105" s="183" t="s">
        <v>74</v>
      </c>
      <c r="E105" s="183" t="s">
        <v>24</v>
      </c>
      <c r="F105" s="183" t="s">
        <v>153</v>
      </c>
      <c r="G105" s="183" t="s">
        <v>76</v>
      </c>
      <c r="H105" s="226">
        <f>прил._6!K76</f>
        <v>220.7</v>
      </c>
    </row>
    <row r="106" spans="1:9" ht="36.75" customHeight="1" x14ac:dyDescent="0.25">
      <c r="A106" s="26"/>
      <c r="B106" s="194" t="s">
        <v>79</v>
      </c>
      <c r="C106" s="183" t="s">
        <v>78</v>
      </c>
      <c r="D106" s="183" t="s">
        <v>74</v>
      </c>
      <c r="E106" s="183" t="s">
        <v>24</v>
      </c>
      <c r="F106" s="183" t="s">
        <v>153</v>
      </c>
      <c r="G106" s="183" t="s">
        <v>80</v>
      </c>
      <c r="H106" s="226">
        <v>1</v>
      </c>
    </row>
    <row r="107" spans="1:9" ht="29.25" customHeight="1" x14ac:dyDescent="0.25">
      <c r="A107" s="26"/>
      <c r="B107" s="100" t="s">
        <v>193</v>
      </c>
      <c r="C107" s="24" t="s">
        <v>78</v>
      </c>
      <c r="D107" s="24" t="s">
        <v>74</v>
      </c>
      <c r="E107" s="24" t="s">
        <v>24</v>
      </c>
      <c r="F107" s="24" t="s">
        <v>194</v>
      </c>
      <c r="G107" s="24"/>
      <c r="H107" s="30">
        <f>H108</f>
        <v>2306</v>
      </c>
    </row>
    <row r="108" spans="1:9" ht="22.5" customHeight="1" x14ac:dyDescent="0.25">
      <c r="A108" s="26"/>
      <c r="B108" s="100" t="s">
        <v>193</v>
      </c>
      <c r="C108" s="24" t="s">
        <v>78</v>
      </c>
      <c r="D108" s="24" t="s">
        <v>74</v>
      </c>
      <c r="E108" s="24" t="s">
        <v>24</v>
      </c>
      <c r="F108" s="24" t="s">
        <v>194</v>
      </c>
      <c r="G108" s="24" t="s">
        <v>82</v>
      </c>
      <c r="H108" s="30">
        <v>2306</v>
      </c>
      <c r="I108" s="318"/>
    </row>
    <row r="109" spans="1:9" ht="22.5" customHeight="1" x14ac:dyDescent="0.25">
      <c r="A109" s="22"/>
      <c r="B109" s="100" t="s">
        <v>55</v>
      </c>
      <c r="C109" s="24" t="s">
        <v>78</v>
      </c>
      <c r="D109" s="24" t="s">
        <v>67</v>
      </c>
      <c r="E109" s="24" t="s">
        <v>24</v>
      </c>
      <c r="F109" s="24" t="s">
        <v>133</v>
      </c>
      <c r="G109" s="24"/>
      <c r="H109" s="30">
        <f>H111</f>
        <v>3.8</v>
      </c>
    </row>
    <row r="110" spans="1:9" ht="46.5" customHeight="1" x14ac:dyDescent="0.25">
      <c r="A110" s="22"/>
      <c r="B110" s="100" t="s">
        <v>83</v>
      </c>
      <c r="C110" s="24" t="s">
        <v>78</v>
      </c>
      <c r="D110" s="24" t="s">
        <v>67</v>
      </c>
      <c r="E110" s="24" t="s">
        <v>24</v>
      </c>
      <c r="F110" s="24" t="s">
        <v>150</v>
      </c>
      <c r="G110" s="24"/>
      <c r="H110" s="30">
        <f>H111</f>
        <v>3.8</v>
      </c>
    </row>
    <row r="111" spans="1:9" ht="27" customHeight="1" x14ac:dyDescent="0.25">
      <c r="A111" s="22"/>
      <c r="B111" s="100" t="s">
        <v>79</v>
      </c>
      <c r="C111" s="24" t="s">
        <v>78</v>
      </c>
      <c r="D111" s="24" t="s">
        <v>67</v>
      </c>
      <c r="E111" s="24" t="s">
        <v>24</v>
      </c>
      <c r="F111" s="24" t="s">
        <v>150</v>
      </c>
      <c r="G111" s="24" t="s">
        <v>80</v>
      </c>
      <c r="H111" s="30">
        <f>прил._6!K43</f>
        <v>3.8</v>
      </c>
    </row>
    <row r="112" spans="1:9" ht="25.5" customHeight="1" x14ac:dyDescent="0.25">
      <c r="A112" s="22"/>
      <c r="B112" s="100" t="s">
        <v>54</v>
      </c>
      <c r="C112" s="24" t="s">
        <v>78</v>
      </c>
      <c r="D112" s="24" t="s">
        <v>85</v>
      </c>
      <c r="E112" s="24" t="s">
        <v>24</v>
      </c>
      <c r="F112" s="24" t="s">
        <v>133</v>
      </c>
      <c r="G112" s="24"/>
      <c r="H112" s="30">
        <f>H114</f>
        <v>10</v>
      </c>
    </row>
    <row r="113" spans="1:9" ht="20.25" customHeight="1" x14ac:dyDescent="0.25">
      <c r="A113" s="22"/>
      <c r="B113" s="100" t="s">
        <v>86</v>
      </c>
      <c r="C113" s="24" t="s">
        <v>78</v>
      </c>
      <c r="D113" s="24" t="s">
        <v>85</v>
      </c>
      <c r="E113" s="24" t="s">
        <v>24</v>
      </c>
      <c r="F113" s="24" t="s">
        <v>151</v>
      </c>
      <c r="G113" s="24"/>
      <c r="H113" s="30">
        <f>H114</f>
        <v>10</v>
      </c>
    </row>
    <row r="114" spans="1:9" ht="22.5" customHeight="1" x14ac:dyDescent="0.25">
      <c r="A114" s="22"/>
      <c r="B114" s="56" t="s">
        <v>81</v>
      </c>
      <c r="C114" s="168" t="s">
        <v>78</v>
      </c>
      <c r="D114" s="168" t="s">
        <v>85</v>
      </c>
      <c r="E114" s="168" t="s">
        <v>24</v>
      </c>
      <c r="F114" s="168" t="s">
        <v>151</v>
      </c>
      <c r="G114" s="168" t="s">
        <v>80</v>
      </c>
      <c r="H114" s="169">
        <f>прил._6!K58</f>
        <v>10</v>
      </c>
    </row>
    <row r="115" spans="1:9" s="28" customFormat="1" ht="34.5" customHeight="1" x14ac:dyDescent="0.25">
      <c r="A115" s="26"/>
      <c r="B115" s="102" t="s">
        <v>50</v>
      </c>
      <c r="C115" s="24" t="s">
        <v>78</v>
      </c>
      <c r="D115" s="24" t="s">
        <v>89</v>
      </c>
      <c r="E115" s="24" t="s">
        <v>24</v>
      </c>
      <c r="F115" s="24" t="s">
        <v>133</v>
      </c>
      <c r="G115" s="24"/>
      <c r="H115" s="30">
        <f>H117</f>
        <v>370</v>
      </c>
    </row>
    <row r="116" spans="1:9" x14ac:dyDescent="0.25">
      <c r="A116" s="26"/>
      <c r="B116" s="100" t="s">
        <v>114</v>
      </c>
      <c r="C116" s="24" t="s">
        <v>78</v>
      </c>
      <c r="D116" s="24" t="s">
        <v>89</v>
      </c>
      <c r="E116" s="24" t="s">
        <v>24</v>
      </c>
      <c r="F116" s="24" t="s">
        <v>152</v>
      </c>
      <c r="G116" s="24"/>
      <c r="H116" s="30">
        <v>370</v>
      </c>
    </row>
    <row r="117" spans="1:9" ht="30" x14ac:dyDescent="0.25">
      <c r="A117" s="26"/>
      <c r="B117" s="100" t="s">
        <v>115</v>
      </c>
      <c r="C117" s="24" t="s">
        <v>78</v>
      </c>
      <c r="D117" s="24" t="s">
        <v>89</v>
      </c>
      <c r="E117" s="24" t="s">
        <v>24</v>
      </c>
      <c r="F117" s="24" t="s">
        <v>152</v>
      </c>
      <c r="G117" s="24" t="s">
        <v>116</v>
      </c>
      <c r="H117" s="30">
        <f>прил._6!K157</f>
        <v>370</v>
      </c>
    </row>
    <row r="118" spans="1:9" x14ac:dyDescent="0.25">
      <c r="A118" s="26"/>
      <c r="B118" s="56" t="s">
        <v>294</v>
      </c>
      <c r="C118" s="168" t="s">
        <v>78</v>
      </c>
      <c r="D118" s="168" t="s">
        <v>159</v>
      </c>
      <c r="E118" s="168" t="s">
        <v>24</v>
      </c>
      <c r="F118" s="24" t="s">
        <v>133</v>
      </c>
      <c r="G118" s="57"/>
      <c r="H118" s="78">
        <f>H120+H123</f>
        <v>114.19999999999999</v>
      </c>
    </row>
    <row r="119" spans="1:9" ht="60" x14ac:dyDescent="0.25">
      <c r="A119" s="26"/>
      <c r="B119" s="56" t="s">
        <v>286</v>
      </c>
      <c r="C119" s="168" t="s">
        <v>78</v>
      </c>
      <c r="D119" s="168" t="s">
        <v>159</v>
      </c>
      <c r="E119" s="168" t="s">
        <v>24</v>
      </c>
      <c r="F119" s="168" t="s">
        <v>293</v>
      </c>
      <c r="G119" s="57"/>
      <c r="H119" s="78">
        <f>H120</f>
        <v>50.8</v>
      </c>
    </row>
    <row r="120" spans="1:9" x14ac:dyDescent="0.25">
      <c r="A120" s="26"/>
      <c r="B120" s="56" t="s">
        <v>69</v>
      </c>
      <c r="C120" s="168" t="s">
        <v>78</v>
      </c>
      <c r="D120" s="168" t="s">
        <v>159</v>
      </c>
      <c r="E120" s="168" t="s">
        <v>24</v>
      </c>
      <c r="F120" s="168" t="s">
        <v>293</v>
      </c>
      <c r="G120" s="57" t="s">
        <v>70</v>
      </c>
      <c r="H120" s="78">
        <f>прил._6!K46</f>
        <v>50.8</v>
      </c>
    </row>
    <row r="121" spans="1:9" ht="45" x14ac:dyDescent="0.25">
      <c r="A121" s="26"/>
      <c r="B121" s="56" t="s">
        <v>284</v>
      </c>
      <c r="C121" s="168" t="s">
        <v>78</v>
      </c>
      <c r="D121" s="168" t="s">
        <v>159</v>
      </c>
      <c r="E121" s="168" t="s">
        <v>24</v>
      </c>
      <c r="F121" s="168" t="s">
        <v>292</v>
      </c>
      <c r="G121" s="57"/>
      <c r="H121" s="78">
        <f>H123</f>
        <v>63.4</v>
      </c>
    </row>
    <row r="122" spans="1:9" ht="30" x14ac:dyDescent="0.25">
      <c r="A122" s="26"/>
      <c r="B122" s="56" t="s">
        <v>285</v>
      </c>
      <c r="C122" s="168" t="s">
        <v>78</v>
      </c>
      <c r="D122" s="168" t="s">
        <v>159</v>
      </c>
      <c r="E122" s="168" t="s">
        <v>24</v>
      </c>
      <c r="F122" s="168" t="s">
        <v>292</v>
      </c>
      <c r="G122" s="57"/>
      <c r="H122" s="78">
        <f>H123</f>
        <v>63.4</v>
      </c>
    </row>
    <row r="123" spans="1:9" x14ac:dyDescent="0.25">
      <c r="A123" s="26"/>
      <c r="B123" s="56" t="s">
        <v>69</v>
      </c>
      <c r="C123" s="168" t="s">
        <v>78</v>
      </c>
      <c r="D123" s="168" t="s">
        <v>159</v>
      </c>
      <c r="E123" s="168" t="s">
        <v>24</v>
      </c>
      <c r="F123" s="168" t="s">
        <v>292</v>
      </c>
      <c r="G123" s="57" t="s">
        <v>70</v>
      </c>
      <c r="H123" s="78">
        <f>прил._6!K49</f>
        <v>63.4</v>
      </c>
    </row>
    <row r="124" spans="1:9" ht="31.5" x14ac:dyDescent="0.25">
      <c r="A124" s="26"/>
      <c r="B124" s="128" t="s">
        <v>198</v>
      </c>
      <c r="C124" s="129" t="s">
        <v>196</v>
      </c>
      <c r="D124" s="129" t="s">
        <v>65</v>
      </c>
      <c r="E124" s="129" t="s">
        <v>24</v>
      </c>
      <c r="F124" s="129" t="s">
        <v>133</v>
      </c>
      <c r="G124" s="129"/>
      <c r="H124" s="130">
        <f>H125</f>
        <v>10</v>
      </c>
    </row>
    <row r="125" spans="1:9" ht="31.5" x14ac:dyDescent="0.25">
      <c r="A125" s="26"/>
      <c r="B125" s="108" t="s">
        <v>199</v>
      </c>
      <c r="C125" s="171" t="s">
        <v>196</v>
      </c>
      <c r="D125" s="180" t="s">
        <v>67</v>
      </c>
      <c r="E125" s="180" t="s">
        <v>24</v>
      </c>
      <c r="F125" s="180" t="s">
        <v>133</v>
      </c>
      <c r="G125" s="180"/>
      <c r="H125" s="181">
        <f>H126</f>
        <v>10</v>
      </c>
    </row>
    <row r="126" spans="1:9" ht="31.5" x14ac:dyDescent="0.25">
      <c r="A126" s="26"/>
      <c r="B126" s="108" t="s">
        <v>200</v>
      </c>
      <c r="C126" s="171" t="s">
        <v>196</v>
      </c>
      <c r="D126" s="180" t="s">
        <v>67</v>
      </c>
      <c r="E126" s="180" t="s">
        <v>24</v>
      </c>
      <c r="F126" s="180" t="s">
        <v>149</v>
      </c>
      <c r="G126" s="180"/>
      <c r="H126" s="181">
        <f>H127</f>
        <v>10</v>
      </c>
    </row>
    <row r="127" spans="1:9" ht="15.75" x14ac:dyDescent="0.25">
      <c r="A127" s="26"/>
      <c r="B127" s="170" t="s">
        <v>280</v>
      </c>
      <c r="C127" s="171" t="s">
        <v>196</v>
      </c>
      <c r="D127" s="180" t="s">
        <v>67</v>
      </c>
      <c r="E127" s="180" t="s">
        <v>24</v>
      </c>
      <c r="F127" s="180" t="s">
        <v>149</v>
      </c>
      <c r="G127" s="180" t="s">
        <v>80</v>
      </c>
      <c r="H127" s="181">
        <f>прил._6!K21</f>
        <v>10</v>
      </c>
    </row>
    <row r="128" spans="1:9" x14ac:dyDescent="0.25">
      <c r="A128" s="303"/>
      <c r="B128" s="319" t="s">
        <v>327</v>
      </c>
      <c r="C128" s="320" t="s">
        <v>328</v>
      </c>
      <c r="D128" s="320" t="s">
        <v>65</v>
      </c>
      <c r="E128" s="320" t="s">
        <v>65</v>
      </c>
      <c r="F128" s="320" t="s">
        <v>133</v>
      </c>
      <c r="G128" s="321"/>
      <c r="H128" s="322">
        <f>H131</f>
        <v>1</v>
      </c>
      <c r="I128" s="318"/>
    </row>
    <row r="129" spans="1:8" ht="45" x14ac:dyDescent="0.25">
      <c r="A129" s="304"/>
      <c r="B129" s="323" t="s">
        <v>329</v>
      </c>
      <c r="C129" s="324" t="s">
        <v>328</v>
      </c>
      <c r="D129" s="324" t="s">
        <v>67</v>
      </c>
      <c r="E129" s="324" t="s">
        <v>65</v>
      </c>
      <c r="F129" s="324" t="s">
        <v>133</v>
      </c>
      <c r="G129" s="325"/>
      <c r="H129" s="326">
        <v>1</v>
      </c>
    </row>
    <row r="130" spans="1:8" x14ac:dyDescent="0.25">
      <c r="A130" s="304"/>
      <c r="B130" s="323" t="s">
        <v>330</v>
      </c>
      <c r="C130" s="324" t="s">
        <v>328</v>
      </c>
      <c r="D130" s="324" t="s">
        <v>67</v>
      </c>
      <c r="E130" s="324" t="s">
        <v>65</v>
      </c>
      <c r="F130" s="324" t="s">
        <v>331</v>
      </c>
      <c r="G130" s="325"/>
      <c r="H130" s="326">
        <v>1</v>
      </c>
    </row>
    <row r="131" spans="1:8" x14ac:dyDescent="0.25">
      <c r="A131" s="304"/>
      <c r="B131" s="323" t="s">
        <v>332</v>
      </c>
      <c r="C131" s="324" t="s">
        <v>328</v>
      </c>
      <c r="D131" s="324" t="s">
        <v>67</v>
      </c>
      <c r="E131" s="324" t="s">
        <v>65</v>
      </c>
      <c r="F131" s="324" t="s">
        <v>331</v>
      </c>
      <c r="G131" s="325" t="s">
        <v>333</v>
      </c>
      <c r="H131" s="326">
        <v>1</v>
      </c>
    </row>
    <row r="132" spans="1:8" ht="43.5" x14ac:dyDescent="0.25">
      <c r="A132" s="19"/>
      <c r="B132" s="240" t="s">
        <v>63</v>
      </c>
      <c r="C132" s="79" t="s">
        <v>64</v>
      </c>
      <c r="D132" s="79" t="s">
        <v>65</v>
      </c>
      <c r="E132" s="79" t="s">
        <v>24</v>
      </c>
      <c r="F132" s="79" t="s">
        <v>133</v>
      </c>
      <c r="G132" s="79"/>
      <c r="H132" s="80">
        <f>H133</f>
        <v>70</v>
      </c>
    </row>
    <row r="133" spans="1:8" x14ac:dyDescent="0.25">
      <c r="A133" s="18"/>
      <c r="B133" s="100" t="s">
        <v>53</v>
      </c>
      <c r="C133" s="24" t="s">
        <v>64</v>
      </c>
      <c r="D133" s="24" t="s">
        <v>67</v>
      </c>
      <c r="E133" s="24" t="s">
        <v>24</v>
      </c>
      <c r="F133" s="24" t="s">
        <v>133</v>
      </c>
      <c r="G133" s="24"/>
      <c r="H133" s="30">
        <f>H134</f>
        <v>70</v>
      </c>
    </row>
    <row r="134" spans="1:8" ht="30" x14ac:dyDescent="0.25">
      <c r="A134" s="18"/>
      <c r="B134" s="100" t="s">
        <v>68</v>
      </c>
      <c r="C134" s="24" t="s">
        <v>64</v>
      </c>
      <c r="D134" s="24" t="s">
        <v>67</v>
      </c>
      <c r="E134" s="24" t="s">
        <v>24</v>
      </c>
      <c r="F134" s="24" t="s">
        <v>149</v>
      </c>
      <c r="G134" s="24"/>
      <c r="H134" s="30">
        <f>H135</f>
        <v>70</v>
      </c>
    </row>
    <row r="135" spans="1:8" ht="24.75" customHeight="1" x14ac:dyDescent="0.25">
      <c r="A135" s="18"/>
      <c r="B135" s="100" t="s">
        <v>69</v>
      </c>
      <c r="C135" s="24" t="s">
        <v>64</v>
      </c>
      <c r="D135" s="24" t="s">
        <v>67</v>
      </c>
      <c r="E135" s="24" t="s">
        <v>24</v>
      </c>
      <c r="F135" s="24" t="s">
        <v>149</v>
      </c>
      <c r="G135" s="24" t="s">
        <v>70</v>
      </c>
      <c r="H135" s="30">
        <f>прил._6!K26</f>
        <v>70</v>
      </c>
    </row>
    <row r="136" spans="1:8" ht="47.25" customHeight="1" x14ac:dyDescent="0.25">
      <c r="A136" s="179"/>
      <c r="B136" s="241" t="s">
        <v>255</v>
      </c>
      <c r="C136" s="242">
        <v>99</v>
      </c>
      <c r="D136" s="243" t="s">
        <v>65</v>
      </c>
      <c r="E136" s="243" t="s">
        <v>24</v>
      </c>
      <c r="F136" s="243" t="s">
        <v>133</v>
      </c>
      <c r="G136" s="243"/>
      <c r="H136" s="244">
        <f>H137</f>
        <v>300</v>
      </c>
    </row>
    <row r="137" spans="1:8" ht="32.25" customHeight="1" x14ac:dyDescent="0.25">
      <c r="A137" s="179"/>
      <c r="B137" s="245" t="s">
        <v>256</v>
      </c>
      <c r="C137" s="246">
        <v>99</v>
      </c>
      <c r="D137" s="247" t="s">
        <v>65</v>
      </c>
      <c r="E137" s="247" t="s">
        <v>24</v>
      </c>
      <c r="F137" s="247" t="s">
        <v>258</v>
      </c>
      <c r="G137" s="247"/>
      <c r="H137" s="248">
        <f>H138</f>
        <v>300</v>
      </c>
    </row>
    <row r="138" spans="1:8" ht="32.25" customHeight="1" x14ac:dyDescent="0.25">
      <c r="A138" s="179"/>
      <c r="B138" s="245" t="s">
        <v>256</v>
      </c>
      <c r="C138" s="246">
        <v>99</v>
      </c>
      <c r="D138" s="247" t="s">
        <v>65</v>
      </c>
      <c r="E138" s="247" t="s">
        <v>24</v>
      </c>
      <c r="F138" s="247" t="s">
        <v>258</v>
      </c>
      <c r="G138" s="247" t="s">
        <v>337</v>
      </c>
      <c r="H138" s="248">
        <f>прил._6!K53</f>
        <v>300</v>
      </c>
    </row>
    <row r="139" spans="1:8" ht="32.25" customHeight="1" x14ac:dyDescent="0.25">
      <c r="A139" s="29"/>
      <c r="B139" s="25" t="s">
        <v>320</v>
      </c>
      <c r="C139" s="82"/>
      <c r="D139" s="82"/>
      <c r="E139" s="82"/>
      <c r="F139" s="82"/>
      <c r="G139" s="377" t="s">
        <v>321</v>
      </c>
      <c r="H139" s="377"/>
    </row>
    <row r="140" spans="1:8" ht="32.25" customHeight="1" x14ac:dyDescent="0.25">
      <c r="A140" s="29"/>
      <c r="B140" s="25"/>
      <c r="C140" s="82"/>
      <c r="D140" s="82"/>
      <c r="E140" s="82"/>
      <c r="F140" s="82"/>
      <c r="G140" s="82"/>
      <c r="H140" s="83"/>
    </row>
    <row r="141" spans="1:8" ht="32.25" customHeight="1" x14ac:dyDescent="0.25">
      <c r="A141" s="29"/>
      <c r="B141" s="25"/>
      <c r="C141" s="82"/>
      <c r="D141" s="82"/>
      <c r="E141" s="82"/>
      <c r="F141" s="82"/>
      <c r="G141" s="82"/>
      <c r="H141" s="83"/>
    </row>
    <row r="142" spans="1:8" ht="18.75" x14ac:dyDescent="0.3">
      <c r="B142" s="373"/>
      <c r="C142" s="374"/>
      <c r="D142" s="374"/>
      <c r="E142" s="374"/>
      <c r="F142" s="374"/>
      <c r="G142" s="374"/>
      <c r="H142" s="374"/>
    </row>
    <row r="143" spans="1:8" x14ac:dyDescent="0.25">
      <c r="B143" s="28"/>
      <c r="C143" s="28"/>
      <c r="D143" s="28"/>
      <c r="E143" s="28"/>
      <c r="F143" s="28"/>
      <c r="G143" s="89"/>
      <c r="H143" s="28"/>
    </row>
  </sheetData>
  <autoFilter ref="A10:AJ138"/>
  <mergeCells count="11">
    <mergeCell ref="C9:F9"/>
    <mergeCell ref="C11:F11"/>
    <mergeCell ref="B142:H142"/>
    <mergeCell ref="C1:H1"/>
    <mergeCell ref="C2:H2"/>
    <mergeCell ref="C3:H3"/>
    <mergeCell ref="C4:H4"/>
    <mergeCell ref="C6:H6"/>
    <mergeCell ref="A7:H7"/>
    <mergeCell ref="G139:H139"/>
    <mergeCell ref="E5:H5"/>
  </mergeCells>
  <phoneticPr fontId="33" type="noConversion"/>
  <pageMargins left="0.39370078740157483" right="0.19685039370078741" top="0.35433070866141736" bottom="0" header="0.31496062992125984" footer="0.15748031496062992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85"/>
  <sheetViews>
    <sheetView topLeftCell="A55" zoomScale="80" zoomScaleNormal="80" zoomScaleSheetLayoutView="90" workbookViewId="0">
      <selection activeCell="K66" sqref="K66"/>
    </sheetView>
  </sheetViews>
  <sheetFormatPr defaultColWidth="11.42578125" defaultRowHeight="15" x14ac:dyDescent="0.25"/>
  <cols>
    <col min="1" max="1" width="3.85546875" style="51" customWidth="1"/>
    <col min="2" max="2" width="45.28515625" style="51" customWidth="1"/>
    <col min="3" max="3" width="4.85546875" style="51" customWidth="1"/>
    <col min="4" max="5" width="3.85546875" style="51" customWidth="1"/>
    <col min="6" max="6" width="6.28515625" style="51" customWidth="1"/>
    <col min="7" max="7" width="3.28515625" style="51" customWidth="1"/>
    <col min="8" max="8" width="6.140625" style="51" customWidth="1"/>
    <col min="9" max="9" width="9.5703125" style="51" customWidth="1"/>
    <col min="10" max="10" width="4.7109375" style="84" customWidth="1"/>
    <col min="11" max="11" width="13.85546875" style="51" customWidth="1"/>
    <col min="12" max="12" width="11.28515625" style="110" customWidth="1"/>
    <col min="13" max="13" width="14.7109375" style="111" customWidth="1"/>
    <col min="14" max="14" width="9.140625" style="111" customWidth="1"/>
    <col min="15" max="15" width="14.42578125" style="51" customWidth="1"/>
    <col min="16" max="246" width="9.140625" style="51" customWidth="1"/>
    <col min="247" max="247" width="3.85546875" style="51" customWidth="1"/>
    <col min="248" max="248" width="45.28515625" style="51" customWidth="1"/>
    <col min="249" max="249" width="4.85546875" style="51" customWidth="1"/>
    <col min="250" max="251" width="3.85546875" style="51" customWidth="1"/>
    <col min="252" max="252" width="3.7109375" style="51" customWidth="1"/>
    <col min="253" max="253" width="2.5703125" style="51" customWidth="1"/>
    <col min="254" max="254" width="7.42578125" style="51" customWidth="1"/>
    <col min="255" max="255" width="4.7109375" style="51" customWidth="1"/>
    <col min="256" max="16384" width="11.42578125" style="51"/>
  </cols>
  <sheetData>
    <row r="1" spans="1:17" x14ac:dyDescent="0.25">
      <c r="B1"/>
      <c r="C1" s="382" t="s">
        <v>260</v>
      </c>
      <c r="D1" s="382"/>
      <c r="E1" s="382"/>
      <c r="F1" s="382"/>
      <c r="G1" s="382"/>
      <c r="H1" s="382"/>
      <c r="I1" s="382"/>
      <c r="J1" s="382"/>
      <c r="K1" s="382"/>
    </row>
    <row r="2" spans="1:17" x14ac:dyDescent="0.25">
      <c r="C2" s="382" t="s">
        <v>0</v>
      </c>
      <c r="D2" s="382"/>
      <c r="E2" s="382"/>
      <c r="F2" s="382"/>
      <c r="G2" s="382"/>
      <c r="H2" s="382"/>
      <c r="I2" s="382"/>
      <c r="J2" s="382"/>
      <c r="K2" s="382"/>
      <c r="P2" s="125"/>
      <c r="Q2" s="125"/>
    </row>
    <row r="3" spans="1:17" x14ac:dyDescent="0.25">
      <c r="C3" s="382" t="s">
        <v>1</v>
      </c>
      <c r="D3" s="382"/>
      <c r="E3" s="382"/>
      <c r="F3" s="382"/>
      <c r="G3" s="382"/>
      <c r="H3" s="382"/>
      <c r="I3" s="382"/>
      <c r="J3" s="382"/>
      <c r="K3" s="382"/>
    </row>
    <row r="4" spans="1:17" x14ac:dyDescent="0.25">
      <c r="C4" s="382" t="s">
        <v>2</v>
      </c>
      <c r="D4" s="382"/>
      <c r="E4" s="382"/>
      <c r="F4" s="382"/>
      <c r="G4" s="382"/>
      <c r="H4" s="382"/>
      <c r="I4" s="382"/>
      <c r="J4" s="382"/>
      <c r="K4" s="382"/>
    </row>
    <row r="5" spans="1:17" x14ac:dyDescent="0.25">
      <c r="C5" s="360"/>
      <c r="D5" s="360"/>
      <c r="E5" s="360"/>
      <c r="F5" s="360"/>
      <c r="G5" s="360"/>
      <c r="H5" s="360"/>
      <c r="I5" s="382" t="s">
        <v>340</v>
      </c>
      <c r="J5" s="378"/>
      <c r="K5" s="378"/>
    </row>
    <row r="6" spans="1:17" x14ac:dyDescent="0.25">
      <c r="C6" s="360"/>
      <c r="D6" s="360"/>
      <c r="E6" s="360"/>
      <c r="F6" s="360"/>
      <c r="G6" s="360"/>
      <c r="H6" s="360"/>
      <c r="I6" s="360"/>
      <c r="J6" s="360"/>
      <c r="K6" s="360"/>
    </row>
    <row r="7" spans="1:17" ht="12.75" customHeight="1" x14ac:dyDescent="0.25">
      <c r="C7" s="382"/>
      <c r="D7" s="382"/>
      <c r="E7" s="382"/>
      <c r="F7" s="382"/>
      <c r="G7" s="382"/>
      <c r="H7" s="382"/>
      <c r="I7" s="382"/>
      <c r="J7" s="382"/>
      <c r="K7" s="382"/>
    </row>
    <row r="8" spans="1:17" x14ac:dyDescent="0.25">
      <c r="A8" s="383" t="s">
        <v>264</v>
      </c>
      <c r="B8" s="383"/>
      <c r="C8" s="383"/>
      <c r="D8" s="383"/>
      <c r="E8" s="383"/>
      <c r="F8" s="383"/>
      <c r="G8" s="383"/>
      <c r="H8" s="383"/>
      <c r="I8" s="383"/>
      <c r="J8" s="383"/>
      <c r="K8" s="383"/>
    </row>
    <row r="9" spans="1:17" ht="6" customHeight="1" x14ac:dyDescent="0.25">
      <c r="A9" s="379"/>
      <c r="B9" s="379"/>
      <c r="C9" s="379"/>
      <c r="D9" s="379"/>
      <c r="E9" s="379"/>
      <c r="F9" s="379"/>
      <c r="G9" s="379"/>
      <c r="H9" s="379"/>
      <c r="I9" s="379"/>
      <c r="J9" s="379"/>
      <c r="K9" s="379"/>
    </row>
    <row r="10" spans="1:17" ht="17.25" customHeight="1" x14ac:dyDescent="0.25">
      <c r="A10" s="86"/>
      <c r="B10" s="86"/>
      <c r="C10" s="86"/>
      <c r="D10" s="86"/>
      <c r="E10" s="86"/>
      <c r="F10" s="86"/>
      <c r="G10" s="86"/>
      <c r="H10" s="86"/>
      <c r="I10" s="86"/>
      <c r="J10" s="87"/>
      <c r="K10" s="88" t="s">
        <v>58</v>
      </c>
    </row>
    <row r="11" spans="1:17" ht="43.5" customHeight="1" x14ac:dyDescent="0.25">
      <c r="A11" s="249" t="s">
        <v>59</v>
      </c>
      <c r="B11" s="249" t="s">
        <v>4</v>
      </c>
      <c r="C11" s="250" t="s">
        <v>60</v>
      </c>
      <c r="D11" s="251" t="s">
        <v>61</v>
      </c>
      <c r="E11" s="251" t="s">
        <v>6</v>
      </c>
      <c r="F11" s="380" t="s">
        <v>33</v>
      </c>
      <c r="G11" s="380"/>
      <c r="H11" s="380"/>
      <c r="I11" s="380"/>
      <c r="J11" s="249" t="s">
        <v>34</v>
      </c>
      <c r="K11" s="252" t="s">
        <v>158</v>
      </c>
      <c r="L11" s="112"/>
      <c r="M11" s="113"/>
    </row>
    <row r="12" spans="1:17" x14ac:dyDescent="0.25">
      <c r="A12" s="32">
        <v>1</v>
      </c>
      <c r="B12" s="32">
        <v>2</v>
      </c>
      <c r="C12" s="32">
        <v>3</v>
      </c>
      <c r="D12" s="32">
        <v>4</v>
      </c>
      <c r="E12" s="32">
        <v>5</v>
      </c>
      <c r="F12" s="381">
        <v>6</v>
      </c>
      <c r="G12" s="381"/>
      <c r="H12" s="381"/>
      <c r="I12" s="381"/>
      <c r="J12" s="32">
        <v>7</v>
      </c>
      <c r="K12" s="182">
        <v>8</v>
      </c>
      <c r="L12" s="124"/>
      <c r="M12" s="124"/>
    </row>
    <row r="13" spans="1:17" x14ac:dyDescent="0.25">
      <c r="A13" s="32"/>
      <c r="B13" s="32"/>
      <c r="C13" s="32"/>
      <c r="D13" s="32"/>
      <c r="E13" s="32"/>
      <c r="F13" s="205"/>
      <c r="G13" s="205"/>
      <c r="H13" s="205"/>
      <c r="I13" s="205"/>
      <c r="J13" s="32"/>
      <c r="K13" s="182"/>
      <c r="L13" s="124"/>
      <c r="M13" s="124"/>
    </row>
    <row r="14" spans="1:17" x14ac:dyDescent="0.25">
      <c r="A14" s="32"/>
      <c r="B14" s="53" t="s">
        <v>62</v>
      </c>
      <c r="C14" s="47"/>
      <c r="D14" s="47"/>
      <c r="E14" s="47"/>
      <c r="F14" s="76"/>
      <c r="G14" s="76"/>
      <c r="H14" s="76"/>
      <c r="I14" s="76"/>
      <c r="J14" s="47"/>
      <c r="K14" s="178">
        <f>K15+K27</f>
        <v>22587.13</v>
      </c>
      <c r="L14" s="112"/>
      <c r="M14" s="59"/>
      <c r="N14" s="114"/>
      <c r="O14" s="52"/>
      <c r="Q14" s="52"/>
    </row>
    <row r="15" spans="1:17" ht="29.25" x14ac:dyDescent="0.25">
      <c r="A15" s="47">
        <v>1</v>
      </c>
      <c r="B15" s="109" t="s">
        <v>123</v>
      </c>
      <c r="C15" s="47">
        <v>991</v>
      </c>
      <c r="D15" s="48"/>
      <c r="E15" s="48"/>
      <c r="F15" s="75"/>
      <c r="G15" s="75"/>
      <c r="H15" s="75"/>
      <c r="I15" s="75"/>
      <c r="J15" s="48"/>
      <c r="K15" s="178">
        <f>K16</f>
        <v>80</v>
      </c>
    </row>
    <row r="16" spans="1:17" ht="21.75" customHeight="1" x14ac:dyDescent="0.25">
      <c r="A16" s="47"/>
      <c r="B16" s="109" t="s">
        <v>8</v>
      </c>
      <c r="C16" s="47">
        <v>991</v>
      </c>
      <c r="D16" s="48" t="s">
        <v>23</v>
      </c>
      <c r="E16" s="48" t="s">
        <v>24</v>
      </c>
      <c r="F16" s="75"/>
      <c r="G16" s="75"/>
      <c r="H16" s="75"/>
      <c r="I16" s="75"/>
      <c r="J16" s="48"/>
      <c r="K16" s="178">
        <f>K17+K22</f>
        <v>80</v>
      </c>
    </row>
    <row r="17" spans="1:17" ht="60.75" customHeight="1" x14ac:dyDescent="0.25">
      <c r="A17" s="47"/>
      <c r="B17" s="108" t="s">
        <v>197</v>
      </c>
      <c r="C17" s="47">
        <v>991</v>
      </c>
      <c r="D17" s="48" t="s">
        <v>23</v>
      </c>
      <c r="E17" s="48" t="s">
        <v>27</v>
      </c>
      <c r="F17" s="75"/>
      <c r="G17" s="54"/>
      <c r="H17" s="54"/>
      <c r="I17" s="54"/>
      <c r="J17" s="48"/>
      <c r="K17" s="178">
        <f>K18</f>
        <v>10</v>
      </c>
      <c r="M17" s="113"/>
      <c r="N17" s="113"/>
    </row>
    <row r="18" spans="1:17" ht="33" customHeight="1" x14ac:dyDescent="0.25">
      <c r="A18" s="32"/>
      <c r="B18" s="108" t="s">
        <v>198</v>
      </c>
      <c r="C18" s="32">
        <v>991</v>
      </c>
      <c r="D18" s="168" t="s">
        <v>23</v>
      </c>
      <c r="E18" s="168" t="s">
        <v>27</v>
      </c>
      <c r="F18" s="33" t="s">
        <v>196</v>
      </c>
      <c r="G18" s="33" t="s">
        <v>65</v>
      </c>
      <c r="H18" s="33" t="s">
        <v>24</v>
      </c>
      <c r="I18" s="33" t="s">
        <v>133</v>
      </c>
      <c r="J18" s="168"/>
      <c r="K18" s="174">
        <f>K19</f>
        <v>10</v>
      </c>
      <c r="O18" s="52"/>
    </row>
    <row r="19" spans="1:17" ht="31.5" x14ac:dyDescent="0.25">
      <c r="A19" s="32"/>
      <c r="B19" s="108" t="s">
        <v>199</v>
      </c>
      <c r="C19" s="32">
        <v>991</v>
      </c>
      <c r="D19" s="168" t="s">
        <v>23</v>
      </c>
      <c r="E19" s="168" t="s">
        <v>27</v>
      </c>
      <c r="F19" s="33" t="s">
        <v>196</v>
      </c>
      <c r="G19" s="33" t="s">
        <v>67</v>
      </c>
      <c r="H19" s="33" t="s">
        <v>24</v>
      </c>
      <c r="I19" s="33" t="s">
        <v>133</v>
      </c>
      <c r="J19" s="168"/>
      <c r="K19" s="174">
        <f>K20</f>
        <v>10</v>
      </c>
      <c r="M19" s="113"/>
      <c r="N19" s="113"/>
      <c r="P19" s="52"/>
    </row>
    <row r="20" spans="1:17" ht="31.5" x14ac:dyDescent="0.25">
      <c r="A20" s="47"/>
      <c r="B20" s="108" t="s">
        <v>200</v>
      </c>
      <c r="C20" s="32">
        <v>991</v>
      </c>
      <c r="D20" s="168" t="s">
        <v>23</v>
      </c>
      <c r="E20" s="168" t="s">
        <v>27</v>
      </c>
      <c r="F20" s="262" t="s">
        <v>196</v>
      </c>
      <c r="G20" s="262" t="s">
        <v>67</v>
      </c>
      <c r="H20" s="262" t="s">
        <v>24</v>
      </c>
      <c r="I20" s="262" t="s">
        <v>149</v>
      </c>
      <c r="J20" s="168"/>
      <c r="K20" s="174">
        <f>K21</f>
        <v>10</v>
      </c>
    </row>
    <row r="21" spans="1:17" ht="31.5" x14ac:dyDescent="0.25">
      <c r="A21" s="47"/>
      <c r="B21" s="170" t="s">
        <v>281</v>
      </c>
      <c r="C21" s="32">
        <v>991</v>
      </c>
      <c r="D21" s="168" t="s">
        <v>23</v>
      </c>
      <c r="E21" s="168" t="s">
        <v>27</v>
      </c>
      <c r="F21" s="262" t="s">
        <v>196</v>
      </c>
      <c r="G21" s="262" t="s">
        <v>67</v>
      </c>
      <c r="H21" s="262" t="s">
        <v>24</v>
      </c>
      <c r="I21" s="262" t="s">
        <v>149</v>
      </c>
      <c r="J21" s="168" t="s">
        <v>80</v>
      </c>
      <c r="K21" s="174">
        <v>10</v>
      </c>
    </row>
    <row r="22" spans="1:17" ht="63.75" customHeight="1" x14ac:dyDescent="0.25">
      <c r="A22" s="47"/>
      <c r="B22" s="109" t="s">
        <v>282</v>
      </c>
      <c r="C22" s="47">
        <v>991</v>
      </c>
      <c r="D22" s="48" t="s">
        <v>23</v>
      </c>
      <c r="E22" s="48" t="s">
        <v>29</v>
      </c>
      <c r="F22" s="49"/>
      <c r="G22" s="49"/>
      <c r="H22" s="49"/>
      <c r="I22" s="49"/>
      <c r="J22" s="48"/>
      <c r="K22" s="77">
        <f>K23</f>
        <v>70</v>
      </c>
      <c r="M22" s="113"/>
    </row>
    <row r="23" spans="1:17" ht="31.5" customHeight="1" x14ac:dyDescent="0.25">
      <c r="A23" s="32"/>
      <c r="B23" s="56" t="s">
        <v>283</v>
      </c>
      <c r="C23" s="32">
        <v>991</v>
      </c>
      <c r="D23" s="168" t="s">
        <v>23</v>
      </c>
      <c r="E23" s="168" t="s">
        <v>29</v>
      </c>
      <c r="F23" s="33" t="s">
        <v>64</v>
      </c>
      <c r="G23" s="33" t="s">
        <v>65</v>
      </c>
      <c r="H23" s="33" t="s">
        <v>24</v>
      </c>
      <c r="I23" s="33" t="s">
        <v>133</v>
      </c>
      <c r="J23" s="168"/>
      <c r="K23" s="174">
        <f>K24</f>
        <v>70</v>
      </c>
      <c r="O23" s="52"/>
    </row>
    <row r="24" spans="1:17" x14ac:dyDescent="0.25">
      <c r="A24" s="32"/>
      <c r="B24" s="56" t="s">
        <v>53</v>
      </c>
      <c r="C24" s="32">
        <v>991</v>
      </c>
      <c r="D24" s="168" t="s">
        <v>23</v>
      </c>
      <c r="E24" s="168" t="s">
        <v>29</v>
      </c>
      <c r="F24" s="33" t="s">
        <v>64</v>
      </c>
      <c r="G24" s="33" t="s">
        <v>67</v>
      </c>
      <c r="H24" s="33" t="s">
        <v>24</v>
      </c>
      <c r="I24" s="33" t="s">
        <v>133</v>
      </c>
      <c r="J24" s="168"/>
      <c r="K24" s="78">
        <f>K25</f>
        <v>70</v>
      </c>
      <c r="N24" s="113"/>
      <c r="P24" s="52"/>
    </row>
    <row r="25" spans="1:17" ht="30" customHeight="1" x14ac:dyDescent="0.25">
      <c r="A25" s="32"/>
      <c r="B25" s="56" t="s">
        <v>68</v>
      </c>
      <c r="C25" s="32">
        <v>991</v>
      </c>
      <c r="D25" s="168" t="s">
        <v>23</v>
      </c>
      <c r="E25" s="168" t="s">
        <v>29</v>
      </c>
      <c r="F25" s="33" t="s">
        <v>64</v>
      </c>
      <c r="G25" s="33" t="s">
        <v>67</v>
      </c>
      <c r="H25" s="33" t="s">
        <v>24</v>
      </c>
      <c r="I25" s="33" t="s">
        <v>149</v>
      </c>
      <c r="J25" s="168"/>
      <c r="K25" s="78">
        <f>K26</f>
        <v>70</v>
      </c>
      <c r="O25" s="52"/>
      <c r="P25" s="52"/>
    </row>
    <row r="26" spans="1:17" ht="21" customHeight="1" x14ac:dyDescent="0.25">
      <c r="A26" s="32"/>
      <c r="B26" s="56" t="s">
        <v>69</v>
      </c>
      <c r="C26" s="182">
        <v>991</v>
      </c>
      <c r="D26" s="183" t="s">
        <v>23</v>
      </c>
      <c r="E26" s="183" t="s">
        <v>29</v>
      </c>
      <c r="F26" s="206" t="s">
        <v>64</v>
      </c>
      <c r="G26" s="206" t="s">
        <v>67</v>
      </c>
      <c r="H26" s="206" t="s">
        <v>24</v>
      </c>
      <c r="I26" s="206" t="s">
        <v>149</v>
      </c>
      <c r="J26" s="183" t="s">
        <v>70</v>
      </c>
      <c r="K26" s="174">
        <v>70</v>
      </c>
      <c r="L26" s="112"/>
      <c r="M26" s="113"/>
      <c r="N26" s="113"/>
      <c r="O26" s="52"/>
    </row>
    <row r="27" spans="1:17" ht="36.75" customHeight="1" x14ac:dyDescent="0.25">
      <c r="A27" s="47">
        <v>2</v>
      </c>
      <c r="B27" s="55" t="s">
        <v>71</v>
      </c>
      <c r="C27" s="47">
        <v>992</v>
      </c>
      <c r="D27" s="46"/>
      <c r="E27" s="46"/>
      <c r="F27" s="33"/>
      <c r="G27" s="33"/>
      <c r="H27" s="33"/>
      <c r="I27" s="33"/>
      <c r="J27" s="47"/>
      <c r="K27" s="77">
        <f>K28+K71+K79+K94+K109+K135+K141+K152+K163+K170+K176</f>
        <v>22507.13</v>
      </c>
      <c r="L27" s="112"/>
      <c r="N27" s="113"/>
      <c r="O27" s="52"/>
      <c r="P27" s="52"/>
      <c r="Q27" s="52"/>
    </row>
    <row r="28" spans="1:17" s="50" customFormat="1" ht="14.25" x14ac:dyDescent="0.2">
      <c r="A28" s="47"/>
      <c r="B28" s="55" t="s">
        <v>8</v>
      </c>
      <c r="C28" s="47">
        <v>992</v>
      </c>
      <c r="D28" s="48" t="s">
        <v>23</v>
      </c>
      <c r="E28" s="48" t="s">
        <v>24</v>
      </c>
      <c r="F28" s="49"/>
      <c r="G28" s="49"/>
      <c r="H28" s="49"/>
      <c r="I28" s="49"/>
      <c r="J28" s="48"/>
      <c r="K28" s="77">
        <f>K29+K34+K50+K54+K59</f>
        <v>8280.93</v>
      </c>
      <c r="L28" s="115"/>
      <c r="M28" s="116"/>
      <c r="N28" s="116"/>
    </row>
    <row r="29" spans="1:17" s="50" customFormat="1" ht="51" customHeight="1" x14ac:dyDescent="0.2">
      <c r="A29" s="47"/>
      <c r="B29" s="109" t="s">
        <v>38</v>
      </c>
      <c r="C29" s="47">
        <v>992</v>
      </c>
      <c r="D29" s="48" t="s">
        <v>23</v>
      </c>
      <c r="E29" s="48" t="s">
        <v>25</v>
      </c>
      <c r="F29" s="49"/>
      <c r="G29" s="49"/>
      <c r="H29" s="49"/>
      <c r="I29" s="49"/>
      <c r="J29" s="48"/>
      <c r="K29" s="77">
        <f>K30</f>
        <v>821.73</v>
      </c>
      <c r="L29" s="115"/>
      <c r="M29" s="116"/>
      <c r="N29" s="116"/>
    </row>
    <row r="30" spans="1:17" s="50" customFormat="1" ht="30" x14ac:dyDescent="0.25">
      <c r="A30" s="47"/>
      <c r="B30" s="56" t="s">
        <v>72</v>
      </c>
      <c r="C30" s="32">
        <v>992</v>
      </c>
      <c r="D30" s="168" t="s">
        <v>23</v>
      </c>
      <c r="E30" s="168" t="s">
        <v>25</v>
      </c>
      <c r="F30" s="33" t="s">
        <v>73</v>
      </c>
      <c r="G30" s="33" t="s">
        <v>65</v>
      </c>
      <c r="H30" s="33" t="s">
        <v>24</v>
      </c>
      <c r="I30" s="33" t="s">
        <v>133</v>
      </c>
      <c r="J30" s="168"/>
      <c r="K30" s="78">
        <f>K31</f>
        <v>821.73</v>
      </c>
      <c r="L30" s="115"/>
      <c r="M30" s="116"/>
      <c r="N30" s="116"/>
      <c r="O30" s="59"/>
    </row>
    <row r="31" spans="1:17" s="50" customFormat="1" x14ac:dyDescent="0.25">
      <c r="A31" s="47"/>
      <c r="B31" s="56" t="s">
        <v>52</v>
      </c>
      <c r="C31" s="32">
        <v>992</v>
      </c>
      <c r="D31" s="168" t="s">
        <v>23</v>
      </c>
      <c r="E31" s="168" t="s">
        <v>25</v>
      </c>
      <c r="F31" s="33" t="s">
        <v>73</v>
      </c>
      <c r="G31" s="33" t="s">
        <v>74</v>
      </c>
      <c r="H31" s="33" t="s">
        <v>24</v>
      </c>
      <c r="I31" s="33" t="s">
        <v>133</v>
      </c>
      <c r="J31" s="168"/>
      <c r="K31" s="78">
        <f>K32</f>
        <v>821.73</v>
      </c>
      <c r="L31" s="115"/>
      <c r="M31" s="116"/>
      <c r="N31" s="116"/>
      <c r="O31" s="59"/>
    </row>
    <row r="32" spans="1:17" s="50" customFormat="1" ht="30" x14ac:dyDescent="0.25">
      <c r="A32" s="47"/>
      <c r="B32" s="56" t="s">
        <v>68</v>
      </c>
      <c r="C32" s="32">
        <v>992</v>
      </c>
      <c r="D32" s="168" t="s">
        <v>23</v>
      </c>
      <c r="E32" s="168" t="s">
        <v>25</v>
      </c>
      <c r="F32" s="33" t="s">
        <v>73</v>
      </c>
      <c r="G32" s="33" t="s">
        <v>74</v>
      </c>
      <c r="H32" s="33" t="s">
        <v>24</v>
      </c>
      <c r="I32" s="33" t="s">
        <v>149</v>
      </c>
      <c r="J32" s="168"/>
      <c r="K32" s="78">
        <f>K33</f>
        <v>821.73</v>
      </c>
      <c r="L32" s="115"/>
      <c r="M32" s="116"/>
      <c r="N32" s="116"/>
    </row>
    <row r="33" spans="1:15" s="50" customFormat="1" ht="75" customHeight="1" x14ac:dyDescent="0.25">
      <c r="A33" s="47"/>
      <c r="B33" s="56" t="s">
        <v>75</v>
      </c>
      <c r="C33" s="32">
        <v>992</v>
      </c>
      <c r="D33" s="168" t="s">
        <v>23</v>
      </c>
      <c r="E33" s="168" t="s">
        <v>25</v>
      </c>
      <c r="F33" s="33" t="s">
        <v>73</v>
      </c>
      <c r="G33" s="33" t="s">
        <v>74</v>
      </c>
      <c r="H33" s="33" t="s">
        <v>24</v>
      </c>
      <c r="I33" s="33" t="s">
        <v>149</v>
      </c>
      <c r="J33" s="168" t="s">
        <v>76</v>
      </c>
      <c r="K33" s="174">
        <v>821.73</v>
      </c>
      <c r="L33" s="115"/>
      <c r="M33" s="116"/>
      <c r="N33" s="116"/>
      <c r="O33" s="59"/>
    </row>
    <row r="34" spans="1:15" s="50" customFormat="1" ht="72.75" customHeight="1" x14ac:dyDescent="0.2">
      <c r="A34" s="47"/>
      <c r="B34" s="109" t="s">
        <v>77</v>
      </c>
      <c r="C34" s="47">
        <v>992</v>
      </c>
      <c r="D34" s="48" t="s">
        <v>23</v>
      </c>
      <c r="E34" s="48" t="s">
        <v>26</v>
      </c>
      <c r="F34" s="49"/>
      <c r="G34" s="49"/>
      <c r="H34" s="49"/>
      <c r="I34" s="49"/>
      <c r="J34" s="48"/>
      <c r="K34" s="77">
        <f>K38+K39+K40+K46+K43+K49</f>
        <v>4745.3</v>
      </c>
      <c r="L34" s="115"/>
      <c r="M34" s="117"/>
      <c r="N34" s="116"/>
    </row>
    <row r="35" spans="1:15" s="50" customFormat="1" ht="24.75" customHeight="1" x14ac:dyDescent="0.25">
      <c r="A35" s="47"/>
      <c r="B35" s="56" t="s">
        <v>180</v>
      </c>
      <c r="C35" s="32">
        <v>992</v>
      </c>
      <c r="D35" s="168" t="s">
        <v>23</v>
      </c>
      <c r="E35" s="168" t="s">
        <v>26</v>
      </c>
      <c r="F35" s="33" t="s">
        <v>78</v>
      </c>
      <c r="G35" s="33" t="s">
        <v>65</v>
      </c>
      <c r="H35" s="33" t="s">
        <v>24</v>
      </c>
      <c r="I35" s="33" t="s">
        <v>133</v>
      </c>
      <c r="J35" s="168"/>
      <c r="K35" s="78">
        <f>K36+K41+K44</f>
        <v>4681.9000000000005</v>
      </c>
      <c r="L35" s="115"/>
      <c r="M35" s="116"/>
      <c r="N35" s="116"/>
    </row>
    <row r="36" spans="1:15" ht="24.75" customHeight="1" x14ac:dyDescent="0.25">
      <c r="A36" s="31"/>
      <c r="B36" s="56" t="s">
        <v>180</v>
      </c>
      <c r="C36" s="32">
        <v>992</v>
      </c>
      <c r="D36" s="168" t="s">
        <v>23</v>
      </c>
      <c r="E36" s="168" t="s">
        <v>26</v>
      </c>
      <c r="F36" s="33" t="s">
        <v>78</v>
      </c>
      <c r="G36" s="33" t="s">
        <v>74</v>
      </c>
      <c r="H36" s="33" t="s">
        <v>24</v>
      </c>
      <c r="I36" s="33" t="s">
        <v>133</v>
      </c>
      <c r="J36" s="168"/>
      <c r="K36" s="78">
        <f>K37</f>
        <v>4627.3</v>
      </c>
    </row>
    <row r="37" spans="1:15" ht="30" x14ac:dyDescent="0.25">
      <c r="A37" s="31"/>
      <c r="B37" s="56" t="s">
        <v>68</v>
      </c>
      <c r="C37" s="32">
        <v>992</v>
      </c>
      <c r="D37" s="168" t="s">
        <v>23</v>
      </c>
      <c r="E37" s="168" t="s">
        <v>26</v>
      </c>
      <c r="F37" s="33" t="s">
        <v>78</v>
      </c>
      <c r="G37" s="33" t="s">
        <v>74</v>
      </c>
      <c r="H37" s="33" t="s">
        <v>24</v>
      </c>
      <c r="I37" s="33" t="s">
        <v>149</v>
      </c>
      <c r="J37" s="168"/>
      <c r="K37" s="78">
        <f>K38+K39+K40</f>
        <v>4627.3</v>
      </c>
    </row>
    <row r="38" spans="1:15" ht="76.5" customHeight="1" x14ac:dyDescent="0.25">
      <c r="A38" s="31"/>
      <c r="B38" s="194" t="s">
        <v>75</v>
      </c>
      <c r="C38" s="182">
        <v>992</v>
      </c>
      <c r="D38" s="183" t="s">
        <v>23</v>
      </c>
      <c r="E38" s="183" t="s">
        <v>26</v>
      </c>
      <c r="F38" s="206" t="s">
        <v>78</v>
      </c>
      <c r="G38" s="206" t="s">
        <v>74</v>
      </c>
      <c r="H38" s="206" t="s">
        <v>24</v>
      </c>
      <c r="I38" s="206" t="s">
        <v>149</v>
      </c>
      <c r="J38" s="183" t="s">
        <v>76</v>
      </c>
      <c r="K38" s="174">
        <v>3301</v>
      </c>
    </row>
    <row r="39" spans="1:15" ht="28.5" customHeight="1" x14ac:dyDescent="0.25">
      <c r="A39" s="31"/>
      <c r="B39" s="194" t="s">
        <v>79</v>
      </c>
      <c r="C39" s="182">
        <v>992</v>
      </c>
      <c r="D39" s="183" t="s">
        <v>23</v>
      </c>
      <c r="E39" s="183" t="s">
        <v>26</v>
      </c>
      <c r="F39" s="206" t="s">
        <v>78</v>
      </c>
      <c r="G39" s="206" t="s">
        <v>74</v>
      </c>
      <c r="H39" s="206" t="s">
        <v>24</v>
      </c>
      <c r="I39" s="206" t="s">
        <v>149</v>
      </c>
      <c r="J39" s="183" t="s">
        <v>80</v>
      </c>
      <c r="K39" s="174">
        <v>1258.8</v>
      </c>
      <c r="L39" s="269"/>
    </row>
    <row r="40" spans="1:15" ht="24.75" customHeight="1" x14ac:dyDescent="0.25">
      <c r="A40" s="191"/>
      <c r="B40" s="194" t="s">
        <v>81</v>
      </c>
      <c r="C40" s="182">
        <v>992</v>
      </c>
      <c r="D40" s="183" t="s">
        <v>23</v>
      </c>
      <c r="E40" s="183" t="s">
        <v>26</v>
      </c>
      <c r="F40" s="206" t="s">
        <v>78</v>
      </c>
      <c r="G40" s="206" t="s">
        <v>74</v>
      </c>
      <c r="H40" s="206" t="s">
        <v>24</v>
      </c>
      <c r="I40" s="206" t="s">
        <v>149</v>
      </c>
      <c r="J40" s="183" t="s">
        <v>82</v>
      </c>
      <c r="K40" s="174">
        <v>67.5</v>
      </c>
      <c r="L40" s="269"/>
    </row>
    <row r="41" spans="1:15" ht="23.25" customHeight="1" x14ac:dyDescent="0.25">
      <c r="A41" s="31"/>
      <c r="B41" s="194" t="s">
        <v>55</v>
      </c>
      <c r="C41" s="182">
        <v>992</v>
      </c>
      <c r="D41" s="183" t="s">
        <v>23</v>
      </c>
      <c r="E41" s="183" t="s">
        <v>26</v>
      </c>
      <c r="F41" s="206" t="s">
        <v>78</v>
      </c>
      <c r="G41" s="206" t="s">
        <v>67</v>
      </c>
      <c r="H41" s="206" t="s">
        <v>24</v>
      </c>
      <c r="I41" s="206" t="s">
        <v>133</v>
      </c>
      <c r="J41" s="183"/>
      <c r="K41" s="174">
        <f>K42</f>
        <v>3.8</v>
      </c>
    </row>
    <row r="42" spans="1:15" ht="45" x14ac:dyDescent="0.25">
      <c r="A42" s="31"/>
      <c r="B42" s="194" t="s">
        <v>83</v>
      </c>
      <c r="C42" s="182">
        <v>992</v>
      </c>
      <c r="D42" s="183" t="s">
        <v>23</v>
      </c>
      <c r="E42" s="183" t="s">
        <v>26</v>
      </c>
      <c r="F42" s="206" t="s">
        <v>78</v>
      </c>
      <c r="G42" s="206" t="s">
        <v>67</v>
      </c>
      <c r="H42" s="206" t="s">
        <v>24</v>
      </c>
      <c r="I42" s="206" t="s">
        <v>150</v>
      </c>
      <c r="J42" s="183"/>
      <c r="K42" s="174">
        <f>K43</f>
        <v>3.8</v>
      </c>
    </row>
    <row r="43" spans="1:15" ht="39" customHeight="1" x14ac:dyDescent="0.25">
      <c r="A43" s="31"/>
      <c r="B43" s="194" t="s">
        <v>79</v>
      </c>
      <c r="C43" s="182">
        <v>992</v>
      </c>
      <c r="D43" s="183" t="s">
        <v>23</v>
      </c>
      <c r="E43" s="183" t="s">
        <v>26</v>
      </c>
      <c r="F43" s="206" t="s">
        <v>78</v>
      </c>
      <c r="G43" s="206" t="s">
        <v>67</v>
      </c>
      <c r="H43" s="206" t="s">
        <v>24</v>
      </c>
      <c r="I43" s="206" t="s">
        <v>150</v>
      </c>
      <c r="J43" s="183" t="s">
        <v>80</v>
      </c>
      <c r="K43" s="174">
        <v>3.8</v>
      </c>
      <c r="L43" s="84"/>
    </row>
    <row r="44" spans="1:15" ht="24.75" customHeight="1" x14ac:dyDescent="0.25">
      <c r="A44" s="31"/>
      <c r="B44" s="194" t="s">
        <v>294</v>
      </c>
      <c r="C44" s="182">
        <v>992</v>
      </c>
      <c r="D44" s="183" t="s">
        <v>23</v>
      </c>
      <c r="E44" s="183" t="s">
        <v>26</v>
      </c>
      <c r="F44" s="206" t="s">
        <v>78</v>
      </c>
      <c r="G44" s="206" t="s">
        <v>159</v>
      </c>
      <c r="H44" s="206" t="s">
        <v>24</v>
      </c>
      <c r="I44" s="206" t="s">
        <v>133</v>
      </c>
      <c r="J44" s="183"/>
      <c r="K44" s="174">
        <f>K45</f>
        <v>50.8</v>
      </c>
    </row>
    <row r="45" spans="1:15" ht="60" x14ac:dyDescent="0.25">
      <c r="A45" s="31"/>
      <c r="B45" s="194" t="s">
        <v>286</v>
      </c>
      <c r="C45" s="182">
        <v>992</v>
      </c>
      <c r="D45" s="183" t="s">
        <v>23</v>
      </c>
      <c r="E45" s="183" t="s">
        <v>26</v>
      </c>
      <c r="F45" s="206" t="s">
        <v>78</v>
      </c>
      <c r="G45" s="206" t="s">
        <v>159</v>
      </c>
      <c r="H45" s="206" t="s">
        <v>24</v>
      </c>
      <c r="I45" s="206" t="s">
        <v>293</v>
      </c>
      <c r="J45" s="183"/>
      <c r="K45" s="174">
        <f>K46</f>
        <v>50.8</v>
      </c>
    </row>
    <row r="46" spans="1:15" ht="24.75" customHeight="1" x14ac:dyDescent="0.25">
      <c r="A46" s="31"/>
      <c r="B46" s="194" t="s">
        <v>69</v>
      </c>
      <c r="C46" s="182">
        <v>992</v>
      </c>
      <c r="D46" s="183" t="s">
        <v>23</v>
      </c>
      <c r="E46" s="183" t="s">
        <v>26</v>
      </c>
      <c r="F46" s="206" t="s">
        <v>78</v>
      </c>
      <c r="G46" s="206" t="s">
        <v>159</v>
      </c>
      <c r="H46" s="206" t="s">
        <v>24</v>
      </c>
      <c r="I46" s="206" t="s">
        <v>293</v>
      </c>
      <c r="J46" s="183" t="s">
        <v>70</v>
      </c>
      <c r="K46" s="174">
        <v>50.8</v>
      </c>
    </row>
    <row r="47" spans="1:15" ht="33" customHeight="1" x14ac:dyDescent="0.25">
      <c r="A47" s="32"/>
      <c r="B47" s="194" t="s">
        <v>294</v>
      </c>
      <c r="C47" s="182">
        <v>992</v>
      </c>
      <c r="D47" s="183" t="s">
        <v>23</v>
      </c>
      <c r="E47" s="183" t="s">
        <v>26</v>
      </c>
      <c r="F47" s="206" t="s">
        <v>78</v>
      </c>
      <c r="G47" s="206" t="s">
        <v>65</v>
      </c>
      <c r="H47" s="206" t="s">
        <v>24</v>
      </c>
      <c r="I47" s="206" t="s">
        <v>133</v>
      </c>
      <c r="J47" s="183"/>
      <c r="K47" s="174">
        <f>K49</f>
        <v>63.4</v>
      </c>
    </row>
    <row r="48" spans="1:15" ht="27.75" customHeight="1" x14ac:dyDescent="0.25">
      <c r="A48" s="32"/>
      <c r="B48" s="194" t="s">
        <v>285</v>
      </c>
      <c r="C48" s="182">
        <v>992</v>
      </c>
      <c r="D48" s="183" t="s">
        <v>23</v>
      </c>
      <c r="E48" s="183" t="s">
        <v>26</v>
      </c>
      <c r="F48" s="206" t="s">
        <v>78</v>
      </c>
      <c r="G48" s="206" t="s">
        <v>159</v>
      </c>
      <c r="H48" s="206" t="s">
        <v>24</v>
      </c>
      <c r="I48" s="206" t="s">
        <v>292</v>
      </c>
      <c r="J48" s="183"/>
      <c r="K48" s="174">
        <f>K49</f>
        <v>63.4</v>
      </c>
    </row>
    <row r="49" spans="1:14" ht="27.75" customHeight="1" x14ac:dyDescent="0.25">
      <c r="A49" s="32"/>
      <c r="B49" s="194" t="s">
        <v>69</v>
      </c>
      <c r="C49" s="182">
        <v>992</v>
      </c>
      <c r="D49" s="183" t="s">
        <v>23</v>
      </c>
      <c r="E49" s="183" t="s">
        <v>26</v>
      </c>
      <c r="F49" s="206" t="s">
        <v>78</v>
      </c>
      <c r="G49" s="206" t="s">
        <v>159</v>
      </c>
      <c r="H49" s="206" t="s">
        <v>24</v>
      </c>
      <c r="I49" s="206" t="s">
        <v>292</v>
      </c>
      <c r="J49" s="183" t="s">
        <v>70</v>
      </c>
      <c r="K49" s="174">
        <v>63.4</v>
      </c>
    </row>
    <row r="50" spans="1:14" ht="27.75" customHeight="1" x14ac:dyDescent="0.25">
      <c r="A50" s="32"/>
      <c r="B50" s="253" t="s">
        <v>254</v>
      </c>
      <c r="C50" s="175">
        <v>992</v>
      </c>
      <c r="D50" s="176" t="s">
        <v>23</v>
      </c>
      <c r="E50" s="176" t="s">
        <v>30</v>
      </c>
      <c r="F50" s="177"/>
      <c r="G50" s="177"/>
      <c r="H50" s="177"/>
      <c r="I50" s="177"/>
      <c r="J50" s="176"/>
      <c r="K50" s="178">
        <f>K51</f>
        <v>300</v>
      </c>
    </row>
    <row r="51" spans="1:14" ht="27.75" customHeight="1" x14ac:dyDescent="0.25">
      <c r="A51" s="32"/>
      <c r="B51" s="194" t="s">
        <v>255</v>
      </c>
      <c r="C51" s="182">
        <v>992</v>
      </c>
      <c r="D51" s="183" t="s">
        <v>23</v>
      </c>
      <c r="E51" s="183" t="s">
        <v>30</v>
      </c>
      <c r="F51" s="206" t="s">
        <v>257</v>
      </c>
      <c r="G51" s="206" t="s">
        <v>65</v>
      </c>
      <c r="H51" s="206" t="s">
        <v>24</v>
      </c>
      <c r="I51" s="206" t="s">
        <v>133</v>
      </c>
      <c r="J51" s="183"/>
      <c r="K51" s="174">
        <f>K53</f>
        <v>300</v>
      </c>
    </row>
    <row r="52" spans="1:14" ht="27.75" customHeight="1" x14ac:dyDescent="0.25">
      <c r="A52" s="32"/>
      <c r="B52" s="194" t="s">
        <v>193</v>
      </c>
      <c r="C52" s="182">
        <v>992</v>
      </c>
      <c r="D52" s="183" t="s">
        <v>23</v>
      </c>
      <c r="E52" s="183" t="s">
        <v>30</v>
      </c>
      <c r="F52" s="206" t="s">
        <v>257</v>
      </c>
      <c r="G52" s="206" t="s">
        <v>159</v>
      </c>
      <c r="H52" s="206" t="s">
        <v>24</v>
      </c>
      <c r="I52" s="206" t="s">
        <v>133</v>
      </c>
      <c r="J52" s="183"/>
      <c r="K52" s="174">
        <f>K53</f>
        <v>300</v>
      </c>
      <c r="L52" s="269"/>
    </row>
    <row r="53" spans="1:14" ht="27.75" customHeight="1" x14ac:dyDescent="0.25">
      <c r="A53" s="32"/>
      <c r="B53" s="194" t="s">
        <v>256</v>
      </c>
      <c r="C53" s="182">
        <v>992</v>
      </c>
      <c r="D53" s="183" t="s">
        <v>23</v>
      </c>
      <c r="E53" s="183" t="s">
        <v>30</v>
      </c>
      <c r="F53" s="206" t="s">
        <v>257</v>
      </c>
      <c r="G53" s="206" t="s">
        <v>159</v>
      </c>
      <c r="H53" s="206" t="s">
        <v>24</v>
      </c>
      <c r="I53" s="206" t="s">
        <v>258</v>
      </c>
      <c r="J53" s="183" t="s">
        <v>337</v>
      </c>
      <c r="K53" s="174">
        <v>300</v>
      </c>
      <c r="L53" s="269"/>
    </row>
    <row r="54" spans="1:14" ht="19.5" customHeight="1" x14ac:dyDescent="0.25">
      <c r="A54" s="31"/>
      <c r="B54" s="193" t="s">
        <v>84</v>
      </c>
      <c r="C54" s="175">
        <v>992</v>
      </c>
      <c r="D54" s="176" t="s">
        <v>23</v>
      </c>
      <c r="E54" s="176" t="s">
        <v>43</v>
      </c>
      <c r="F54" s="177"/>
      <c r="G54" s="177"/>
      <c r="H54" s="177"/>
      <c r="I54" s="177"/>
      <c r="J54" s="176"/>
      <c r="K54" s="178">
        <f>K55</f>
        <v>10</v>
      </c>
    </row>
    <row r="55" spans="1:14" ht="22.5" customHeight="1" x14ac:dyDescent="0.25">
      <c r="A55" s="31"/>
      <c r="B55" s="194" t="s">
        <v>57</v>
      </c>
      <c r="C55" s="182">
        <v>992</v>
      </c>
      <c r="D55" s="183" t="s">
        <v>23</v>
      </c>
      <c r="E55" s="183" t="s">
        <v>43</v>
      </c>
      <c r="F55" s="206" t="s">
        <v>78</v>
      </c>
      <c r="G55" s="206" t="s">
        <v>65</v>
      </c>
      <c r="H55" s="206" t="s">
        <v>24</v>
      </c>
      <c r="I55" s="206" t="s">
        <v>133</v>
      </c>
      <c r="J55" s="183"/>
      <c r="K55" s="174">
        <f>K56</f>
        <v>10</v>
      </c>
    </row>
    <row r="56" spans="1:14" ht="30" x14ac:dyDescent="0.25">
      <c r="A56" s="31"/>
      <c r="B56" s="194" t="s">
        <v>54</v>
      </c>
      <c r="C56" s="182">
        <v>992</v>
      </c>
      <c r="D56" s="183" t="s">
        <v>23</v>
      </c>
      <c r="E56" s="183" t="s">
        <v>43</v>
      </c>
      <c r="F56" s="206" t="s">
        <v>78</v>
      </c>
      <c r="G56" s="206" t="s">
        <v>85</v>
      </c>
      <c r="H56" s="206" t="s">
        <v>24</v>
      </c>
      <c r="I56" s="206" t="s">
        <v>133</v>
      </c>
      <c r="J56" s="183"/>
      <c r="K56" s="174">
        <f>K57</f>
        <v>10</v>
      </c>
    </row>
    <row r="57" spans="1:14" ht="22.5" customHeight="1" x14ac:dyDescent="0.25">
      <c r="A57" s="31"/>
      <c r="B57" s="194" t="s">
        <v>86</v>
      </c>
      <c r="C57" s="182">
        <v>992</v>
      </c>
      <c r="D57" s="183" t="s">
        <v>23</v>
      </c>
      <c r="E57" s="183" t="s">
        <v>43</v>
      </c>
      <c r="F57" s="206" t="s">
        <v>78</v>
      </c>
      <c r="G57" s="206" t="s">
        <v>85</v>
      </c>
      <c r="H57" s="206" t="s">
        <v>24</v>
      </c>
      <c r="I57" s="206" t="s">
        <v>151</v>
      </c>
      <c r="J57" s="183"/>
      <c r="K57" s="174">
        <f>K58</f>
        <v>10</v>
      </c>
    </row>
    <row r="58" spans="1:14" ht="27" customHeight="1" x14ac:dyDescent="0.25">
      <c r="A58" s="31"/>
      <c r="B58" s="194" t="s">
        <v>81</v>
      </c>
      <c r="C58" s="182">
        <v>992</v>
      </c>
      <c r="D58" s="183" t="s">
        <v>23</v>
      </c>
      <c r="E58" s="183" t="s">
        <v>43</v>
      </c>
      <c r="F58" s="206" t="s">
        <v>78</v>
      </c>
      <c r="G58" s="206" t="s">
        <v>85</v>
      </c>
      <c r="H58" s="206" t="s">
        <v>24</v>
      </c>
      <c r="I58" s="206" t="s">
        <v>151</v>
      </c>
      <c r="J58" s="183" t="s">
        <v>82</v>
      </c>
      <c r="K58" s="174">
        <v>10</v>
      </c>
    </row>
    <row r="59" spans="1:14" s="50" customFormat="1" ht="28.5" customHeight="1" x14ac:dyDescent="0.25">
      <c r="A59" s="46"/>
      <c r="B59" s="195" t="s">
        <v>287</v>
      </c>
      <c r="C59" s="175">
        <v>992</v>
      </c>
      <c r="D59" s="176" t="s">
        <v>23</v>
      </c>
      <c r="E59" s="176">
        <v>13</v>
      </c>
      <c r="F59" s="177"/>
      <c r="G59" s="177"/>
      <c r="H59" s="206"/>
      <c r="I59" s="177"/>
      <c r="J59" s="176"/>
      <c r="K59" s="178">
        <f>K63+K67+K70</f>
        <v>2403.9</v>
      </c>
      <c r="L59" s="115"/>
      <c r="M59" s="116"/>
      <c r="N59" s="116"/>
    </row>
    <row r="60" spans="1:14" ht="72" customHeight="1" x14ac:dyDescent="0.25">
      <c r="A60" s="31"/>
      <c r="B60" s="196" t="s">
        <v>176</v>
      </c>
      <c r="C60" s="182">
        <v>992</v>
      </c>
      <c r="D60" s="183" t="s">
        <v>23</v>
      </c>
      <c r="E60" s="183">
        <v>13</v>
      </c>
      <c r="F60" s="206" t="s">
        <v>43</v>
      </c>
      <c r="G60" s="206" t="s">
        <v>65</v>
      </c>
      <c r="H60" s="206" t="s">
        <v>24</v>
      </c>
      <c r="I60" s="206" t="s">
        <v>133</v>
      </c>
      <c r="J60" s="197"/>
      <c r="K60" s="174">
        <f>K61</f>
        <v>14.4</v>
      </c>
    </row>
    <row r="61" spans="1:14" ht="34.5" customHeight="1" x14ac:dyDescent="0.25">
      <c r="A61" s="31"/>
      <c r="B61" s="196" t="s">
        <v>90</v>
      </c>
      <c r="C61" s="182">
        <v>992</v>
      </c>
      <c r="D61" s="183" t="s">
        <v>23</v>
      </c>
      <c r="E61" s="183">
        <v>13</v>
      </c>
      <c r="F61" s="206" t="s">
        <v>43</v>
      </c>
      <c r="G61" s="206" t="s">
        <v>74</v>
      </c>
      <c r="H61" s="206" t="s">
        <v>24</v>
      </c>
      <c r="I61" s="206" t="s">
        <v>133</v>
      </c>
      <c r="J61" s="197"/>
      <c r="K61" s="174">
        <f>K62</f>
        <v>14.4</v>
      </c>
    </row>
    <row r="62" spans="1:14" s="28" customFormat="1" ht="44.25" customHeight="1" x14ac:dyDescent="0.25">
      <c r="A62" s="26"/>
      <c r="B62" s="196" t="s">
        <v>91</v>
      </c>
      <c r="C62" s="182">
        <v>992</v>
      </c>
      <c r="D62" s="183" t="s">
        <v>23</v>
      </c>
      <c r="E62" s="183">
        <v>13</v>
      </c>
      <c r="F62" s="206" t="s">
        <v>43</v>
      </c>
      <c r="G62" s="206" t="s">
        <v>74</v>
      </c>
      <c r="H62" s="206" t="s">
        <v>24</v>
      </c>
      <c r="I62" s="206" t="s">
        <v>140</v>
      </c>
      <c r="J62" s="197"/>
      <c r="K62" s="174">
        <f>K63</f>
        <v>14.4</v>
      </c>
      <c r="L62" s="118"/>
      <c r="M62" s="119"/>
      <c r="N62" s="119"/>
    </row>
    <row r="63" spans="1:14" ht="29.25" customHeight="1" x14ac:dyDescent="0.25">
      <c r="A63" s="31"/>
      <c r="B63" s="194" t="s">
        <v>79</v>
      </c>
      <c r="C63" s="182">
        <v>992</v>
      </c>
      <c r="D63" s="183" t="s">
        <v>23</v>
      </c>
      <c r="E63" s="183">
        <v>13</v>
      </c>
      <c r="F63" s="206" t="s">
        <v>43</v>
      </c>
      <c r="G63" s="206" t="s">
        <v>74</v>
      </c>
      <c r="H63" s="206" t="s">
        <v>24</v>
      </c>
      <c r="I63" s="206" t="s">
        <v>140</v>
      </c>
      <c r="J63" s="183" t="s">
        <v>80</v>
      </c>
      <c r="K63" s="174">
        <v>14.4</v>
      </c>
    </row>
    <row r="64" spans="1:14" ht="72" customHeight="1" x14ac:dyDescent="0.25">
      <c r="A64" s="31"/>
      <c r="B64" s="196" t="s">
        <v>248</v>
      </c>
      <c r="C64" s="182">
        <v>992</v>
      </c>
      <c r="D64" s="183" t="s">
        <v>23</v>
      </c>
      <c r="E64" s="183">
        <v>13</v>
      </c>
      <c r="F64" s="206" t="s">
        <v>42</v>
      </c>
      <c r="G64" s="206" t="s">
        <v>65</v>
      </c>
      <c r="H64" s="206" t="s">
        <v>24</v>
      </c>
      <c r="I64" s="206" t="s">
        <v>133</v>
      </c>
      <c r="J64" s="183"/>
      <c r="K64" s="174">
        <f>K65</f>
        <v>83.5</v>
      </c>
    </row>
    <row r="65" spans="1:256" ht="35.25" customHeight="1" x14ac:dyDescent="0.25">
      <c r="A65" s="31"/>
      <c r="B65" s="196" t="s">
        <v>202</v>
      </c>
      <c r="C65" s="182">
        <v>992</v>
      </c>
      <c r="D65" s="183" t="s">
        <v>23</v>
      </c>
      <c r="E65" s="183">
        <v>13</v>
      </c>
      <c r="F65" s="206" t="s">
        <v>42</v>
      </c>
      <c r="G65" s="206" t="s">
        <v>74</v>
      </c>
      <c r="H65" s="206" t="s">
        <v>24</v>
      </c>
      <c r="I65" s="206" t="s">
        <v>133</v>
      </c>
      <c r="J65" s="183"/>
      <c r="K65" s="174">
        <f>K66</f>
        <v>83.5</v>
      </c>
    </row>
    <row r="66" spans="1:256" ht="58.5" customHeight="1" x14ac:dyDescent="0.25">
      <c r="A66" s="31"/>
      <c r="B66" s="196" t="s">
        <v>296</v>
      </c>
      <c r="C66" s="182">
        <v>992</v>
      </c>
      <c r="D66" s="183" t="s">
        <v>23</v>
      </c>
      <c r="E66" s="183">
        <v>13</v>
      </c>
      <c r="F66" s="206" t="s">
        <v>42</v>
      </c>
      <c r="G66" s="206" t="s">
        <v>74</v>
      </c>
      <c r="H66" s="206" t="s">
        <v>24</v>
      </c>
      <c r="I66" s="206" t="s">
        <v>203</v>
      </c>
      <c r="J66" s="183"/>
      <c r="K66" s="174">
        <f>K67</f>
        <v>83.5</v>
      </c>
    </row>
    <row r="67" spans="1:256" ht="35.25" customHeight="1" x14ac:dyDescent="0.25">
      <c r="A67" s="31"/>
      <c r="B67" s="328" t="s">
        <v>79</v>
      </c>
      <c r="C67" s="331">
        <v>992</v>
      </c>
      <c r="D67" s="308" t="s">
        <v>23</v>
      </c>
      <c r="E67" s="308">
        <v>13</v>
      </c>
      <c r="F67" s="332" t="s">
        <v>42</v>
      </c>
      <c r="G67" s="332" t="s">
        <v>74</v>
      </c>
      <c r="H67" s="332" t="s">
        <v>24</v>
      </c>
      <c r="I67" s="332" t="s">
        <v>203</v>
      </c>
      <c r="J67" s="308" t="s">
        <v>80</v>
      </c>
      <c r="K67" s="309">
        <v>83.5</v>
      </c>
      <c r="L67" s="300">
        <v>13.5</v>
      </c>
    </row>
    <row r="68" spans="1:256" s="50" customFormat="1" ht="21.75" customHeight="1" x14ac:dyDescent="0.25">
      <c r="A68" s="31"/>
      <c r="B68" s="194" t="s">
        <v>57</v>
      </c>
      <c r="C68" s="182">
        <v>992</v>
      </c>
      <c r="D68" s="183" t="s">
        <v>23</v>
      </c>
      <c r="E68" s="183" t="s">
        <v>42</v>
      </c>
      <c r="F68" s="206" t="s">
        <v>78</v>
      </c>
      <c r="G68" s="206" t="s">
        <v>74</v>
      </c>
      <c r="H68" s="206" t="s">
        <v>24</v>
      </c>
      <c r="I68" s="206" t="s">
        <v>133</v>
      </c>
      <c r="J68" s="183"/>
      <c r="K68" s="174">
        <f>K69</f>
        <v>2306</v>
      </c>
      <c r="L68" s="110"/>
      <c r="M68" s="111"/>
      <c r="N68" s="11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51"/>
      <c r="BL68" s="51"/>
      <c r="BM68" s="51"/>
      <c r="BN68" s="51"/>
      <c r="BO68" s="51"/>
      <c r="BP68" s="51"/>
      <c r="BQ68" s="51"/>
      <c r="BR68" s="51"/>
      <c r="BS68" s="51"/>
      <c r="BT68" s="51"/>
      <c r="BU68" s="51"/>
      <c r="BV68" s="51"/>
      <c r="BW68" s="51"/>
      <c r="BX68" s="51"/>
      <c r="BY68" s="51"/>
      <c r="BZ68" s="51"/>
      <c r="CA68" s="51"/>
      <c r="CB68" s="51"/>
      <c r="CC68" s="51"/>
      <c r="CD68" s="51"/>
      <c r="CE68" s="51"/>
      <c r="CF68" s="51"/>
      <c r="CG68" s="51"/>
      <c r="CH68" s="51"/>
      <c r="CI68" s="51"/>
      <c r="CJ68" s="51"/>
      <c r="CK68" s="51"/>
      <c r="CL68" s="51"/>
      <c r="CM68" s="51"/>
      <c r="CN68" s="51"/>
      <c r="CO68" s="51"/>
      <c r="CP68" s="51"/>
      <c r="CQ68" s="51"/>
      <c r="CR68" s="51"/>
      <c r="CS68" s="51"/>
      <c r="CT68" s="51"/>
      <c r="CU68" s="51"/>
      <c r="CV68" s="51"/>
      <c r="CW68" s="51"/>
      <c r="CX68" s="51"/>
      <c r="CY68" s="51"/>
      <c r="CZ68" s="51"/>
      <c r="DA68" s="51"/>
      <c r="DB68" s="51"/>
      <c r="DC68" s="51"/>
      <c r="DD68" s="51"/>
      <c r="DE68" s="51"/>
      <c r="DF68" s="51"/>
      <c r="DG68" s="51"/>
      <c r="DH68" s="51"/>
      <c r="DI68" s="51"/>
      <c r="DJ68" s="51"/>
      <c r="DK68" s="51"/>
      <c r="DL68" s="51"/>
      <c r="DM68" s="51"/>
      <c r="DN68" s="51"/>
      <c r="DO68" s="51"/>
      <c r="DP68" s="51"/>
      <c r="DQ68" s="51"/>
      <c r="DR68" s="51"/>
      <c r="DS68" s="51"/>
      <c r="DT68" s="51"/>
      <c r="DU68" s="51"/>
      <c r="DV68" s="51"/>
      <c r="DW68" s="51"/>
      <c r="DX68" s="51"/>
      <c r="DY68" s="51"/>
      <c r="DZ68" s="51"/>
      <c r="EA68" s="51"/>
      <c r="EB68" s="51"/>
      <c r="EC68" s="51"/>
      <c r="ED68" s="51"/>
      <c r="EE68" s="51"/>
      <c r="EF68" s="51"/>
      <c r="EG68" s="51"/>
      <c r="EH68" s="51"/>
      <c r="EI68" s="51"/>
      <c r="EJ68" s="51"/>
      <c r="EK68" s="51"/>
      <c r="EL68" s="51"/>
      <c r="EM68" s="51"/>
      <c r="EN68" s="51"/>
      <c r="EO68" s="51"/>
      <c r="EP68" s="51"/>
      <c r="EQ68" s="51"/>
      <c r="ER68" s="51"/>
      <c r="ES68" s="51"/>
      <c r="ET68" s="51"/>
      <c r="EU68" s="51"/>
      <c r="EV68" s="51"/>
      <c r="EW68" s="51"/>
      <c r="EX68" s="51"/>
      <c r="EY68" s="51"/>
      <c r="EZ68" s="51"/>
      <c r="FA68" s="51"/>
      <c r="FB68" s="51"/>
      <c r="FC68" s="51"/>
      <c r="FD68" s="51"/>
      <c r="FE68" s="51"/>
      <c r="FF68" s="51"/>
      <c r="FG68" s="51"/>
      <c r="FH68" s="51"/>
      <c r="FI68" s="51"/>
      <c r="FJ68" s="51"/>
      <c r="FK68" s="51"/>
      <c r="FL68" s="51"/>
      <c r="FM68" s="51"/>
      <c r="FN68" s="51"/>
      <c r="FO68" s="51"/>
      <c r="FP68" s="51"/>
      <c r="FQ68" s="51"/>
      <c r="FR68" s="51"/>
      <c r="FS68" s="51"/>
      <c r="FT68" s="51"/>
      <c r="FU68" s="51"/>
      <c r="FV68" s="51"/>
      <c r="FW68" s="51"/>
      <c r="FX68" s="51"/>
      <c r="FY68" s="51"/>
      <c r="FZ68" s="51"/>
      <c r="GA68" s="51"/>
      <c r="GB68" s="51"/>
      <c r="GC68" s="51"/>
      <c r="GD68" s="51"/>
      <c r="GE68" s="51"/>
      <c r="GF68" s="51"/>
      <c r="GG68" s="51"/>
      <c r="GH68" s="51"/>
      <c r="GI68" s="51"/>
      <c r="GJ68" s="51"/>
      <c r="GK68" s="51"/>
      <c r="GL68" s="51"/>
      <c r="GM68" s="51"/>
      <c r="GN68" s="51"/>
      <c r="GO68" s="51"/>
      <c r="GP68" s="51"/>
      <c r="GQ68" s="51"/>
      <c r="GR68" s="51"/>
      <c r="GS68" s="51"/>
      <c r="GT68" s="51"/>
      <c r="GU68" s="51"/>
      <c r="GV68" s="51"/>
      <c r="GW68" s="51"/>
      <c r="GX68" s="51"/>
      <c r="GY68" s="51"/>
      <c r="GZ68" s="51"/>
      <c r="HA68" s="51"/>
      <c r="HB68" s="51"/>
      <c r="HC68" s="51"/>
      <c r="HD68" s="51"/>
      <c r="HE68" s="51"/>
      <c r="HF68" s="51"/>
      <c r="HG68" s="51"/>
      <c r="HH68" s="51"/>
      <c r="HI68" s="51"/>
      <c r="HJ68" s="51"/>
      <c r="HK68" s="51"/>
      <c r="HL68" s="51"/>
      <c r="HM68" s="51"/>
      <c r="HN68" s="51"/>
      <c r="HO68" s="51"/>
      <c r="HP68" s="51"/>
      <c r="HQ68" s="51"/>
      <c r="HR68" s="51"/>
      <c r="HS68" s="51"/>
      <c r="HT68" s="51"/>
      <c r="HU68" s="51"/>
      <c r="HV68" s="51"/>
      <c r="HW68" s="51"/>
      <c r="HX68" s="51"/>
      <c r="HY68" s="51"/>
      <c r="HZ68" s="51"/>
      <c r="IA68" s="51"/>
      <c r="IB68" s="51"/>
      <c r="IC68" s="51"/>
      <c r="ID68" s="51"/>
      <c r="IE68" s="51"/>
      <c r="IF68" s="51"/>
      <c r="IG68" s="51"/>
      <c r="IH68" s="51"/>
      <c r="II68" s="51"/>
      <c r="IJ68" s="51"/>
      <c r="IK68" s="51"/>
      <c r="IL68" s="51"/>
      <c r="IM68" s="51"/>
      <c r="IN68" s="51"/>
      <c r="IO68" s="51"/>
      <c r="IP68" s="51"/>
      <c r="IQ68" s="51"/>
      <c r="IR68" s="51"/>
      <c r="IS68" s="51"/>
      <c r="IT68" s="51"/>
      <c r="IU68" s="51"/>
      <c r="IV68" s="51"/>
    </row>
    <row r="69" spans="1:256" s="50" customFormat="1" ht="21.75" customHeight="1" x14ac:dyDescent="0.25">
      <c r="A69" s="31"/>
      <c r="B69" s="194" t="s">
        <v>193</v>
      </c>
      <c r="C69" s="182">
        <v>992</v>
      </c>
      <c r="D69" s="183" t="s">
        <v>23</v>
      </c>
      <c r="E69" s="183" t="s">
        <v>42</v>
      </c>
      <c r="F69" s="206" t="s">
        <v>78</v>
      </c>
      <c r="G69" s="206" t="s">
        <v>74</v>
      </c>
      <c r="H69" s="206" t="s">
        <v>24</v>
      </c>
      <c r="I69" s="206" t="s">
        <v>194</v>
      </c>
      <c r="J69" s="183"/>
      <c r="K69" s="174">
        <f>K70</f>
        <v>2306</v>
      </c>
      <c r="L69" s="110"/>
      <c r="M69" s="111"/>
      <c r="N69" s="11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  <c r="BF69" s="51"/>
      <c r="BG69" s="51"/>
      <c r="BH69" s="51"/>
      <c r="BI69" s="51"/>
      <c r="BJ69" s="51"/>
      <c r="BK69" s="51"/>
      <c r="BL69" s="51"/>
      <c r="BM69" s="51"/>
      <c r="BN69" s="51"/>
      <c r="BO69" s="51"/>
      <c r="BP69" s="51"/>
      <c r="BQ69" s="51"/>
      <c r="BR69" s="51"/>
      <c r="BS69" s="51"/>
      <c r="BT69" s="51"/>
      <c r="BU69" s="51"/>
      <c r="BV69" s="51"/>
      <c r="BW69" s="51"/>
      <c r="BX69" s="51"/>
      <c r="BY69" s="51"/>
      <c r="BZ69" s="51"/>
      <c r="CA69" s="51"/>
      <c r="CB69" s="51"/>
      <c r="CC69" s="51"/>
      <c r="CD69" s="51"/>
      <c r="CE69" s="51"/>
      <c r="CF69" s="51"/>
      <c r="CG69" s="51"/>
      <c r="CH69" s="51"/>
      <c r="CI69" s="51"/>
      <c r="CJ69" s="51"/>
      <c r="CK69" s="51"/>
      <c r="CL69" s="51"/>
      <c r="CM69" s="51"/>
      <c r="CN69" s="51"/>
      <c r="CO69" s="51"/>
      <c r="CP69" s="51"/>
      <c r="CQ69" s="51"/>
      <c r="CR69" s="51"/>
      <c r="CS69" s="51"/>
      <c r="CT69" s="51"/>
      <c r="CU69" s="51"/>
      <c r="CV69" s="51"/>
      <c r="CW69" s="51"/>
      <c r="CX69" s="51"/>
      <c r="CY69" s="51"/>
      <c r="CZ69" s="51"/>
      <c r="DA69" s="51"/>
      <c r="DB69" s="51"/>
      <c r="DC69" s="51"/>
      <c r="DD69" s="51"/>
      <c r="DE69" s="51"/>
      <c r="DF69" s="51"/>
      <c r="DG69" s="51"/>
      <c r="DH69" s="51"/>
      <c r="DI69" s="51"/>
      <c r="DJ69" s="51"/>
      <c r="DK69" s="51"/>
      <c r="DL69" s="51"/>
      <c r="DM69" s="51"/>
      <c r="DN69" s="51"/>
      <c r="DO69" s="51"/>
      <c r="DP69" s="51"/>
      <c r="DQ69" s="51"/>
      <c r="DR69" s="51"/>
      <c r="DS69" s="51"/>
      <c r="DT69" s="51"/>
      <c r="DU69" s="51"/>
      <c r="DV69" s="51"/>
      <c r="DW69" s="51"/>
      <c r="DX69" s="51"/>
      <c r="DY69" s="51"/>
      <c r="DZ69" s="51"/>
      <c r="EA69" s="51"/>
      <c r="EB69" s="51"/>
      <c r="EC69" s="51"/>
      <c r="ED69" s="51"/>
      <c r="EE69" s="51"/>
      <c r="EF69" s="51"/>
      <c r="EG69" s="51"/>
      <c r="EH69" s="51"/>
      <c r="EI69" s="51"/>
      <c r="EJ69" s="51"/>
      <c r="EK69" s="51"/>
      <c r="EL69" s="51"/>
      <c r="EM69" s="51"/>
      <c r="EN69" s="51"/>
      <c r="EO69" s="51"/>
      <c r="EP69" s="51"/>
      <c r="EQ69" s="51"/>
      <c r="ER69" s="51"/>
      <c r="ES69" s="51"/>
      <c r="ET69" s="51"/>
      <c r="EU69" s="51"/>
      <c r="EV69" s="51"/>
      <c r="EW69" s="51"/>
      <c r="EX69" s="51"/>
      <c r="EY69" s="51"/>
      <c r="EZ69" s="51"/>
      <c r="FA69" s="51"/>
      <c r="FB69" s="51"/>
      <c r="FC69" s="51"/>
      <c r="FD69" s="51"/>
      <c r="FE69" s="51"/>
      <c r="FF69" s="51"/>
      <c r="FG69" s="51"/>
      <c r="FH69" s="51"/>
      <c r="FI69" s="51"/>
      <c r="FJ69" s="51"/>
      <c r="FK69" s="51"/>
      <c r="FL69" s="51"/>
      <c r="FM69" s="51"/>
      <c r="FN69" s="51"/>
      <c r="FO69" s="51"/>
      <c r="FP69" s="51"/>
      <c r="FQ69" s="51"/>
      <c r="FR69" s="51"/>
      <c r="FS69" s="51"/>
      <c r="FT69" s="51"/>
      <c r="FU69" s="51"/>
      <c r="FV69" s="51"/>
      <c r="FW69" s="51"/>
      <c r="FX69" s="51"/>
      <c r="FY69" s="51"/>
      <c r="FZ69" s="51"/>
      <c r="GA69" s="51"/>
      <c r="GB69" s="51"/>
      <c r="GC69" s="51"/>
      <c r="GD69" s="51"/>
      <c r="GE69" s="51"/>
      <c r="GF69" s="51"/>
      <c r="GG69" s="51"/>
      <c r="GH69" s="51"/>
      <c r="GI69" s="51"/>
      <c r="GJ69" s="51"/>
      <c r="GK69" s="51"/>
      <c r="GL69" s="51"/>
      <c r="GM69" s="51"/>
      <c r="GN69" s="51"/>
      <c r="GO69" s="51"/>
      <c r="GP69" s="51"/>
      <c r="GQ69" s="51"/>
      <c r="GR69" s="51"/>
      <c r="GS69" s="51"/>
      <c r="GT69" s="51"/>
      <c r="GU69" s="51"/>
      <c r="GV69" s="51"/>
      <c r="GW69" s="51"/>
      <c r="GX69" s="51"/>
      <c r="GY69" s="51"/>
      <c r="GZ69" s="51"/>
      <c r="HA69" s="51"/>
      <c r="HB69" s="51"/>
      <c r="HC69" s="51"/>
      <c r="HD69" s="51"/>
      <c r="HE69" s="51"/>
      <c r="HF69" s="51"/>
      <c r="HG69" s="51"/>
      <c r="HH69" s="51"/>
      <c r="HI69" s="51"/>
      <c r="HJ69" s="51"/>
      <c r="HK69" s="51"/>
      <c r="HL69" s="51"/>
      <c r="HM69" s="51"/>
      <c r="HN69" s="51"/>
      <c r="HO69" s="51"/>
      <c r="HP69" s="51"/>
      <c r="HQ69" s="51"/>
      <c r="HR69" s="51"/>
      <c r="HS69" s="51"/>
      <c r="HT69" s="51"/>
      <c r="HU69" s="51"/>
      <c r="HV69" s="51"/>
      <c r="HW69" s="51"/>
      <c r="HX69" s="51"/>
      <c r="HY69" s="51"/>
      <c r="HZ69" s="51"/>
      <c r="IA69" s="51"/>
      <c r="IB69" s="51"/>
      <c r="IC69" s="51"/>
      <c r="ID69" s="51"/>
      <c r="IE69" s="51"/>
      <c r="IF69" s="51"/>
      <c r="IG69" s="51"/>
      <c r="IH69" s="51"/>
      <c r="II69" s="51"/>
      <c r="IJ69" s="51"/>
      <c r="IK69" s="51"/>
      <c r="IL69" s="51"/>
      <c r="IM69" s="51"/>
      <c r="IN69" s="51"/>
      <c r="IO69" s="51"/>
      <c r="IP69" s="51"/>
      <c r="IQ69" s="51"/>
      <c r="IR69" s="51"/>
      <c r="IS69" s="51"/>
      <c r="IT69" s="51"/>
      <c r="IU69" s="51"/>
      <c r="IV69" s="51"/>
    </row>
    <row r="70" spans="1:256" ht="25.5" customHeight="1" x14ac:dyDescent="0.25">
      <c r="A70" s="31"/>
      <c r="B70" s="194" t="s">
        <v>314</v>
      </c>
      <c r="C70" s="182">
        <v>992</v>
      </c>
      <c r="D70" s="183" t="s">
        <v>23</v>
      </c>
      <c r="E70" s="183" t="s">
        <v>42</v>
      </c>
      <c r="F70" s="206" t="s">
        <v>78</v>
      </c>
      <c r="G70" s="206" t="s">
        <v>74</v>
      </c>
      <c r="H70" s="206" t="s">
        <v>24</v>
      </c>
      <c r="I70" s="206" t="s">
        <v>194</v>
      </c>
      <c r="J70" s="183" t="s">
        <v>82</v>
      </c>
      <c r="K70" s="174">
        <v>2306</v>
      </c>
      <c r="L70" s="316"/>
    </row>
    <row r="71" spans="1:256" s="50" customFormat="1" ht="26.25" customHeight="1" x14ac:dyDescent="0.2">
      <c r="A71" s="46"/>
      <c r="B71" s="193" t="s">
        <v>35</v>
      </c>
      <c r="C71" s="175">
        <v>992</v>
      </c>
      <c r="D71" s="176" t="s">
        <v>25</v>
      </c>
      <c r="E71" s="176" t="s">
        <v>24</v>
      </c>
      <c r="F71" s="177"/>
      <c r="G71" s="177"/>
      <c r="H71" s="177"/>
      <c r="I71" s="177"/>
      <c r="J71" s="176"/>
      <c r="K71" s="178">
        <f>K74</f>
        <v>221.7</v>
      </c>
      <c r="L71" s="115"/>
      <c r="M71" s="116"/>
      <c r="N71" s="116"/>
    </row>
    <row r="72" spans="1:256" ht="32.25" customHeight="1" x14ac:dyDescent="0.25">
      <c r="A72" s="31"/>
      <c r="B72" s="193" t="s">
        <v>10</v>
      </c>
      <c r="C72" s="175">
        <v>992</v>
      </c>
      <c r="D72" s="176" t="s">
        <v>25</v>
      </c>
      <c r="E72" s="176" t="s">
        <v>27</v>
      </c>
      <c r="F72" s="177"/>
      <c r="G72" s="177"/>
      <c r="H72" s="177"/>
      <c r="I72" s="177"/>
      <c r="J72" s="176"/>
      <c r="K72" s="178">
        <f>K74</f>
        <v>221.7</v>
      </c>
    </row>
    <row r="73" spans="1:256" x14ac:dyDescent="0.25">
      <c r="A73" s="31"/>
      <c r="B73" s="194" t="s">
        <v>57</v>
      </c>
      <c r="C73" s="182">
        <v>992</v>
      </c>
      <c r="D73" s="183" t="s">
        <v>25</v>
      </c>
      <c r="E73" s="183" t="s">
        <v>27</v>
      </c>
      <c r="F73" s="206" t="s">
        <v>78</v>
      </c>
      <c r="G73" s="206" t="s">
        <v>65</v>
      </c>
      <c r="H73" s="206" t="s">
        <v>24</v>
      </c>
      <c r="I73" s="206" t="s">
        <v>66</v>
      </c>
      <c r="J73" s="183"/>
      <c r="K73" s="174">
        <f>K75</f>
        <v>221.7</v>
      </c>
    </row>
    <row r="74" spans="1:256" x14ac:dyDescent="0.25">
      <c r="A74" s="31"/>
      <c r="B74" s="194" t="s">
        <v>180</v>
      </c>
      <c r="C74" s="182">
        <v>992</v>
      </c>
      <c r="D74" s="183" t="s">
        <v>25</v>
      </c>
      <c r="E74" s="183" t="s">
        <v>27</v>
      </c>
      <c r="F74" s="206" t="s">
        <v>78</v>
      </c>
      <c r="G74" s="206" t="s">
        <v>74</v>
      </c>
      <c r="H74" s="206" t="s">
        <v>24</v>
      </c>
      <c r="I74" s="206" t="s">
        <v>66</v>
      </c>
      <c r="J74" s="183"/>
      <c r="K74" s="174">
        <f>K75</f>
        <v>221.7</v>
      </c>
    </row>
    <row r="75" spans="1:256" ht="46.5" customHeight="1" x14ac:dyDescent="0.25">
      <c r="A75" s="31"/>
      <c r="B75" s="194" t="s">
        <v>36</v>
      </c>
      <c r="C75" s="182">
        <v>992</v>
      </c>
      <c r="D75" s="183" t="s">
        <v>25</v>
      </c>
      <c r="E75" s="183" t="s">
        <v>27</v>
      </c>
      <c r="F75" s="206" t="s">
        <v>78</v>
      </c>
      <c r="G75" s="206" t="s">
        <v>74</v>
      </c>
      <c r="H75" s="206" t="s">
        <v>24</v>
      </c>
      <c r="I75" s="206" t="s">
        <v>153</v>
      </c>
      <c r="J75" s="183"/>
      <c r="K75" s="174">
        <f>K78+K76</f>
        <v>221.7</v>
      </c>
    </row>
    <row r="76" spans="1:256" ht="75" customHeight="1" x14ac:dyDescent="0.25">
      <c r="A76" s="31"/>
      <c r="B76" s="194" t="s">
        <v>75</v>
      </c>
      <c r="C76" s="182">
        <v>992</v>
      </c>
      <c r="D76" s="183" t="s">
        <v>25</v>
      </c>
      <c r="E76" s="183" t="s">
        <v>27</v>
      </c>
      <c r="F76" s="206" t="s">
        <v>78</v>
      </c>
      <c r="G76" s="206" t="s">
        <v>74</v>
      </c>
      <c r="H76" s="206" t="s">
        <v>24</v>
      </c>
      <c r="I76" s="206" t="s">
        <v>153</v>
      </c>
      <c r="J76" s="183" t="s">
        <v>76</v>
      </c>
      <c r="K76" s="198">
        <v>220.7</v>
      </c>
    </row>
    <row r="77" spans="1:256" ht="37.5" hidden="1" customHeight="1" x14ac:dyDescent="0.25">
      <c r="A77" s="31"/>
      <c r="B77" s="194" t="s">
        <v>79</v>
      </c>
      <c r="C77" s="182">
        <v>992</v>
      </c>
      <c r="D77" s="183" t="s">
        <v>25</v>
      </c>
      <c r="E77" s="183" t="s">
        <v>27</v>
      </c>
      <c r="F77" s="206" t="s">
        <v>78</v>
      </c>
      <c r="G77" s="206" t="s">
        <v>74</v>
      </c>
      <c r="H77" s="206" t="s">
        <v>24</v>
      </c>
      <c r="I77" s="206" t="s">
        <v>153</v>
      </c>
      <c r="J77" s="183" t="s">
        <v>80</v>
      </c>
      <c r="K77" s="198">
        <v>0</v>
      </c>
    </row>
    <row r="78" spans="1:256" ht="37.5" customHeight="1" x14ac:dyDescent="0.25">
      <c r="A78" s="31"/>
      <c r="B78" s="194" t="s">
        <v>79</v>
      </c>
      <c r="C78" s="182">
        <v>992</v>
      </c>
      <c r="D78" s="183" t="s">
        <v>25</v>
      </c>
      <c r="E78" s="183" t="s">
        <v>27</v>
      </c>
      <c r="F78" s="206" t="s">
        <v>78</v>
      </c>
      <c r="G78" s="206" t="s">
        <v>74</v>
      </c>
      <c r="H78" s="206" t="s">
        <v>24</v>
      </c>
      <c r="I78" s="206" t="s">
        <v>153</v>
      </c>
      <c r="J78" s="183" t="s">
        <v>80</v>
      </c>
      <c r="K78" s="198">
        <v>1</v>
      </c>
    </row>
    <row r="79" spans="1:256" s="50" customFormat="1" ht="39.75" customHeight="1" x14ac:dyDescent="0.2">
      <c r="A79" s="46"/>
      <c r="B79" s="195" t="s">
        <v>11</v>
      </c>
      <c r="C79" s="175">
        <v>992</v>
      </c>
      <c r="D79" s="176" t="s">
        <v>27</v>
      </c>
      <c r="E79" s="176" t="s">
        <v>24</v>
      </c>
      <c r="F79" s="177"/>
      <c r="G79" s="177"/>
      <c r="H79" s="177"/>
      <c r="I79" s="177"/>
      <c r="J79" s="176"/>
      <c r="K79" s="178">
        <f>K80+K86</f>
        <v>613</v>
      </c>
      <c r="L79" s="115"/>
      <c r="M79" s="116"/>
      <c r="N79" s="116"/>
    </row>
    <row r="80" spans="1:256" ht="56.25" customHeight="1" x14ac:dyDescent="0.25">
      <c r="A80" s="31"/>
      <c r="B80" s="195" t="s">
        <v>12</v>
      </c>
      <c r="C80" s="175">
        <v>992</v>
      </c>
      <c r="D80" s="176" t="s">
        <v>27</v>
      </c>
      <c r="E80" s="176" t="s">
        <v>28</v>
      </c>
      <c r="F80" s="177"/>
      <c r="G80" s="177"/>
      <c r="H80" s="177"/>
      <c r="I80" s="177"/>
      <c r="J80" s="176"/>
      <c r="K80" s="178">
        <f>K81</f>
        <v>588</v>
      </c>
    </row>
    <row r="81" spans="1:14" ht="60" x14ac:dyDescent="0.25">
      <c r="A81" s="31"/>
      <c r="B81" s="196" t="s">
        <v>179</v>
      </c>
      <c r="C81" s="182">
        <v>992</v>
      </c>
      <c r="D81" s="183" t="s">
        <v>27</v>
      </c>
      <c r="E81" s="183" t="s">
        <v>28</v>
      </c>
      <c r="F81" s="206" t="s">
        <v>31</v>
      </c>
      <c r="G81" s="206" t="s">
        <v>65</v>
      </c>
      <c r="H81" s="206" t="s">
        <v>24</v>
      </c>
      <c r="I81" s="206" t="s">
        <v>133</v>
      </c>
      <c r="J81" s="183"/>
      <c r="K81" s="174">
        <f>K82</f>
        <v>588</v>
      </c>
    </row>
    <row r="82" spans="1:14" ht="45.75" customHeight="1" x14ac:dyDescent="0.25">
      <c r="A82" s="31"/>
      <c r="B82" s="196" t="s">
        <v>183</v>
      </c>
      <c r="C82" s="182">
        <v>992</v>
      </c>
      <c r="D82" s="183" t="s">
        <v>27</v>
      </c>
      <c r="E82" s="183" t="s">
        <v>28</v>
      </c>
      <c r="F82" s="206" t="s">
        <v>31</v>
      </c>
      <c r="G82" s="206" t="s">
        <v>74</v>
      </c>
      <c r="H82" s="206" t="s">
        <v>24</v>
      </c>
      <c r="I82" s="206" t="s">
        <v>133</v>
      </c>
      <c r="J82" s="183"/>
      <c r="K82" s="174">
        <f>K83</f>
        <v>588</v>
      </c>
    </row>
    <row r="83" spans="1:14" ht="84" customHeight="1" x14ac:dyDescent="0.25">
      <c r="A83" s="31"/>
      <c r="B83" s="194" t="s">
        <v>181</v>
      </c>
      <c r="C83" s="182">
        <v>992</v>
      </c>
      <c r="D83" s="183" t="s">
        <v>27</v>
      </c>
      <c r="E83" s="183" t="s">
        <v>28</v>
      </c>
      <c r="F83" s="206" t="s">
        <v>31</v>
      </c>
      <c r="G83" s="206" t="s">
        <v>74</v>
      </c>
      <c r="H83" s="206" t="s">
        <v>24</v>
      </c>
      <c r="I83" s="206" t="s">
        <v>154</v>
      </c>
      <c r="J83" s="183"/>
      <c r="K83" s="174">
        <f>K84+K85</f>
        <v>588</v>
      </c>
    </row>
    <row r="84" spans="1:14" ht="43.5" customHeight="1" x14ac:dyDescent="0.25">
      <c r="A84" s="31"/>
      <c r="B84" s="194" t="s">
        <v>75</v>
      </c>
      <c r="C84" s="182">
        <v>992</v>
      </c>
      <c r="D84" s="183" t="s">
        <v>27</v>
      </c>
      <c r="E84" s="183" t="s">
        <v>28</v>
      </c>
      <c r="F84" s="206" t="s">
        <v>31</v>
      </c>
      <c r="G84" s="206" t="s">
        <v>74</v>
      </c>
      <c r="H84" s="206" t="s">
        <v>24</v>
      </c>
      <c r="I84" s="206" t="s">
        <v>154</v>
      </c>
      <c r="J84" s="183" t="s">
        <v>76</v>
      </c>
      <c r="K84" s="174">
        <v>355</v>
      </c>
    </row>
    <row r="85" spans="1:14" ht="36" customHeight="1" x14ac:dyDescent="0.25">
      <c r="A85" s="31"/>
      <c r="B85" s="194" t="s">
        <v>79</v>
      </c>
      <c r="C85" s="182">
        <v>992</v>
      </c>
      <c r="D85" s="183" t="s">
        <v>27</v>
      </c>
      <c r="E85" s="183" t="s">
        <v>28</v>
      </c>
      <c r="F85" s="206" t="s">
        <v>31</v>
      </c>
      <c r="G85" s="206" t="s">
        <v>74</v>
      </c>
      <c r="H85" s="206" t="s">
        <v>24</v>
      </c>
      <c r="I85" s="206" t="s">
        <v>154</v>
      </c>
      <c r="J85" s="183" t="s">
        <v>80</v>
      </c>
      <c r="K85" s="174">
        <v>233</v>
      </c>
      <c r="L85" s="269"/>
    </row>
    <row r="86" spans="1:14" s="50" customFormat="1" ht="36" customHeight="1" x14ac:dyDescent="0.2">
      <c r="A86" s="46"/>
      <c r="B86" s="195" t="s">
        <v>136</v>
      </c>
      <c r="C86" s="175">
        <v>992</v>
      </c>
      <c r="D86" s="176" t="s">
        <v>27</v>
      </c>
      <c r="E86" s="176" t="s">
        <v>47</v>
      </c>
      <c r="F86" s="177"/>
      <c r="G86" s="177"/>
      <c r="H86" s="177"/>
      <c r="I86" s="177"/>
      <c r="J86" s="176"/>
      <c r="K86" s="178">
        <f>K87</f>
        <v>25</v>
      </c>
      <c r="L86" s="115"/>
      <c r="M86" s="116"/>
      <c r="N86" s="116"/>
    </row>
    <row r="87" spans="1:14" s="50" customFormat="1" ht="60.75" customHeight="1" x14ac:dyDescent="0.25">
      <c r="A87" s="31"/>
      <c r="B87" s="196" t="s">
        <v>179</v>
      </c>
      <c r="C87" s="182">
        <v>992</v>
      </c>
      <c r="D87" s="183" t="s">
        <v>27</v>
      </c>
      <c r="E87" s="183" t="s">
        <v>47</v>
      </c>
      <c r="F87" s="206" t="s">
        <v>31</v>
      </c>
      <c r="G87" s="206" t="s">
        <v>65</v>
      </c>
      <c r="H87" s="206" t="s">
        <v>24</v>
      </c>
      <c r="I87" s="206" t="s">
        <v>133</v>
      </c>
      <c r="J87" s="183"/>
      <c r="K87" s="174">
        <f>K88+K91</f>
        <v>25</v>
      </c>
      <c r="L87" s="115"/>
      <c r="M87" s="116"/>
      <c r="N87" s="116"/>
    </row>
    <row r="88" spans="1:14" ht="60" customHeight="1" x14ac:dyDescent="0.25">
      <c r="A88" s="31"/>
      <c r="B88" s="199" t="s">
        <v>164</v>
      </c>
      <c r="C88" s="182">
        <v>992</v>
      </c>
      <c r="D88" s="183" t="s">
        <v>27</v>
      </c>
      <c r="E88" s="183" t="s">
        <v>47</v>
      </c>
      <c r="F88" s="206" t="s">
        <v>31</v>
      </c>
      <c r="G88" s="206" t="s">
        <v>87</v>
      </c>
      <c r="H88" s="206" t="s">
        <v>24</v>
      </c>
      <c r="I88" s="206" t="s">
        <v>133</v>
      </c>
      <c r="J88" s="183"/>
      <c r="K88" s="174">
        <f>K89</f>
        <v>5</v>
      </c>
    </row>
    <row r="89" spans="1:14" ht="24.75" customHeight="1" x14ac:dyDescent="0.25">
      <c r="A89" s="31"/>
      <c r="B89" s="194" t="s">
        <v>131</v>
      </c>
      <c r="C89" s="182">
        <v>992</v>
      </c>
      <c r="D89" s="183" t="s">
        <v>27</v>
      </c>
      <c r="E89" s="183" t="s">
        <v>47</v>
      </c>
      <c r="F89" s="206" t="s">
        <v>31</v>
      </c>
      <c r="G89" s="206" t="s">
        <v>87</v>
      </c>
      <c r="H89" s="206" t="s">
        <v>24</v>
      </c>
      <c r="I89" s="206" t="s">
        <v>156</v>
      </c>
      <c r="J89" s="183"/>
      <c r="K89" s="174">
        <f>K90</f>
        <v>5</v>
      </c>
    </row>
    <row r="90" spans="1:14" ht="30.75" customHeight="1" x14ac:dyDescent="0.25">
      <c r="A90" s="31"/>
      <c r="B90" s="199" t="s">
        <v>79</v>
      </c>
      <c r="C90" s="182">
        <v>992</v>
      </c>
      <c r="D90" s="183" t="s">
        <v>27</v>
      </c>
      <c r="E90" s="183" t="s">
        <v>47</v>
      </c>
      <c r="F90" s="206" t="s">
        <v>31</v>
      </c>
      <c r="G90" s="206" t="s">
        <v>87</v>
      </c>
      <c r="H90" s="206" t="s">
        <v>24</v>
      </c>
      <c r="I90" s="206" t="s">
        <v>156</v>
      </c>
      <c r="J90" s="183" t="s">
        <v>80</v>
      </c>
      <c r="K90" s="174">
        <v>5</v>
      </c>
    </row>
    <row r="91" spans="1:14" ht="20.25" customHeight="1" x14ac:dyDescent="0.25">
      <c r="A91" s="31"/>
      <c r="B91" s="194" t="s">
        <v>94</v>
      </c>
      <c r="C91" s="182">
        <v>992</v>
      </c>
      <c r="D91" s="183" t="s">
        <v>27</v>
      </c>
      <c r="E91" s="183" t="s">
        <v>47</v>
      </c>
      <c r="F91" s="200" t="s">
        <v>31</v>
      </c>
      <c r="G91" s="200" t="s">
        <v>88</v>
      </c>
      <c r="H91" s="200" t="s">
        <v>24</v>
      </c>
      <c r="I91" s="200" t="s">
        <v>133</v>
      </c>
      <c r="J91" s="183"/>
      <c r="K91" s="174">
        <f>K92</f>
        <v>20</v>
      </c>
    </row>
    <row r="92" spans="1:14" s="105" customFormat="1" ht="28.5" customHeight="1" x14ac:dyDescent="0.25">
      <c r="A92" s="104"/>
      <c r="B92" s="201" t="s">
        <v>182</v>
      </c>
      <c r="C92" s="182">
        <v>992</v>
      </c>
      <c r="D92" s="183" t="s">
        <v>27</v>
      </c>
      <c r="E92" s="183" t="s">
        <v>47</v>
      </c>
      <c r="F92" s="206" t="s">
        <v>31</v>
      </c>
      <c r="G92" s="206" t="s">
        <v>88</v>
      </c>
      <c r="H92" s="206" t="s">
        <v>24</v>
      </c>
      <c r="I92" s="206" t="s">
        <v>155</v>
      </c>
      <c r="J92" s="183"/>
      <c r="K92" s="174">
        <f>K93</f>
        <v>20</v>
      </c>
      <c r="L92" s="110"/>
      <c r="M92" s="120"/>
      <c r="N92" s="120"/>
    </row>
    <row r="93" spans="1:14" s="105" customFormat="1" ht="35.25" customHeight="1" x14ac:dyDescent="0.25">
      <c r="A93" s="104"/>
      <c r="B93" s="254" t="s">
        <v>110</v>
      </c>
      <c r="C93" s="182">
        <v>992</v>
      </c>
      <c r="D93" s="183" t="s">
        <v>27</v>
      </c>
      <c r="E93" s="183" t="s">
        <v>47</v>
      </c>
      <c r="F93" s="206" t="s">
        <v>31</v>
      </c>
      <c r="G93" s="206" t="s">
        <v>88</v>
      </c>
      <c r="H93" s="206" t="s">
        <v>24</v>
      </c>
      <c r="I93" s="206" t="s">
        <v>155</v>
      </c>
      <c r="J93" s="183" t="s">
        <v>111</v>
      </c>
      <c r="K93" s="174">
        <v>20</v>
      </c>
      <c r="L93" s="110"/>
      <c r="M93" s="120"/>
      <c r="N93" s="120"/>
    </row>
    <row r="94" spans="1:14" s="107" customFormat="1" ht="19.5" customHeight="1" x14ac:dyDescent="0.2">
      <c r="A94" s="106"/>
      <c r="B94" s="202" t="s">
        <v>14</v>
      </c>
      <c r="C94" s="175">
        <v>992</v>
      </c>
      <c r="D94" s="176" t="s">
        <v>26</v>
      </c>
      <c r="E94" s="176" t="s">
        <v>24</v>
      </c>
      <c r="F94" s="177"/>
      <c r="G94" s="177"/>
      <c r="H94" s="177"/>
      <c r="I94" s="177"/>
      <c r="J94" s="176"/>
      <c r="K94" s="178">
        <f>K95+K104</f>
        <v>3710.3</v>
      </c>
      <c r="L94" s="121"/>
      <c r="M94" s="122"/>
      <c r="N94" s="123"/>
    </row>
    <row r="95" spans="1:14" x14ac:dyDescent="0.25">
      <c r="A95" s="31"/>
      <c r="B95" s="195" t="s">
        <v>95</v>
      </c>
      <c r="C95" s="175">
        <v>992</v>
      </c>
      <c r="D95" s="176" t="s">
        <v>26</v>
      </c>
      <c r="E95" s="176" t="s">
        <v>28</v>
      </c>
      <c r="F95" s="177"/>
      <c r="G95" s="177"/>
      <c r="H95" s="177"/>
      <c r="I95" s="177"/>
      <c r="J95" s="176"/>
      <c r="K95" s="178">
        <f>K96+K100</f>
        <v>3398.3</v>
      </c>
    </row>
    <row r="96" spans="1:14" ht="45" x14ac:dyDescent="0.25">
      <c r="A96" s="31"/>
      <c r="B96" s="194" t="s">
        <v>175</v>
      </c>
      <c r="C96" s="182">
        <v>992</v>
      </c>
      <c r="D96" s="183" t="s">
        <v>26</v>
      </c>
      <c r="E96" s="183" t="s">
        <v>28</v>
      </c>
      <c r="F96" s="206" t="s">
        <v>25</v>
      </c>
      <c r="G96" s="206" t="s">
        <v>65</v>
      </c>
      <c r="H96" s="206" t="s">
        <v>24</v>
      </c>
      <c r="I96" s="206" t="s">
        <v>133</v>
      </c>
      <c r="J96" s="183"/>
      <c r="K96" s="174">
        <f>K97</f>
        <v>0</v>
      </c>
    </row>
    <row r="97" spans="1:12" x14ac:dyDescent="0.25">
      <c r="A97" s="31"/>
      <c r="B97" s="194" t="s">
        <v>105</v>
      </c>
      <c r="C97" s="182">
        <v>992</v>
      </c>
      <c r="D97" s="183" t="s">
        <v>26</v>
      </c>
      <c r="E97" s="183" t="s">
        <v>28</v>
      </c>
      <c r="F97" s="206" t="s">
        <v>25</v>
      </c>
      <c r="G97" s="206" t="s">
        <v>74</v>
      </c>
      <c r="H97" s="206" t="s">
        <v>24</v>
      </c>
      <c r="I97" s="206" t="s">
        <v>133</v>
      </c>
      <c r="J97" s="183"/>
      <c r="K97" s="174">
        <f>K98</f>
        <v>0</v>
      </c>
    </row>
    <row r="98" spans="1:12" ht="45" x14ac:dyDescent="0.25">
      <c r="A98" s="31"/>
      <c r="B98" s="194" t="s">
        <v>174</v>
      </c>
      <c r="C98" s="182">
        <v>992</v>
      </c>
      <c r="D98" s="183" t="s">
        <v>26</v>
      </c>
      <c r="E98" s="183" t="s">
        <v>28</v>
      </c>
      <c r="F98" s="206" t="s">
        <v>25</v>
      </c>
      <c r="G98" s="206" t="s">
        <v>74</v>
      </c>
      <c r="H98" s="206" t="s">
        <v>24</v>
      </c>
      <c r="I98" s="206" t="s">
        <v>132</v>
      </c>
      <c r="J98" s="183"/>
      <c r="K98" s="174">
        <f>K99</f>
        <v>0</v>
      </c>
    </row>
    <row r="99" spans="1:12" ht="30" x14ac:dyDescent="0.25">
      <c r="A99" s="31"/>
      <c r="B99" s="194" t="s">
        <v>79</v>
      </c>
      <c r="C99" s="182">
        <v>992</v>
      </c>
      <c r="D99" s="183" t="s">
        <v>26</v>
      </c>
      <c r="E99" s="183" t="s">
        <v>28</v>
      </c>
      <c r="F99" s="206" t="s">
        <v>25</v>
      </c>
      <c r="G99" s="206" t="s">
        <v>74</v>
      </c>
      <c r="H99" s="206" t="s">
        <v>24</v>
      </c>
      <c r="I99" s="206" t="s">
        <v>132</v>
      </c>
      <c r="J99" s="183" t="s">
        <v>80</v>
      </c>
      <c r="K99" s="174">
        <v>0</v>
      </c>
      <c r="L99" s="269"/>
    </row>
    <row r="100" spans="1:12" ht="69.75" customHeight="1" x14ac:dyDescent="0.25">
      <c r="A100" s="31"/>
      <c r="B100" s="196" t="s">
        <v>184</v>
      </c>
      <c r="C100" s="182">
        <v>992</v>
      </c>
      <c r="D100" s="183" t="s">
        <v>26</v>
      </c>
      <c r="E100" s="183" t="s">
        <v>28</v>
      </c>
      <c r="F100" s="206" t="s">
        <v>26</v>
      </c>
      <c r="G100" s="206" t="s">
        <v>65</v>
      </c>
      <c r="H100" s="206" t="s">
        <v>24</v>
      </c>
      <c r="I100" s="206" t="s">
        <v>133</v>
      </c>
      <c r="J100" s="183"/>
      <c r="K100" s="174">
        <f>K101</f>
        <v>3398.3</v>
      </c>
    </row>
    <row r="101" spans="1:12" ht="21.75" customHeight="1" x14ac:dyDescent="0.25">
      <c r="A101" s="31"/>
      <c r="B101" s="194" t="s">
        <v>96</v>
      </c>
      <c r="C101" s="182">
        <v>992</v>
      </c>
      <c r="D101" s="183" t="s">
        <v>26</v>
      </c>
      <c r="E101" s="183" t="s">
        <v>28</v>
      </c>
      <c r="F101" s="206" t="s">
        <v>26</v>
      </c>
      <c r="G101" s="206" t="s">
        <v>74</v>
      </c>
      <c r="H101" s="206" t="s">
        <v>24</v>
      </c>
      <c r="I101" s="206" t="s">
        <v>133</v>
      </c>
      <c r="J101" s="183"/>
      <c r="K101" s="174">
        <f>K102</f>
        <v>3398.3</v>
      </c>
    </row>
    <row r="102" spans="1:12" ht="40.5" customHeight="1" x14ac:dyDescent="0.25">
      <c r="A102" s="31"/>
      <c r="B102" s="196" t="s">
        <v>185</v>
      </c>
      <c r="C102" s="182">
        <v>992</v>
      </c>
      <c r="D102" s="183" t="s">
        <v>26</v>
      </c>
      <c r="E102" s="183" t="s">
        <v>28</v>
      </c>
      <c r="F102" s="206" t="s">
        <v>26</v>
      </c>
      <c r="G102" s="206" t="s">
        <v>74</v>
      </c>
      <c r="H102" s="206" t="s">
        <v>24</v>
      </c>
      <c r="I102" s="206" t="s">
        <v>134</v>
      </c>
      <c r="J102" s="183"/>
      <c r="K102" s="174">
        <f>K103</f>
        <v>3398.3</v>
      </c>
    </row>
    <row r="103" spans="1:12" ht="30" x14ac:dyDescent="0.25">
      <c r="A103" s="31"/>
      <c r="B103" s="194" t="s">
        <v>79</v>
      </c>
      <c r="C103" s="182">
        <v>992</v>
      </c>
      <c r="D103" s="183" t="s">
        <v>26</v>
      </c>
      <c r="E103" s="183" t="s">
        <v>28</v>
      </c>
      <c r="F103" s="206" t="s">
        <v>26</v>
      </c>
      <c r="G103" s="206" t="s">
        <v>74</v>
      </c>
      <c r="H103" s="206" t="s">
        <v>24</v>
      </c>
      <c r="I103" s="206" t="s">
        <v>134</v>
      </c>
      <c r="J103" s="183" t="s">
        <v>80</v>
      </c>
      <c r="K103" s="174">
        <f>3448.3-50</f>
        <v>3398.3</v>
      </c>
    </row>
    <row r="104" spans="1:12" ht="18.75" customHeight="1" x14ac:dyDescent="0.25">
      <c r="A104" s="31"/>
      <c r="B104" s="193" t="s">
        <v>97</v>
      </c>
      <c r="C104" s="175">
        <v>992</v>
      </c>
      <c r="D104" s="176" t="s">
        <v>26</v>
      </c>
      <c r="E104" s="176" t="s">
        <v>98</v>
      </c>
      <c r="F104" s="177"/>
      <c r="G104" s="177"/>
      <c r="H104" s="177"/>
      <c r="I104" s="177"/>
      <c r="J104" s="176"/>
      <c r="K104" s="178">
        <f>K105</f>
        <v>312</v>
      </c>
    </row>
    <row r="105" spans="1:12" ht="60" x14ac:dyDescent="0.25">
      <c r="A105" s="31"/>
      <c r="B105" s="194" t="s">
        <v>165</v>
      </c>
      <c r="C105" s="182">
        <v>992</v>
      </c>
      <c r="D105" s="183" t="s">
        <v>26</v>
      </c>
      <c r="E105" s="183" t="s">
        <v>98</v>
      </c>
      <c r="F105" s="206" t="s">
        <v>99</v>
      </c>
      <c r="G105" s="206" t="s">
        <v>65</v>
      </c>
      <c r="H105" s="206" t="s">
        <v>24</v>
      </c>
      <c r="I105" s="206" t="s">
        <v>133</v>
      </c>
      <c r="J105" s="183"/>
      <c r="K105" s="174">
        <f>K106</f>
        <v>312</v>
      </c>
    </row>
    <row r="106" spans="1:12" x14ac:dyDescent="0.25">
      <c r="A106" s="31"/>
      <c r="B106" s="194" t="s">
        <v>186</v>
      </c>
      <c r="C106" s="182">
        <v>992</v>
      </c>
      <c r="D106" s="183" t="s">
        <v>26</v>
      </c>
      <c r="E106" s="183" t="s">
        <v>98</v>
      </c>
      <c r="F106" s="206" t="s">
        <v>99</v>
      </c>
      <c r="G106" s="206" t="s">
        <v>67</v>
      </c>
      <c r="H106" s="206" t="s">
        <v>24</v>
      </c>
      <c r="I106" s="206" t="s">
        <v>133</v>
      </c>
      <c r="J106" s="183"/>
      <c r="K106" s="174">
        <f>K107</f>
        <v>312</v>
      </c>
    </row>
    <row r="107" spans="1:12" ht="30" x14ac:dyDescent="0.25">
      <c r="A107" s="31"/>
      <c r="B107" s="194" t="s">
        <v>288</v>
      </c>
      <c r="C107" s="182">
        <v>992</v>
      </c>
      <c r="D107" s="183" t="s">
        <v>26</v>
      </c>
      <c r="E107" s="183" t="s">
        <v>98</v>
      </c>
      <c r="F107" s="206" t="s">
        <v>99</v>
      </c>
      <c r="G107" s="206" t="s">
        <v>67</v>
      </c>
      <c r="H107" s="206" t="s">
        <v>24</v>
      </c>
      <c r="I107" s="206" t="s">
        <v>142</v>
      </c>
      <c r="J107" s="183"/>
      <c r="K107" s="174">
        <f>K108</f>
        <v>312</v>
      </c>
    </row>
    <row r="108" spans="1:12" ht="30" x14ac:dyDescent="0.25">
      <c r="A108" s="31"/>
      <c r="B108" s="194" t="s">
        <v>79</v>
      </c>
      <c r="C108" s="182">
        <v>992</v>
      </c>
      <c r="D108" s="183" t="s">
        <v>26</v>
      </c>
      <c r="E108" s="183" t="s">
        <v>98</v>
      </c>
      <c r="F108" s="206" t="s">
        <v>99</v>
      </c>
      <c r="G108" s="206" t="s">
        <v>67</v>
      </c>
      <c r="H108" s="206" t="s">
        <v>24</v>
      </c>
      <c r="I108" s="206" t="s">
        <v>142</v>
      </c>
      <c r="J108" s="183" t="s">
        <v>80</v>
      </c>
      <c r="K108" s="174">
        <v>312</v>
      </c>
      <c r="L108" s="269"/>
    </row>
    <row r="109" spans="1:12" x14ac:dyDescent="0.25">
      <c r="A109" s="31"/>
      <c r="B109" s="193"/>
      <c r="C109" s="175">
        <v>992</v>
      </c>
      <c r="D109" s="176" t="s">
        <v>31</v>
      </c>
      <c r="E109" s="176" t="s">
        <v>24</v>
      </c>
      <c r="F109" s="177"/>
      <c r="G109" s="177"/>
      <c r="H109" s="177"/>
      <c r="I109" s="177"/>
      <c r="J109" s="176"/>
      <c r="K109" s="178">
        <f>K110+K121</f>
        <v>3059.1000000000004</v>
      </c>
      <c r="L109" s="269"/>
    </row>
    <row r="110" spans="1:12" ht="18.75" customHeight="1" x14ac:dyDescent="0.25">
      <c r="A110" s="31"/>
      <c r="B110" s="195" t="s">
        <v>16</v>
      </c>
      <c r="C110" s="175">
        <v>992</v>
      </c>
      <c r="D110" s="176" t="s">
        <v>31</v>
      </c>
      <c r="E110" s="176" t="s">
        <v>25</v>
      </c>
      <c r="F110" s="177"/>
      <c r="G110" s="177"/>
      <c r="H110" s="177"/>
      <c r="I110" s="177"/>
      <c r="J110" s="176"/>
      <c r="K110" s="178">
        <f>K111</f>
        <v>559.29999999999995</v>
      </c>
    </row>
    <row r="111" spans="1:12" ht="60" x14ac:dyDescent="0.25">
      <c r="A111" s="31"/>
      <c r="B111" s="196" t="s">
        <v>169</v>
      </c>
      <c r="C111" s="182">
        <v>992</v>
      </c>
      <c r="D111" s="183" t="s">
        <v>31</v>
      </c>
      <c r="E111" s="183" t="s">
        <v>25</v>
      </c>
      <c r="F111" s="206" t="s">
        <v>101</v>
      </c>
      <c r="G111" s="206" t="s">
        <v>65</v>
      </c>
      <c r="H111" s="206" t="s">
        <v>24</v>
      </c>
      <c r="I111" s="206" t="s">
        <v>133</v>
      </c>
      <c r="J111" s="183"/>
      <c r="K111" s="174">
        <f>K112+K115+K118</f>
        <v>559.29999999999995</v>
      </c>
    </row>
    <row r="112" spans="1:12" x14ac:dyDescent="0.25">
      <c r="A112" s="31"/>
      <c r="B112" s="196" t="s">
        <v>166</v>
      </c>
      <c r="C112" s="182">
        <v>992</v>
      </c>
      <c r="D112" s="183" t="s">
        <v>31</v>
      </c>
      <c r="E112" s="183" t="s">
        <v>25</v>
      </c>
      <c r="F112" s="206" t="s">
        <v>101</v>
      </c>
      <c r="G112" s="206" t="s">
        <v>67</v>
      </c>
      <c r="H112" s="206" t="s">
        <v>24</v>
      </c>
      <c r="I112" s="206" t="s">
        <v>133</v>
      </c>
      <c r="J112" s="183"/>
      <c r="K112" s="174">
        <f>K113</f>
        <v>509.5</v>
      </c>
    </row>
    <row r="113" spans="1:21" ht="30" x14ac:dyDescent="0.25">
      <c r="A113" s="31"/>
      <c r="B113" s="196" t="s">
        <v>48</v>
      </c>
      <c r="C113" s="182">
        <v>992</v>
      </c>
      <c r="D113" s="183" t="s">
        <v>31</v>
      </c>
      <c r="E113" s="183" t="s">
        <v>25</v>
      </c>
      <c r="F113" s="206" t="s">
        <v>101</v>
      </c>
      <c r="G113" s="206" t="s">
        <v>67</v>
      </c>
      <c r="H113" s="206" t="s">
        <v>24</v>
      </c>
      <c r="I113" s="206" t="s">
        <v>157</v>
      </c>
      <c r="J113" s="183"/>
      <c r="K113" s="174">
        <f>K114</f>
        <v>509.5</v>
      </c>
    </row>
    <row r="114" spans="1:21" ht="30" x14ac:dyDescent="0.25">
      <c r="A114" s="31"/>
      <c r="B114" s="330" t="s">
        <v>79</v>
      </c>
      <c r="C114" s="331">
        <v>992</v>
      </c>
      <c r="D114" s="308" t="s">
        <v>31</v>
      </c>
      <c r="E114" s="308" t="s">
        <v>25</v>
      </c>
      <c r="F114" s="332" t="s">
        <v>101</v>
      </c>
      <c r="G114" s="332" t="s">
        <v>67</v>
      </c>
      <c r="H114" s="332" t="s">
        <v>24</v>
      </c>
      <c r="I114" s="332" t="s">
        <v>157</v>
      </c>
      <c r="J114" s="308" t="s">
        <v>80</v>
      </c>
      <c r="K114" s="309">
        <v>509.5</v>
      </c>
      <c r="L114" s="300">
        <v>15</v>
      </c>
    </row>
    <row r="115" spans="1:21" ht="19.5" customHeight="1" x14ac:dyDescent="0.25">
      <c r="A115" s="31"/>
      <c r="B115" s="196" t="s">
        <v>103</v>
      </c>
      <c r="C115" s="182">
        <v>992</v>
      </c>
      <c r="D115" s="183" t="s">
        <v>31</v>
      </c>
      <c r="E115" s="183" t="s">
        <v>25</v>
      </c>
      <c r="F115" s="206" t="s">
        <v>101</v>
      </c>
      <c r="G115" s="206" t="s">
        <v>85</v>
      </c>
      <c r="H115" s="206" t="s">
        <v>24</v>
      </c>
      <c r="I115" s="206" t="s">
        <v>133</v>
      </c>
      <c r="J115" s="183"/>
      <c r="K115" s="174">
        <f>K116</f>
        <v>49.8</v>
      </c>
    </row>
    <row r="116" spans="1:21" ht="32.25" customHeight="1" x14ac:dyDescent="0.25">
      <c r="A116" s="31"/>
      <c r="B116" s="196" t="s">
        <v>102</v>
      </c>
      <c r="C116" s="182">
        <v>992</v>
      </c>
      <c r="D116" s="183" t="s">
        <v>31</v>
      </c>
      <c r="E116" s="183" t="s">
        <v>25</v>
      </c>
      <c r="F116" s="206" t="s">
        <v>101</v>
      </c>
      <c r="G116" s="206" t="s">
        <v>85</v>
      </c>
      <c r="H116" s="206" t="s">
        <v>24</v>
      </c>
      <c r="I116" s="206" t="s">
        <v>143</v>
      </c>
      <c r="J116" s="183"/>
      <c r="K116" s="174">
        <f>K117</f>
        <v>49.8</v>
      </c>
    </row>
    <row r="117" spans="1:21" ht="33" customHeight="1" x14ac:dyDescent="0.25">
      <c r="A117" s="31"/>
      <c r="B117" s="194" t="s">
        <v>79</v>
      </c>
      <c r="C117" s="182">
        <v>992</v>
      </c>
      <c r="D117" s="183" t="s">
        <v>31</v>
      </c>
      <c r="E117" s="183" t="s">
        <v>25</v>
      </c>
      <c r="F117" s="206" t="s">
        <v>101</v>
      </c>
      <c r="G117" s="206" t="s">
        <v>85</v>
      </c>
      <c r="H117" s="206" t="s">
        <v>24</v>
      </c>
      <c r="I117" s="206" t="s">
        <v>143</v>
      </c>
      <c r="J117" s="183" t="s">
        <v>80</v>
      </c>
      <c r="K117" s="174">
        <v>49.8</v>
      </c>
      <c r="L117" s="269"/>
    </row>
    <row r="118" spans="1:21" ht="16.5" customHeight="1" x14ac:dyDescent="0.25">
      <c r="A118" s="31"/>
      <c r="B118" s="194" t="s">
        <v>104</v>
      </c>
      <c r="C118" s="182">
        <v>992</v>
      </c>
      <c r="D118" s="183" t="s">
        <v>31</v>
      </c>
      <c r="E118" s="183" t="s">
        <v>25</v>
      </c>
      <c r="F118" s="206" t="s">
        <v>101</v>
      </c>
      <c r="G118" s="206" t="s">
        <v>92</v>
      </c>
      <c r="H118" s="206" t="s">
        <v>24</v>
      </c>
      <c r="I118" s="206" t="s">
        <v>133</v>
      </c>
      <c r="J118" s="183"/>
      <c r="K118" s="174">
        <f>K119</f>
        <v>0</v>
      </c>
    </row>
    <row r="119" spans="1:21" ht="28.5" customHeight="1" x14ac:dyDescent="0.25">
      <c r="A119" s="31"/>
      <c r="B119" s="194" t="s">
        <v>167</v>
      </c>
      <c r="C119" s="182">
        <v>992</v>
      </c>
      <c r="D119" s="183" t="s">
        <v>31</v>
      </c>
      <c r="E119" s="183" t="s">
        <v>25</v>
      </c>
      <c r="F119" s="206" t="s">
        <v>101</v>
      </c>
      <c r="G119" s="206" t="s">
        <v>92</v>
      </c>
      <c r="H119" s="206" t="s">
        <v>24</v>
      </c>
      <c r="I119" s="206" t="s">
        <v>144</v>
      </c>
      <c r="J119" s="183"/>
      <c r="K119" s="174">
        <f>K120</f>
        <v>0</v>
      </c>
    </row>
    <row r="120" spans="1:21" ht="32.25" customHeight="1" x14ac:dyDescent="0.25">
      <c r="A120" s="31"/>
      <c r="B120" s="194" t="s">
        <v>79</v>
      </c>
      <c r="C120" s="182">
        <v>992</v>
      </c>
      <c r="D120" s="183" t="s">
        <v>31</v>
      </c>
      <c r="E120" s="183" t="s">
        <v>25</v>
      </c>
      <c r="F120" s="206" t="s">
        <v>101</v>
      </c>
      <c r="G120" s="206" t="s">
        <v>92</v>
      </c>
      <c r="H120" s="206" t="s">
        <v>24</v>
      </c>
      <c r="I120" s="206" t="s">
        <v>144</v>
      </c>
      <c r="J120" s="183" t="s">
        <v>80</v>
      </c>
      <c r="K120" s="174">
        <v>0</v>
      </c>
      <c r="L120" s="269"/>
    </row>
    <row r="121" spans="1:21" s="50" customFormat="1" ht="22.5" customHeight="1" x14ac:dyDescent="0.2">
      <c r="A121" s="46"/>
      <c r="B121" s="195" t="s">
        <v>17</v>
      </c>
      <c r="C121" s="175">
        <v>992</v>
      </c>
      <c r="D121" s="176" t="s">
        <v>31</v>
      </c>
      <c r="E121" s="176" t="s">
        <v>27</v>
      </c>
      <c r="F121" s="177"/>
      <c r="G121" s="177"/>
      <c r="H121" s="177"/>
      <c r="I121" s="177"/>
      <c r="J121" s="176"/>
      <c r="K121" s="178">
        <f>K122</f>
        <v>2499.8000000000002</v>
      </c>
      <c r="L121" s="115"/>
      <c r="M121" s="117"/>
      <c r="N121" s="116"/>
    </row>
    <row r="122" spans="1:21" ht="45" x14ac:dyDescent="0.25">
      <c r="A122" s="31"/>
      <c r="B122" s="196" t="s">
        <v>168</v>
      </c>
      <c r="C122" s="182">
        <v>992</v>
      </c>
      <c r="D122" s="183" t="s">
        <v>31</v>
      </c>
      <c r="E122" s="183" t="s">
        <v>27</v>
      </c>
      <c r="F122" s="206" t="s">
        <v>106</v>
      </c>
      <c r="G122" s="206" t="s">
        <v>65</v>
      </c>
      <c r="H122" s="206" t="s">
        <v>24</v>
      </c>
      <c r="I122" s="206" t="s">
        <v>133</v>
      </c>
      <c r="J122" s="183"/>
      <c r="K122" s="174">
        <f>K123+K126+K129+K132</f>
        <v>2499.8000000000002</v>
      </c>
    </row>
    <row r="123" spans="1:21" ht="27.75" customHeight="1" x14ac:dyDescent="0.25">
      <c r="A123" s="31"/>
      <c r="B123" s="196" t="s">
        <v>107</v>
      </c>
      <c r="C123" s="182">
        <v>992</v>
      </c>
      <c r="D123" s="183" t="s">
        <v>31</v>
      </c>
      <c r="E123" s="183" t="s">
        <v>27</v>
      </c>
      <c r="F123" s="206" t="s">
        <v>106</v>
      </c>
      <c r="G123" s="206" t="s">
        <v>74</v>
      </c>
      <c r="H123" s="206" t="s">
        <v>24</v>
      </c>
      <c r="I123" s="206" t="s">
        <v>133</v>
      </c>
      <c r="J123" s="183"/>
      <c r="K123" s="174">
        <f>K124</f>
        <v>1361.3</v>
      </c>
    </row>
    <row r="124" spans="1:21" ht="60" x14ac:dyDescent="0.25">
      <c r="A124" s="31"/>
      <c r="B124" s="194" t="s">
        <v>187</v>
      </c>
      <c r="C124" s="182">
        <v>992</v>
      </c>
      <c r="D124" s="183" t="s">
        <v>31</v>
      </c>
      <c r="E124" s="183" t="s">
        <v>27</v>
      </c>
      <c r="F124" s="206" t="s">
        <v>106</v>
      </c>
      <c r="G124" s="206" t="s">
        <v>74</v>
      </c>
      <c r="H124" s="206" t="s">
        <v>24</v>
      </c>
      <c r="I124" s="206" t="s">
        <v>145</v>
      </c>
      <c r="J124" s="183"/>
      <c r="K124" s="174">
        <f>K125</f>
        <v>1361.3</v>
      </c>
      <c r="U124" s="51" t="s">
        <v>195</v>
      </c>
    </row>
    <row r="125" spans="1:21" ht="40.5" customHeight="1" x14ac:dyDescent="0.25">
      <c r="A125" s="31"/>
      <c r="B125" s="194" t="s">
        <v>79</v>
      </c>
      <c r="C125" s="182">
        <v>992</v>
      </c>
      <c r="D125" s="183" t="s">
        <v>31</v>
      </c>
      <c r="E125" s="183" t="s">
        <v>27</v>
      </c>
      <c r="F125" s="206" t="s">
        <v>106</v>
      </c>
      <c r="G125" s="206" t="s">
        <v>74</v>
      </c>
      <c r="H125" s="206" t="s">
        <v>24</v>
      </c>
      <c r="I125" s="206" t="s">
        <v>145</v>
      </c>
      <c r="J125" s="183" t="s">
        <v>80</v>
      </c>
      <c r="K125" s="174">
        <v>1361.3</v>
      </c>
      <c r="L125" s="269"/>
    </row>
    <row r="126" spans="1:21" ht="30" x14ac:dyDescent="0.25">
      <c r="A126" s="191"/>
      <c r="B126" s="194" t="s">
        <v>108</v>
      </c>
      <c r="C126" s="182">
        <v>992</v>
      </c>
      <c r="D126" s="183" t="s">
        <v>31</v>
      </c>
      <c r="E126" s="183" t="s">
        <v>27</v>
      </c>
      <c r="F126" s="206" t="s">
        <v>106</v>
      </c>
      <c r="G126" s="206" t="s">
        <v>67</v>
      </c>
      <c r="H126" s="206" t="s">
        <v>24</v>
      </c>
      <c r="I126" s="206" t="s">
        <v>133</v>
      </c>
      <c r="J126" s="183"/>
      <c r="K126" s="174">
        <f>K127</f>
        <v>0</v>
      </c>
    </row>
    <row r="127" spans="1:21" ht="45" x14ac:dyDescent="0.25">
      <c r="A127" s="191"/>
      <c r="B127" s="194" t="s">
        <v>188</v>
      </c>
      <c r="C127" s="182">
        <v>992</v>
      </c>
      <c r="D127" s="183" t="s">
        <v>31</v>
      </c>
      <c r="E127" s="183" t="s">
        <v>27</v>
      </c>
      <c r="F127" s="206" t="s">
        <v>106</v>
      </c>
      <c r="G127" s="206" t="s">
        <v>67</v>
      </c>
      <c r="H127" s="206" t="s">
        <v>24</v>
      </c>
      <c r="I127" s="206" t="s">
        <v>146</v>
      </c>
      <c r="J127" s="183"/>
      <c r="K127" s="174">
        <f>K128</f>
        <v>0</v>
      </c>
    </row>
    <row r="128" spans="1:21" ht="30" x14ac:dyDescent="0.25">
      <c r="A128" s="191"/>
      <c r="B128" s="194" t="s">
        <v>79</v>
      </c>
      <c r="C128" s="182">
        <v>992</v>
      </c>
      <c r="D128" s="183" t="s">
        <v>31</v>
      </c>
      <c r="E128" s="183" t="s">
        <v>27</v>
      </c>
      <c r="F128" s="206" t="s">
        <v>106</v>
      </c>
      <c r="G128" s="206" t="s">
        <v>67</v>
      </c>
      <c r="H128" s="206" t="s">
        <v>24</v>
      </c>
      <c r="I128" s="206" t="s">
        <v>146</v>
      </c>
      <c r="J128" s="183" t="s">
        <v>80</v>
      </c>
      <c r="K128" s="174">
        <v>0</v>
      </c>
      <c r="L128" s="269"/>
      <c r="N128" s="110"/>
    </row>
    <row r="129" spans="1:14" ht="43.5" customHeight="1" x14ac:dyDescent="0.25">
      <c r="A129" s="31"/>
      <c r="B129" s="194" t="s">
        <v>109</v>
      </c>
      <c r="C129" s="182">
        <v>992</v>
      </c>
      <c r="D129" s="183" t="s">
        <v>31</v>
      </c>
      <c r="E129" s="183" t="s">
        <v>27</v>
      </c>
      <c r="F129" s="206" t="s">
        <v>106</v>
      </c>
      <c r="G129" s="206" t="s">
        <v>92</v>
      </c>
      <c r="H129" s="206" t="s">
        <v>24</v>
      </c>
      <c r="I129" s="206" t="s">
        <v>133</v>
      </c>
      <c r="J129" s="183"/>
      <c r="K129" s="174">
        <f>K130</f>
        <v>971.5</v>
      </c>
      <c r="M129" s="113"/>
    </row>
    <row r="130" spans="1:14" ht="59.25" customHeight="1" x14ac:dyDescent="0.25">
      <c r="A130" s="31"/>
      <c r="B130" s="196" t="s">
        <v>189</v>
      </c>
      <c r="C130" s="182">
        <v>992</v>
      </c>
      <c r="D130" s="183" t="s">
        <v>31</v>
      </c>
      <c r="E130" s="183" t="s">
        <v>27</v>
      </c>
      <c r="F130" s="206" t="s">
        <v>106</v>
      </c>
      <c r="G130" s="206" t="s">
        <v>92</v>
      </c>
      <c r="H130" s="206" t="s">
        <v>24</v>
      </c>
      <c r="I130" s="206" t="s">
        <v>148</v>
      </c>
      <c r="J130" s="183"/>
      <c r="K130" s="174">
        <f>K131</f>
        <v>971.5</v>
      </c>
    </row>
    <row r="131" spans="1:14" ht="33.75" customHeight="1" x14ac:dyDescent="0.25">
      <c r="A131" s="327"/>
      <c r="B131" s="328" t="s">
        <v>79</v>
      </c>
      <c r="C131" s="331">
        <v>992</v>
      </c>
      <c r="D131" s="308" t="s">
        <v>31</v>
      </c>
      <c r="E131" s="308" t="s">
        <v>27</v>
      </c>
      <c r="F131" s="332" t="s">
        <v>106</v>
      </c>
      <c r="G131" s="332" t="s">
        <v>92</v>
      </c>
      <c r="H131" s="332" t="s">
        <v>24</v>
      </c>
      <c r="I131" s="332" t="s">
        <v>148</v>
      </c>
      <c r="J131" s="308" t="s">
        <v>80</v>
      </c>
      <c r="K131" s="309">
        <v>971.5</v>
      </c>
      <c r="L131" s="317">
        <v>-28.5</v>
      </c>
    </row>
    <row r="132" spans="1:14" ht="49.5" customHeight="1" x14ac:dyDescent="0.25">
      <c r="A132" s="31"/>
      <c r="B132" s="194" t="s">
        <v>289</v>
      </c>
      <c r="C132" s="182">
        <v>992</v>
      </c>
      <c r="D132" s="183" t="s">
        <v>31</v>
      </c>
      <c r="E132" s="183" t="s">
        <v>27</v>
      </c>
      <c r="F132" s="206" t="s">
        <v>106</v>
      </c>
      <c r="G132" s="206" t="s">
        <v>85</v>
      </c>
      <c r="H132" s="206" t="s">
        <v>24</v>
      </c>
      <c r="I132" s="206" t="s">
        <v>133</v>
      </c>
      <c r="J132" s="183"/>
      <c r="K132" s="174">
        <f>K133</f>
        <v>167</v>
      </c>
      <c r="L132" s="161"/>
    </row>
    <row r="133" spans="1:14" ht="51.75" customHeight="1" x14ac:dyDescent="0.25">
      <c r="A133" s="31"/>
      <c r="B133" s="194" t="s">
        <v>295</v>
      </c>
      <c r="C133" s="182">
        <v>992</v>
      </c>
      <c r="D133" s="183" t="s">
        <v>31</v>
      </c>
      <c r="E133" s="183" t="s">
        <v>27</v>
      </c>
      <c r="F133" s="206" t="s">
        <v>106</v>
      </c>
      <c r="G133" s="206" t="s">
        <v>85</v>
      </c>
      <c r="H133" s="206" t="s">
        <v>24</v>
      </c>
      <c r="I133" s="206" t="s">
        <v>147</v>
      </c>
      <c r="J133" s="183"/>
      <c r="K133" s="174">
        <f>K134</f>
        <v>167</v>
      </c>
      <c r="L133" s="161"/>
    </row>
    <row r="134" spans="1:14" ht="33.75" customHeight="1" x14ac:dyDescent="0.25">
      <c r="A134" s="31"/>
      <c r="B134" s="194" t="s">
        <v>79</v>
      </c>
      <c r="C134" s="182">
        <v>992</v>
      </c>
      <c r="D134" s="183" t="s">
        <v>31</v>
      </c>
      <c r="E134" s="183" t="s">
        <v>27</v>
      </c>
      <c r="F134" s="206" t="s">
        <v>106</v>
      </c>
      <c r="G134" s="206" t="s">
        <v>85</v>
      </c>
      <c r="H134" s="206" t="s">
        <v>24</v>
      </c>
      <c r="I134" s="206" t="s">
        <v>147</v>
      </c>
      <c r="J134" s="183" t="s">
        <v>80</v>
      </c>
      <c r="K134" s="174">
        <v>167</v>
      </c>
      <c r="L134" s="204"/>
    </row>
    <row r="135" spans="1:14" s="50" customFormat="1" x14ac:dyDescent="0.25">
      <c r="A135" s="46"/>
      <c r="B135" s="195" t="s">
        <v>18</v>
      </c>
      <c r="C135" s="175">
        <v>992</v>
      </c>
      <c r="D135" s="176" t="s">
        <v>30</v>
      </c>
      <c r="E135" s="176" t="s">
        <v>24</v>
      </c>
      <c r="F135" s="177"/>
      <c r="G135" s="177"/>
      <c r="H135" s="206"/>
      <c r="I135" s="177"/>
      <c r="J135" s="176"/>
      <c r="K135" s="178">
        <f>K136</f>
        <v>50</v>
      </c>
      <c r="L135" s="115"/>
      <c r="M135" s="116"/>
      <c r="N135" s="116"/>
    </row>
    <row r="136" spans="1:14" x14ac:dyDescent="0.25">
      <c r="A136" s="31"/>
      <c r="B136" s="193" t="s">
        <v>177</v>
      </c>
      <c r="C136" s="175">
        <v>992</v>
      </c>
      <c r="D136" s="176" t="s">
        <v>30</v>
      </c>
      <c r="E136" s="176" t="s">
        <v>30</v>
      </c>
      <c r="F136" s="177"/>
      <c r="G136" s="177"/>
      <c r="H136" s="206"/>
      <c r="I136" s="177"/>
      <c r="J136" s="176"/>
      <c r="K136" s="178">
        <f>K137</f>
        <v>50</v>
      </c>
    </row>
    <row r="137" spans="1:14" ht="45" x14ac:dyDescent="0.25">
      <c r="A137" s="31"/>
      <c r="B137" s="196" t="s">
        <v>170</v>
      </c>
      <c r="C137" s="182">
        <v>992</v>
      </c>
      <c r="D137" s="183" t="s">
        <v>30</v>
      </c>
      <c r="E137" s="183" t="s">
        <v>30</v>
      </c>
      <c r="F137" s="206" t="s">
        <v>98</v>
      </c>
      <c r="G137" s="206" t="s">
        <v>65</v>
      </c>
      <c r="H137" s="206" t="s">
        <v>24</v>
      </c>
      <c r="I137" s="206" t="s">
        <v>133</v>
      </c>
      <c r="J137" s="183"/>
      <c r="K137" s="174">
        <f>K138</f>
        <v>50</v>
      </c>
    </row>
    <row r="138" spans="1:14" ht="18" customHeight="1" x14ac:dyDescent="0.25">
      <c r="A138" s="31"/>
      <c r="B138" s="196" t="s">
        <v>51</v>
      </c>
      <c r="C138" s="182">
        <v>992</v>
      </c>
      <c r="D138" s="183" t="s">
        <v>30</v>
      </c>
      <c r="E138" s="183" t="s">
        <v>30</v>
      </c>
      <c r="F138" s="206" t="s">
        <v>98</v>
      </c>
      <c r="G138" s="206" t="s">
        <v>74</v>
      </c>
      <c r="H138" s="206" t="s">
        <v>23</v>
      </c>
      <c r="I138" s="206" t="s">
        <v>133</v>
      </c>
      <c r="J138" s="183"/>
      <c r="K138" s="174">
        <f>K139</f>
        <v>50</v>
      </c>
    </row>
    <row r="139" spans="1:14" ht="19.5" customHeight="1" x14ac:dyDescent="0.25">
      <c r="A139" s="31"/>
      <c r="B139" s="196"/>
      <c r="C139" s="182">
        <v>992</v>
      </c>
      <c r="D139" s="183" t="s">
        <v>30</v>
      </c>
      <c r="E139" s="183" t="s">
        <v>30</v>
      </c>
      <c r="F139" s="206" t="s">
        <v>98</v>
      </c>
      <c r="G139" s="206" t="s">
        <v>74</v>
      </c>
      <c r="H139" s="206" t="s">
        <v>23</v>
      </c>
      <c r="I139" s="206" t="s">
        <v>139</v>
      </c>
      <c r="J139" s="183"/>
      <c r="K139" s="174">
        <f>K140</f>
        <v>50</v>
      </c>
    </row>
    <row r="140" spans="1:14" ht="31.5" customHeight="1" x14ac:dyDescent="0.25">
      <c r="A140" s="31"/>
      <c r="B140" s="194" t="s">
        <v>79</v>
      </c>
      <c r="C140" s="182">
        <v>992</v>
      </c>
      <c r="D140" s="183" t="s">
        <v>30</v>
      </c>
      <c r="E140" s="183" t="s">
        <v>30</v>
      </c>
      <c r="F140" s="206" t="s">
        <v>98</v>
      </c>
      <c r="G140" s="206" t="s">
        <v>74</v>
      </c>
      <c r="H140" s="206" t="s">
        <v>23</v>
      </c>
      <c r="I140" s="206" t="s">
        <v>139</v>
      </c>
      <c r="J140" s="183" t="s">
        <v>80</v>
      </c>
      <c r="K140" s="174">
        <v>50</v>
      </c>
      <c r="L140" s="269"/>
    </row>
    <row r="141" spans="1:14" s="50" customFormat="1" ht="14.25" x14ac:dyDescent="0.2">
      <c r="A141" s="46"/>
      <c r="B141" s="195" t="s">
        <v>19</v>
      </c>
      <c r="C141" s="175">
        <v>992</v>
      </c>
      <c r="D141" s="176" t="s">
        <v>32</v>
      </c>
      <c r="E141" s="176" t="s">
        <v>24</v>
      </c>
      <c r="F141" s="177"/>
      <c r="G141" s="177"/>
      <c r="H141" s="177"/>
      <c r="I141" s="177"/>
      <c r="J141" s="176"/>
      <c r="K141" s="178">
        <f>K142</f>
        <v>5661.1</v>
      </c>
      <c r="L141" s="166"/>
      <c r="M141" s="116"/>
      <c r="N141" s="116"/>
    </row>
    <row r="142" spans="1:14" x14ac:dyDescent="0.25">
      <c r="A142" s="31"/>
      <c r="B142" s="195" t="s">
        <v>20</v>
      </c>
      <c r="C142" s="175">
        <v>992</v>
      </c>
      <c r="D142" s="176" t="s">
        <v>32</v>
      </c>
      <c r="E142" s="176" t="s">
        <v>23</v>
      </c>
      <c r="F142" s="177"/>
      <c r="G142" s="177"/>
      <c r="H142" s="177"/>
      <c r="I142" s="177"/>
      <c r="J142" s="176"/>
      <c r="K142" s="178">
        <f>K143</f>
        <v>5661.1</v>
      </c>
      <c r="L142" s="118"/>
    </row>
    <row r="143" spans="1:14" ht="54.75" customHeight="1" x14ac:dyDescent="0.25">
      <c r="A143" s="31"/>
      <c r="B143" s="196" t="s">
        <v>171</v>
      </c>
      <c r="C143" s="182">
        <v>992</v>
      </c>
      <c r="D143" s="183" t="s">
        <v>32</v>
      </c>
      <c r="E143" s="183" t="s">
        <v>23</v>
      </c>
      <c r="F143" s="206" t="s">
        <v>29</v>
      </c>
      <c r="G143" s="206" t="s">
        <v>65</v>
      </c>
      <c r="H143" s="206" t="s">
        <v>24</v>
      </c>
      <c r="I143" s="206" t="s">
        <v>133</v>
      </c>
      <c r="J143" s="183"/>
      <c r="K143" s="174">
        <f>K144</f>
        <v>5661.1</v>
      </c>
      <c r="L143" s="118"/>
    </row>
    <row r="144" spans="1:14" ht="18" customHeight="1" x14ac:dyDescent="0.25">
      <c r="A144" s="31"/>
      <c r="B144" s="196" t="s">
        <v>112</v>
      </c>
      <c r="C144" s="182">
        <v>992</v>
      </c>
      <c r="D144" s="183" t="s">
        <v>32</v>
      </c>
      <c r="E144" s="183" t="s">
        <v>23</v>
      </c>
      <c r="F144" s="206" t="s">
        <v>29</v>
      </c>
      <c r="G144" s="206" t="s">
        <v>74</v>
      </c>
      <c r="H144" s="206" t="s">
        <v>24</v>
      </c>
      <c r="I144" s="206" t="s">
        <v>133</v>
      </c>
      <c r="J144" s="183"/>
      <c r="K144" s="174">
        <f>K145+K149+K148</f>
        <v>5661.1</v>
      </c>
      <c r="L144" s="118"/>
    </row>
    <row r="145" spans="1:14" ht="18" customHeight="1" x14ac:dyDescent="0.25">
      <c r="A145" s="31"/>
      <c r="B145" s="196"/>
      <c r="C145" s="257">
        <v>992</v>
      </c>
      <c r="D145" s="258" t="s">
        <v>32</v>
      </c>
      <c r="E145" s="258" t="s">
        <v>23</v>
      </c>
      <c r="F145" s="203" t="s">
        <v>29</v>
      </c>
      <c r="G145" s="203" t="s">
        <v>74</v>
      </c>
      <c r="H145" s="263" t="s">
        <v>31</v>
      </c>
      <c r="I145" s="264" t="s">
        <v>133</v>
      </c>
      <c r="J145" s="183"/>
      <c r="K145" s="174">
        <f>K146</f>
        <v>5408.1</v>
      </c>
      <c r="L145" s="118"/>
    </row>
    <row r="146" spans="1:14" ht="95.25" customHeight="1" x14ac:dyDescent="0.25">
      <c r="A146" s="255"/>
      <c r="B146" s="256" t="s">
        <v>191</v>
      </c>
      <c r="C146" s="257">
        <v>992</v>
      </c>
      <c r="D146" s="258" t="s">
        <v>32</v>
      </c>
      <c r="E146" s="258" t="s">
        <v>23</v>
      </c>
      <c r="F146" s="203" t="s">
        <v>29</v>
      </c>
      <c r="G146" s="203" t="s">
        <v>74</v>
      </c>
      <c r="H146" s="263" t="s">
        <v>31</v>
      </c>
      <c r="I146" s="203" t="s">
        <v>135</v>
      </c>
      <c r="J146" s="258"/>
      <c r="K146" s="259">
        <f>K147</f>
        <v>5408.1</v>
      </c>
      <c r="L146" s="118"/>
    </row>
    <row r="147" spans="1:14" ht="47.25" customHeight="1" x14ac:dyDescent="0.25">
      <c r="A147" s="260"/>
      <c r="B147" s="290" t="s">
        <v>160</v>
      </c>
      <c r="C147" s="257">
        <v>992</v>
      </c>
      <c r="D147" s="258" t="s">
        <v>32</v>
      </c>
      <c r="E147" s="258" t="s">
        <v>23</v>
      </c>
      <c r="F147" s="203" t="s">
        <v>29</v>
      </c>
      <c r="G147" s="203" t="s">
        <v>74</v>
      </c>
      <c r="H147" s="203" t="s">
        <v>26</v>
      </c>
      <c r="I147" s="263" t="s">
        <v>135</v>
      </c>
      <c r="J147" s="258" t="s">
        <v>111</v>
      </c>
      <c r="K147" s="259">
        <v>5408.1</v>
      </c>
      <c r="L147" s="269"/>
    </row>
    <row r="148" spans="1:14" ht="30" customHeight="1" x14ac:dyDescent="0.25">
      <c r="A148" s="260"/>
      <c r="B148" s="296" t="s">
        <v>323</v>
      </c>
      <c r="C148" s="257">
        <v>992</v>
      </c>
      <c r="D148" s="291" t="s">
        <v>32</v>
      </c>
      <c r="E148" s="291" t="s">
        <v>23</v>
      </c>
      <c r="F148" s="292" t="s">
        <v>322</v>
      </c>
      <c r="G148" s="293" t="s">
        <v>74</v>
      </c>
      <c r="H148" s="294" t="s">
        <v>31</v>
      </c>
      <c r="I148" s="295" t="s">
        <v>324</v>
      </c>
      <c r="J148" s="291" t="s">
        <v>111</v>
      </c>
      <c r="K148" s="259">
        <v>150</v>
      </c>
      <c r="L148" s="269"/>
    </row>
    <row r="149" spans="1:14" ht="19.5" customHeight="1" x14ac:dyDescent="0.25">
      <c r="A149" s="31"/>
      <c r="B149" s="194" t="s">
        <v>113</v>
      </c>
      <c r="C149" s="182">
        <v>992</v>
      </c>
      <c r="D149" s="183" t="s">
        <v>32</v>
      </c>
      <c r="E149" s="183" t="s">
        <v>23</v>
      </c>
      <c r="F149" s="206" t="s">
        <v>29</v>
      </c>
      <c r="G149" s="206" t="s">
        <v>74</v>
      </c>
      <c r="H149" s="206" t="s">
        <v>32</v>
      </c>
      <c r="I149" s="206" t="s">
        <v>133</v>
      </c>
      <c r="J149" s="183"/>
      <c r="K149" s="174">
        <f>K150</f>
        <v>103</v>
      </c>
    </row>
    <row r="150" spans="1:14" ht="30" x14ac:dyDescent="0.25">
      <c r="A150" s="31"/>
      <c r="B150" s="194" t="s">
        <v>192</v>
      </c>
      <c r="C150" s="182">
        <v>992</v>
      </c>
      <c r="D150" s="183" t="s">
        <v>32</v>
      </c>
      <c r="E150" s="183" t="s">
        <v>23</v>
      </c>
      <c r="F150" s="206" t="s">
        <v>29</v>
      </c>
      <c r="G150" s="206" t="s">
        <v>74</v>
      </c>
      <c r="H150" s="206" t="s">
        <v>32</v>
      </c>
      <c r="I150" s="206" t="s">
        <v>137</v>
      </c>
      <c r="J150" s="183"/>
      <c r="K150" s="174">
        <f>K151</f>
        <v>103</v>
      </c>
    </row>
    <row r="151" spans="1:14" ht="30" x14ac:dyDescent="0.25">
      <c r="A151" s="31"/>
      <c r="B151" s="194" t="s">
        <v>79</v>
      </c>
      <c r="C151" s="182">
        <v>992</v>
      </c>
      <c r="D151" s="183" t="s">
        <v>32</v>
      </c>
      <c r="E151" s="183" t="s">
        <v>23</v>
      </c>
      <c r="F151" s="206" t="s">
        <v>29</v>
      </c>
      <c r="G151" s="206" t="s">
        <v>74</v>
      </c>
      <c r="H151" s="206" t="s">
        <v>32</v>
      </c>
      <c r="I151" s="206" t="s">
        <v>137</v>
      </c>
      <c r="J151" s="183" t="s">
        <v>80</v>
      </c>
      <c r="K151" s="174">
        <v>103</v>
      </c>
      <c r="L151" s="269"/>
    </row>
    <row r="152" spans="1:14" s="50" customFormat="1" ht="21" customHeight="1" x14ac:dyDescent="0.25">
      <c r="A152" s="46"/>
      <c r="B152" s="195" t="s">
        <v>39</v>
      </c>
      <c r="C152" s="175">
        <v>992</v>
      </c>
      <c r="D152" s="176">
        <v>10</v>
      </c>
      <c r="E152" s="176" t="s">
        <v>24</v>
      </c>
      <c r="F152" s="177"/>
      <c r="G152" s="177"/>
      <c r="H152" s="206"/>
      <c r="I152" s="177"/>
      <c r="J152" s="176"/>
      <c r="K152" s="178">
        <f>K153+K158</f>
        <v>410</v>
      </c>
      <c r="L152" s="115"/>
      <c r="M152" s="116"/>
      <c r="N152" s="116"/>
    </row>
    <row r="153" spans="1:14" ht="21" customHeight="1" x14ac:dyDescent="0.25">
      <c r="A153" s="31"/>
      <c r="B153" s="261" t="s">
        <v>40</v>
      </c>
      <c r="C153" s="175">
        <v>992</v>
      </c>
      <c r="D153" s="176">
        <v>10</v>
      </c>
      <c r="E153" s="176" t="s">
        <v>23</v>
      </c>
      <c r="F153" s="177"/>
      <c r="G153" s="177"/>
      <c r="H153" s="206"/>
      <c r="I153" s="177"/>
      <c r="J153" s="176"/>
      <c r="K153" s="178">
        <f>K154</f>
        <v>370</v>
      </c>
    </row>
    <row r="154" spans="1:14" ht="21" customHeight="1" x14ac:dyDescent="0.25">
      <c r="A154" s="31"/>
      <c r="B154" s="194" t="s">
        <v>57</v>
      </c>
      <c r="C154" s="182">
        <v>992</v>
      </c>
      <c r="D154" s="183">
        <v>10</v>
      </c>
      <c r="E154" s="183" t="s">
        <v>23</v>
      </c>
      <c r="F154" s="206" t="s">
        <v>78</v>
      </c>
      <c r="G154" s="206" t="s">
        <v>65</v>
      </c>
      <c r="H154" s="206" t="s">
        <v>24</v>
      </c>
      <c r="I154" s="206" t="s">
        <v>133</v>
      </c>
      <c r="J154" s="183"/>
      <c r="K154" s="174">
        <f>K155</f>
        <v>370</v>
      </c>
    </row>
    <row r="155" spans="1:14" ht="30" x14ac:dyDescent="0.25">
      <c r="A155" s="31"/>
      <c r="B155" s="194" t="s">
        <v>50</v>
      </c>
      <c r="C155" s="182">
        <v>992</v>
      </c>
      <c r="D155" s="183">
        <v>10</v>
      </c>
      <c r="E155" s="183" t="s">
        <v>23</v>
      </c>
      <c r="F155" s="206" t="s">
        <v>78</v>
      </c>
      <c r="G155" s="206" t="s">
        <v>89</v>
      </c>
      <c r="H155" s="206" t="s">
        <v>24</v>
      </c>
      <c r="I155" s="206" t="s">
        <v>133</v>
      </c>
      <c r="J155" s="183"/>
      <c r="K155" s="174">
        <f>K156</f>
        <v>370</v>
      </c>
    </row>
    <row r="156" spans="1:14" ht="19.5" customHeight="1" x14ac:dyDescent="0.25">
      <c r="A156" s="31"/>
      <c r="B156" s="194" t="s">
        <v>114</v>
      </c>
      <c r="C156" s="182">
        <v>992</v>
      </c>
      <c r="D156" s="183">
        <v>10</v>
      </c>
      <c r="E156" s="183" t="s">
        <v>23</v>
      </c>
      <c r="F156" s="206" t="s">
        <v>78</v>
      </c>
      <c r="G156" s="206" t="s">
        <v>89</v>
      </c>
      <c r="H156" s="206" t="s">
        <v>24</v>
      </c>
      <c r="I156" s="206" t="s">
        <v>152</v>
      </c>
      <c r="J156" s="183"/>
      <c r="K156" s="174">
        <f>K157</f>
        <v>370</v>
      </c>
    </row>
    <row r="157" spans="1:14" ht="30" x14ac:dyDescent="0.25">
      <c r="A157" s="31"/>
      <c r="B157" s="194" t="s">
        <v>115</v>
      </c>
      <c r="C157" s="182">
        <v>992</v>
      </c>
      <c r="D157" s="183">
        <v>10</v>
      </c>
      <c r="E157" s="183" t="s">
        <v>23</v>
      </c>
      <c r="F157" s="206" t="s">
        <v>78</v>
      </c>
      <c r="G157" s="206" t="s">
        <v>89</v>
      </c>
      <c r="H157" s="206" t="s">
        <v>24</v>
      </c>
      <c r="I157" s="206" t="s">
        <v>152</v>
      </c>
      <c r="J157" s="183" t="s">
        <v>116</v>
      </c>
      <c r="K157" s="174">
        <v>370</v>
      </c>
    </row>
    <row r="158" spans="1:14" s="50" customFormat="1" ht="24" customHeight="1" x14ac:dyDescent="0.2">
      <c r="A158" s="46"/>
      <c r="B158" s="195" t="s">
        <v>117</v>
      </c>
      <c r="C158" s="175">
        <v>992</v>
      </c>
      <c r="D158" s="176" t="s">
        <v>98</v>
      </c>
      <c r="E158" s="176" t="s">
        <v>27</v>
      </c>
      <c r="F158" s="177"/>
      <c r="G158" s="177"/>
      <c r="H158" s="177"/>
      <c r="I158" s="177"/>
      <c r="J158" s="176"/>
      <c r="K158" s="178">
        <f>K159</f>
        <v>40</v>
      </c>
      <c r="L158" s="115"/>
      <c r="M158" s="116"/>
      <c r="N158" s="116"/>
    </row>
    <row r="159" spans="1:14" ht="57" customHeight="1" x14ac:dyDescent="0.25">
      <c r="A159" s="31"/>
      <c r="B159" s="196" t="s">
        <v>172</v>
      </c>
      <c r="C159" s="182">
        <v>992</v>
      </c>
      <c r="D159" s="183" t="s">
        <v>98</v>
      </c>
      <c r="E159" s="183" t="s">
        <v>27</v>
      </c>
      <c r="F159" s="206" t="s">
        <v>41</v>
      </c>
      <c r="G159" s="206" t="s">
        <v>65</v>
      </c>
      <c r="H159" s="206" t="s">
        <v>24</v>
      </c>
      <c r="I159" s="206" t="s">
        <v>133</v>
      </c>
      <c r="J159" s="183"/>
      <c r="K159" s="174">
        <f>K160</f>
        <v>40</v>
      </c>
    </row>
    <row r="160" spans="1:14" ht="29.25" customHeight="1" x14ac:dyDescent="0.25">
      <c r="A160" s="31"/>
      <c r="B160" s="196" t="s">
        <v>173</v>
      </c>
      <c r="C160" s="182">
        <v>992</v>
      </c>
      <c r="D160" s="183" t="s">
        <v>98</v>
      </c>
      <c r="E160" s="183" t="s">
        <v>27</v>
      </c>
      <c r="F160" s="206" t="s">
        <v>41</v>
      </c>
      <c r="G160" s="206" t="s">
        <v>74</v>
      </c>
      <c r="H160" s="206" t="s">
        <v>24</v>
      </c>
      <c r="I160" s="206" t="s">
        <v>133</v>
      </c>
      <c r="J160" s="183"/>
      <c r="K160" s="174">
        <f>K161</f>
        <v>40</v>
      </c>
    </row>
    <row r="161" spans="1:14" ht="31.5" customHeight="1" x14ac:dyDescent="0.25">
      <c r="A161" s="31"/>
      <c r="B161" s="196" t="s">
        <v>173</v>
      </c>
      <c r="C161" s="182">
        <v>992</v>
      </c>
      <c r="D161" s="183" t="s">
        <v>98</v>
      </c>
      <c r="E161" s="183" t="s">
        <v>27</v>
      </c>
      <c r="F161" s="206" t="s">
        <v>41</v>
      </c>
      <c r="G161" s="206" t="s">
        <v>74</v>
      </c>
      <c r="H161" s="206" t="s">
        <v>24</v>
      </c>
      <c r="I161" s="206" t="s">
        <v>161</v>
      </c>
      <c r="J161" s="183"/>
      <c r="K161" s="174">
        <f>K162</f>
        <v>40</v>
      </c>
    </row>
    <row r="162" spans="1:14" ht="28.5" customHeight="1" x14ac:dyDescent="0.25">
      <c r="A162" s="31"/>
      <c r="B162" s="196" t="s">
        <v>81</v>
      </c>
      <c r="C162" s="182">
        <v>992</v>
      </c>
      <c r="D162" s="183" t="s">
        <v>98</v>
      </c>
      <c r="E162" s="183" t="s">
        <v>27</v>
      </c>
      <c r="F162" s="206" t="s">
        <v>41</v>
      </c>
      <c r="G162" s="206" t="s">
        <v>74</v>
      </c>
      <c r="H162" s="206" t="s">
        <v>24</v>
      </c>
      <c r="I162" s="206" t="s">
        <v>161</v>
      </c>
      <c r="J162" s="183" t="s">
        <v>111</v>
      </c>
      <c r="K162" s="174">
        <f>40</f>
        <v>40</v>
      </c>
    </row>
    <row r="163" spans="1:14" s="50" customFormat="1" ht="18" customHeight="1" x14ac:dyDescent="0.25">
      <c r="A163" s="46"/>
      <c r="B163" s="195" t="s">
        <v>247</v>
      </c>
      <c r="C163" s="175">
        <v>992</v>
      </c>
      <c r="D163" s="176">
        <v>11</v>
      </c>
      <c r="E163" s="176" t="s">
        <v>24</v>
      </c>
      <c r="F163" s="177"/>
      <c r="G163" s="177"/>
      <c r="H163" s="206"/>
      <c r="I163" s="177"/>
      <c r="J163" s="176"/>
      <c r="K163" s="178">
        <f>K164</f>
        <v>400</v>
      </c>
      <c r="L163" s="115"/>
      <c r="M163" s="116"/>
      <c r="N163" s="116"/>
    </row>
    <row r="164" spans="1:14" ht="19.5" customHeight="1" x14ac:dyDescent="0.25">
      <c r="A164" s="31"/>
      <c r="B164" s="195" t="s">
        <v>44</v>
      </c>
      <c r="C164" s="175">
        <v>992</v>
      </c>
      <c r="D164" s="176">
        <v>11</v>
      </c>
      <c r="E164" s="176" t="s">
        <v>25</v>
      </c>
      <c r="F164" s="206"/>
      <c r="G164" s="206"/>
      <c r="H164" s="206"/>
      <c r="I164" s="206"/>
      <c r="J164" s="176"/>
      <c r="K164" s="178">
        <f>K165</f>
        <v>400</v>
      </c>
    </row>
    <row r="165" spans="1:14" ht="60" x14ac:dyDescent="0.25">
      <c r="A165" s="31"/>
      <c r="B165" s="196" t="s">
        <v>121</v>
      </c>
      <c r="C165" s="182">
        <v>992</v>
      </c>
      <c r="D165" s="183">
        <v>11</v>
      </c>
      <c r="E165" s="183" t="s">
        <v>25</v>
      </c>
      <c r="F165" s="206" t="s">
        <v>32</v>
      </c>
      <c r="G165" s="206" t="s">
        <v>65</v>
      </c>
      <c r="H165" s="206" t="s">
        <v>24</v>
      </c>
      <c r="I165" s="206" t="s">
        <v>133</v>
      </c>
      <c r="J165" s="183"/>
      <c r="K165" s="174">
        <f>K166</f>
        <v>400</v>
      </c>
    </row>
    <row r="166" spans="1:14" ht="32.25" customHeight="1" x14ac:dyDescent="0.25">
      <c r="A166" s="31"/>
      <c r="B166" s="196" t="s">
        <v>249</v>
      </c>
      <c r="C166" s="182">
        <v>992</v>
      </c>
      <c r="D166" s="183" t="s">
        <v>43</v>
      </c>
      <c r="E166" s="183" t="s">
        <v>25</v>
      </c>
      <c r="F166" s="206" t="s">
        <v>32</v>
      </c>
      <c r="G166" s="206" t="s">
        <v>74</v>
      </c>
      <c r="H166" s="206" t="s">
        <v>24</v>
      </c>
      <c r="I166" s="206" t="s">
        <v>133</v>
      </c>
      <c r="J166" s="183"/>
      <c r="K166" s="174">
        <f>K167</f>
        <v>400</v>
      </c>
    </row>
    <row r="167" spans="1:14" ht="33" customHeight="1" x14ac:dyDescent="0.25">
      <c r="A167" s="31"/>
      <c r="B167" s="194" t="s">
        <v>118</v>
      </c>
      <c r="C167" s="182">
        <v>992</v>
      </c>
      <c r="D167" s="183" t="s">
        <v>43</v>
      </c>
      <c r="E167" s="183" t="s">
        <v>25</v>
      </c>
      <c r="F167" s="206" t="s">
        <v>32</v>
      </c>
      <c r="G167" s="206" t="s">
        <v>74</v>
      </c>
      <c r="H167" s="206" t="s">
        <v>27</v>
      </c>
      <c r="I167" s="206" t="s">
        <v>138</v>
      </c>
      <c r="J167" s="183"/>
      <c r="K167" s="174">
        <f>K168+K169</f>
        <v>400</v>
      </c>
    </row>
    <row r="168" spans="1:14" ht="81" customHeight="1" x14ac:dyDescent="0.25">
      <c r="A168" s="31"/>
      <c r="B168" s="194" t="s">
        <v>75</v>
      </c>
      <c r="C168" s="182">
        <v>992</v>
      </c>
      <c r="D168" s="183" t="s">
        <v>43</v>
      </c>
      <c r="E168" s="183" t="s">
        <v>25</v>
      </c>
      <c r="F168" s="206" t="s">
        <v>32</v>
      </c>
      <c r="G168" s="206" t="s">
        <v>74</v>
      </c>
      <c r="H168" s="206" t="s">
        <v>27</v>
      </c>
      <c r="I168" s="206" t="s">
        <v>138</v>
      </c>
      <c r="J168" s="183" t="s">
        <v>76</v>
      </c>
      <c r="K168" s="174">
        <v>370</v>
      </c>
    </row>
    <row r="169" spans="1:14" ht="33" customHeight="1" x14ac:dyDescent="0.25">
      <c r="A169" s="31"/>
      <c r="B169" s="194" t="s">
        <v>79</v>
      </c>
      <c r="C169" s="182">
        <v>992</v>
      </c>
      <c r="D169" s="183" t="s">
        <v>43</v>
      </c>
      <c r="E169" s="183" t="s">
        <v>25</v>
      </c>
      <c r="F169" s="206" t="s">
        <v>32</v>
      </c>
      <c r="G169" s="206" t="s">
        <v>74</v>
      </c>
      <c r="H169" s="206" t="s">
        <v>27</v>
      </c>
      <c r="I169" s="206" t="s">
        <v>138</v>
      </c>
      <c r="J169" s="183" t="s">
        <v>80</v>
      </c>
      <c r="K169" s="174">
        <v>30</v>
      </c>
    </row>
    <row r="170" spans="1:14" s="50" customFormat="1" ht="21" customHeight="1" x14ac:dyDescent="0.2">
      <c r="A170" s="46"/>
      <c r="B170" s="195" t="s">
        <v>45</v>
      </c>
      <c r="C170" s="175">
        <v>992</v>
      </c>
      <c r="D170" s="176" t="s">
        <v>41</v>
      </c>
      <c r="E170" s="176" t="s">
        <v>24</v>
      </c>
      <c r="F170" s="177"/>
      <c r="G170" s="177"/>
      <c r="H170" s="177"/>
      <c r="I170" s="177"/>
      <c r="J170" s="176"/>
      <c r="K170" s="178">
        <f>K171</f>
        <v>100</v>
      </c>
      <c r="L170" s="115"/>
      <c r="M170" s="116"/>
      <c r="N170" s="116"/>
    </row>
    <row r="171" spans="1:14" ht="21.75" customHeight="1" x14ac:dyDescent="0.25">
      <c r="A171" s="31"/>
      <c r="B171" s="195" t="s">
        <v>46</v>
      </c>
      <c r="C171" s="175">
        <v>992</v>
      </c>
      <c r="D171" s="176" t="s">
        <v>41</v>
      </c>
      <c r="E171" s="176" t="s">
        <v>25</v>
      </c>
      <c r="F171" s="177"/>
      <c r="G171" s="177"/>
      <c r="H171" s="177"/>
      <c r="I171" s="177"/>
      <c r="J171" s="176"/>
      <c r="K171" s="178">
        <f>K172</f>
        <v>100</v>
      </c>
    </row>
    <row r="172" spans="1:14" ht="60" x14ac:dyDescent="0.25">
      <c r="A172" s="31"/>
      <c r="B172" s="194" t="s">
        <v>120</v>
      </c>
      <c r="C172" s="182">
        <v>992</v>
      </c>
      <c r="D172" s="183" t="s">
        <v>41</v>
      </c>
      <c r="E172" s="183" t="s">
        <v>25</v>
      </c>
      <c r="F172" s="206" t="s">
        <v>99</v>
      </c>
      <c r="G172" s="206" t="s">
        <v>65</v>
      </c>
      <c r="H172" s="206" t="s">
        <v>24</v>
      </c>
      <c r="I172" s="206" t="s">
        <v>133</v>
      </c>
      <c r="J172" s="183"/>
      <c r="K172" s="174">
        <f>K173</f>
        <v>100</v>
      </c>
    </row>
    <row r="173" spans="1:14" ht="30" customHeight="1" x14ac:dyDescent="0.25">
      <c r="A173" s="31"/>
      <c r="B173" s="196" t="s">
        <v>119</v>
      </c>
      <c r="C173" s="182">
        <v>992</v>
      </c>
      <c r="D173" s="183" t="s">
        <v>41</v>
      </c>
      <c r="E173" s="183" t="s">
        <v>25</v>
      </c>
      <c r="F173" s="206" t="s">
        <v>99</v>
      </c>
      <c r="G173" s="206" t="s">
        <v>74</v>
      </c>
      <c r="H173" s="206" t="s">
        <v>24</v>
      </c>
      <c r="I173" s="206" t="s">
        <v>133</v>
      </c>
      <c r="J173" s="183"/>
      <c r="K173" s="174">
        <f>K174</f>
        <v>100</v>
      </c>
    </row>
    <row r="174" spans="1:14" ht="33" customHeight="1" x14ac:dyDescent="0.25">
      <c r="A174" s="31"/>
      <c r="B174" s="194" t="s">
        <v>56</v>
      </c>
      <c r="C174" s="182">
        <v>992</v>
      </c>
      <c r="D174" s="183" t="s">
        <v>41</v>
      </c>
      <c r="E174" s="183" t="s">
        <v>25</v>
      </c>
      <c r="F174" s="206" t="s">
        <v>99</v>
      </c>
      <c r="G174" s="206" t="s">
        <v>74</v>
      </c>
      <c r="H174" s="206" t="s">
        <v>24</v>
      </c>
      <c r="I174" s="206" t="s">
        <v>141</v>
      </c>
      <c r="J174" s="183"/>
      <c r="K174" s="174">
        <f>K175</f>
        <v>100</v>
      </c>
    </row>
    <row r="175" spans="1:14" ht="30" x14ac:dyDescent="0.25">
      <c r="A175" s="31"/>
      <c r="B175" s="194" t="s">
        <v>79</v>
      </c>
      <c r="C175" s="182">
        <v>992</v>
      </c>
      <c r="D175" s="183" t="s">
        <v>41</v>
      </c>
      <c r="E175" s="183" t="s">
        <v>25</v>
      </c>
      <c r="F175" s="206" t="s">
        <v>99</v>
      </c>
      <c r="G175" s="206" t="s">
        <v>74</v>
      </c>
      <c r="H175" s="206" t="s">
        <v>24</v>
      </c>
      <c r="I175" s="206" t="s">
        <v>141</v>
      </c>
      <c r="J175" s="183" t="s">
        <v>80</v>
      </c>
      <c r="K175" s="174">
        <v>100</v>
      </c>
    </row>
    <row r="176" spans="1:14" ht="29.25" x14ac:dyDescent="0.25">
      <c r="A176" s="65"/>
      <c r="B176" s="333" t="s">
        <v>334</v>
      </c>
      <c r="C176" s="334">
        <v>992</v>
      </c>
      <c r="D176" s="335" t="s">
        <v>42</v>
      </c>
      <c r="E176" s="336" t="s">
        <v>23</v>
      </c>
      <c r="F176" s="337"/>
      <c r="G176" s="338"/>
      <c r="H176" s="338"/>
      <c r="I176" s="339"/>
      <c r="J176" s="183"/>
      <c r="K176" s="178">
        <f>K177</f>
        <v>1</v>
      </c>
      <c r="L176" s="269"/>
    </row>
    <row r="177" spans="1:11" ht="30" x14ac:dyDescent="0.25">
      <c r="A177" s="65"/>
      <c r="B177" s="340" t="s">
        <v>334</v>
      </c>
      <c r="C177" s="341">
        <v>992</v>
      </c>
      <c r="D177" s="342" t="s">
        <v>42</v>
      </c>
      <c r="E177" s="183" t="s">
        <v>23</v>
      </c>
      <c r="F177" s="337"/>
      <c r="G177" s="338"/>
      <c r="H177" s="338"/>
      <c r="I177" s="339"/>
      <c r="J177" s="183"/>
      <c r="K177" s="174">
        <f>K178</f>
        <v>1</v>
      </c>
    </row>
    <row r="178" spans="1:11" x14ac:dyDescent="0.25">
      <c r="A178" s="65"/>
      <c r="B178" s="343" t="s">
        <v>327</v>
      </c>
      <c r="C178" s="341">
        <v>992</v>
      </c>
      <c r="D178" s="342" t="s">
        <v>42</v>
      </c>
      <c r="E178" s="183" t="s">
        <v>23</v>
      </c>
      <c r="F178" s="337" t="s">
        <v>328</v>
      </c>
      <c r="G178" s="338" t="s">
        <v>65</v>
      </c>
      <c r="H178" s="338" t="s">
        <v>24</v>
      </c>
      <c r="I178" s="339" t="s">
        <v>133</v>
      </c>
      <c r="J178" s="183"/>
      <c r="K178" s="174">
        <v>1</v>
      </c>
    </row>
    <row r="179" spans="1:11" ht="45" x14ac:dyDescent="0.25">
      <c r="A179" s="65"/>
      <c r="B179" s="344" t="s">
        <v>329</v>
      </c>
      <c r="C179" s="341">
        <v>992</v>
      </c>
      <c r="D179" s="342" t="s">
        <v>42</v>
      </c>
      <c r="E179" s="183" t="s">
        <v>23</v>
      </c>
      <c r="F179" s="345" t="s">
        <v>328</v>
      </c>
      <c r="G179" s="346" t="s">
        <v>67</v>
      </c>
      <c r="H179" s="346" t="s">
        <v>24</v>
      </c>
      <c r="I179" s="347" t="s">
        <v>133</v>
      </c>
      <c r="J179" s="183"/>
      <c r="K179" s="174">
        <v>1</v>
      </c>
    </row>
    <row r="180" spans="1:11" x14ac:dyDescent="0.25">
      <c r="A180" s="65"/>
      <c r="B180" s="343" t="s">
        <v>330</v>
      </c>
      <c r="C180" s="341">
        <v>992</v>
      </c>
      <c r="D180" s="342" t="s">
        <v>42</v>
      </c>
      <c r="E180" s="183" t="s">
        <v>23</v>
      </c>
      <c r="F180" s="345" t="s">
        <v>328</v>
      </c>
      <c r="G180" s="346" t="s">
        <v>67</v>
      </c>
      <c r="H180" s="346" t="s">
        <v>24</v>
      </c>
      <c r="I180" s="347" t="s">
        <v>331</v>
      </c>
      <c r="J180" s="183"/>
      <c r="K180" s="174">
        <v>1</v>
      </c>
    </row>
    <row r="181" spans="1:11" x14ac:dyDescent="0.25">
      <c r="A181" s="65"/>
      <c r="B181" s="344" t="s">
        <v>332</v>
      </c>
      <c r="C181" s="348">
        <v>992</v>
      </c>
      <c r="D181" s="349" t="s">
        <v>42</v>
      </c>
      <c r="E181" s="183" t="s">
        <v>23</v>
      </c>
      <c r="F181" s="337" t="s">
        <v>328</v>
      </c>
      <c r="G181" s="338" t="s">
        <v>67</v>
      </c>
      <c r="H181" s="338" t="s">
        <v>24</v>
      </c>
      <c r="I181" s="339" t="s">
        <v>331</v>
      </c>
      <c r="J181" s="183" t="s">
        <v>333</v>
      </c>
      <c r="K181" s="174">
        <v>1</v>
      </c>
    </row>
    <row r="182" spans="1:11" x14ac:dyDescent="0.25">
      <c r="A182" s="65"/>
      <c r="B182" s="305"/>
      <c r="C182" s="306"/>
      <c r="D182" s="264"/>
      <c r="E182" s="264"/>
      <c r="F182" s="264"/>
      <c r="G182" s="264"/>
      <c r="H182" s="264"/>
      <c r="I182" s="264"/>
      <c r="J182" s="264"/>
      <c r="K182" s="307"/>
    </row>
    <row r="183" spans="1:11" x14ac:dyDescent="0.25">
      <c r="A183" s="65"/>
      <c r="B183" s="305"/>
      <c r="C183" s="67"/>
      <c r="D183" s="58"/>
      <c r="E183" s="58"/>
      <c r="F183" s="58"/>
      <c r="G183" s="58"/>
      <c r="H183" s="58"/>
      <c r="I183" s="58"/>
      <c r="J183" s="58"/>
      <c r="K183" s="68"/>
    </row>
    <row r="184" spans="1:11" ht="18.75" x14ac:dyDescent="0.3">
      <c r="B184" s="66"/>
      <c r="C184" s="302"/>
      <c r="D184" s="302"/>
      <c r="E184" s="302"/>
      <c r="F184" s="302"/>
      <c r="G184" s="302"/>
      <c r="H184" s="302"/>
      <c r="I184" s="302"/>
      <c r="J184" s="302"/>
      <c r="K184" s="302"/>
    </row>
    <row r="185" spans="1:11" ht="18.75" x14ac:dyDescent="0.3">
      <c r="B185" s="301" t="s">
        <v>317</v>
      </c>
    </row>
  </sheetData>
  <autoFilter ref="A13:K175"/>
  <mergeCells count="10">
    <mergeCell ref="A9:K9"/>
    <mergeCell ref="F11:I11"/>
    <mergeCell ref="F12:I12"/>
    <mergeCell ref="C7:K7"/>
    <mergeCell ref="C1:K1"/>
    <mergeCell ref="C2:K2"/>
    <mergeCell ref="C3:K3"/>
    <mergeCell ref="C4:K4"/>
    <mergeCell ref="A8:K8"/>
    <mergeCell ref="I5:K5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scale="8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2"/>
  <sheetViews>
    <sheetView view="pageBreakPreview" topLeftCell="A13" zoomScale="60" zoomScaleNormal="80" workbookViewId="0">
      <selection activeCell="B6" sqref="B6"/>
    </sheetView>
  </sheetViews>
  <sheetFormatPr defaultRowHeight="15" x14ac:dyDescent="0.25"/>
  <cols>
    <col min="1" max="1" width="33.5703125" customWidth="1"/>
    <col min="2" max="2" width="64.7109375" customWidth="1"/>
    <col min="3" max="3" width="21.140625" customWidth="1"/>
    <col min="4" max="5" width="0" hidden="1" customWidth="1"/>
  </cols>
  <sheetData>
    <row r="1" spans="1:13" ht="15.75" x14ac:dyDescent="0.25">
      <c r="B1" s="158"/>
      <c r="C1" s="165" t="s">
        <v>261</v>
      </c>
    </row>
    <row r="2" spans="1:13" ht="15.75" x14ac:dyDescent="0.25">
      <c r="B2" s="158"/>
      <c r="C2" s="159" t="s">
        <v>0</v>
      </c>
      <c r="L2" s="160"/>
      <c r="M2" s="160"/>
    </row>
    <row r="3" spans="1:13" ht="15.75" x14ac:dyDescent="0.25">
      <c r="B3" s="158"/>
      <c r="C3" s="159" t="s">
        <v>1</v>
      </c>
    </row>
    <row r="4" spans="1:13" ht="15.75" x14ac:dyDescent="0.25">
      <c r="B4" s="158"/>
      <c r="C4" s="159" t="s">
        <v>2</v>
      </c>
    </row>
    <row r="5" spans="1:13" x14ac:dyDescent="0.25">
      <c r="B5" s="388" t="s">
        <v>341</v>
      </c>
      <c r="C5" s="368"/>
    </row>
    <row r="6" spans="1:13" x14ac:dyDescent="0.25">
      <c r="B6" s="158"/>
      <c r="C6" s="157"/>
    </row>
    <row r="7" spans="1:13" ht="18.75" x14ac:dyDescent="0.3">
      <c r="A7" s="156"/>
    </row>
    <row r="8" spans="1:13" ht="4.5" customHeight="1" x14ac:dyDescent="0.3">
      <c r="A8" s="155"/>
      <c r="B8" s="154"/>
      <c r="C8" s="154"/>
    </row>
    <row r="9" spans="1:13" ht="46.5" customHeight="1" x14ac:dyDescent="0.25">
      <c r="A9" s="386" t="s">
        <v>262</v>
      </c>
      <c r="B9" s="387"/>
      <c r="C9" s="387"/>
    </row>
    <row r="10" spans="1:13" ht="18.75" x14ac:dyDescent="0.25">
      <c r="A10" s="387"/>
      <c r="B10" s="387"/>
      <c r="C10" s="387"/>
    </row>
    <row r="11" spans="1:13" ht="18.75" x14ac:dyDescent="0.25">
      <c r="B11" s="153"/>
      <c r="C11" s="152" t="s">
        <v>3</v>
      </c>
    </row>
    <row r="12" spans="1:13" ht="93.75" x14ac:dyDescent="0.25">
      <c r="A12" s="151" t="s">
        <v>221</v>
      </c>
      <c r="B12" s="151" t="s">
        <v>246</v>
      </c>
      <c r="C12" s="69" t="s">
        <v>158</v>
      </c>
      <c r="D12" s="34" t="s">
        <v>125</v>
      </c>
      <c r="E12" s="34" t="s">
        <v>124</v>
      </c>
    </row>
    <row r="13" spans="1:13" s="147" customFormat="1" ht="50.1" customHeight="1" x14ac:dyDescent="0.25">
      <c r="A13" s="265" t="s">
        <v>245</v>
      </c>
      <c r="B13" s="219" t="s">
        <v>244</v>
      </c>
      <c r="C13" s="149">
        <f>C21+C16+C19-C17-C20</f>
        <v>2312.6</v>
      </c>
      <c r="G13" s="150"/>
    </row>
    <row r="14" spans="1:13" ht="21" customHeight="1" x14ac:dyDescent="0.25">
      <c r="A14" s="220"/>
      <c r="B14" s="220" t="s">
        <v>243</v>
      </c>
      <c r="C14" s="148"/>
    </row>
    <row r="15" spans="1:13" ht="50.1" customHeight="1" x14ac:dyDescent="0.25">
      <c r="A15" s="208" t="s">
        <v>242</v>
      </c>
      <c r="B15" s="208" t="s">
        <v>241</v>
      </c>
      <c r="C15" s="266">
        <f>C16-C17</f>
        <v>0</v>
      </c>
    </row>
    <row r="16" spans="1:13" ht="50.1" customHeight="1" x14ac:dyDescent="0.25">
      <c r="A16" s="222" t="s">
        <v>310</v>
      </c>
      <c r="B16" s="222" t="s">
        <v>240</v>
      </c>
      <c r="C16" s="148">
        <v>0</v>
      </c>
    </row>
    <row r="17" spans="1:256" ht="50.1" customHeight="1" x14ac:dyDescent="0.25">
      <c r="A17" s="222" t="s">
        <v>311</v>
      </c>
      <c r="B17" s="222" t="s">
        <v>312</v>
      </c>
      <c r="C17" s="148">
        <v>0</v>
      </c>
    </row>
    <row r="18" spans="1:256" ht="50.1" customHeight="1" x14ac:dyDescent="0.25">
      <c r="A18" s="221" t="s">
        <v>238</v>
      </c>
      <c r="B18" s="208" t="s">
        <v>237</v>
      </c>
      <c r="C18" s="149">
        <f>C19-C20</f>
        <v>1000</v>
      </c>
    </row>
    <row r="19" spans="1:256" ht="50.1" customHeight="1" x14ac:dyDescent="0.25">
      <c r="A19" s="207" t="s">
        <v>309</v>
      </c>
      <c r="B19" s="207" t="s">
        <v>239</v>
      </c>
      <c r="C19" s="148">
        <v>1000</v>
      </c>
    </row>
    <row r="20" spans="1:256" ht="50.1" customHeight="1" x14ac:dyDescent="0.25">
      <c r="A20" s="217" t="s">
        <v>236</v>
      </c>
      <c r="B20" s="223" t="s">
        <v>235</v>
      </c>
      <c r="C20" s="218">
        <v>0</v>
      </c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U20" s="103"/>
      <c r="AV20" s="103"/>
      <c r="AW20" s="103"/>
      <c r="AX20" s="103"/>
      <c r="AY20" s="103"/>
      <c r="AZ20" s="103"/>
      <c r="BA20" s="103"/>
      <c r="BB20" s="103"/>
      <c r="BC20" s="103"/>
      <c r="BD20" s="103"/>
      <c r="BE20" s="103"/>
      <c r="BF20" s="103"/>
      <c r="BG20" s="103"/>
      <c r="BH20" s="103"/>
      <c r="BI20" s="103"/>
      <c r="BJ20" s="103"/>
      <c r="BK20" s="103"/>
      <c r="BL20" s="103"/>
      <c r="BM20" s="103"/>
      <c r="BN20" s="103"/>
      <c r="BO20" s="103"/>
      <c r="BP20" s="103"/>
      <c r="BQ20" s="103"/>
      <c r="BR20" s="103"/>
      <c r="BS20" s="103"/>
      <c r="BT20" s="103"/>
      <c r="BU20" s="103"/>
      <c r="BV20" s="103"/>
      <c r="BW20" s="103"/>
      <c r="BX20" s="103"/>
      <c r="BY20" s="103"/>
      <c r="BZ20" s="103"/>
      <c r="CA20" s="103"/>
      <c r="CB20" s="103"/>
      <c r="CC20" s="103"/>
      <c r="CD20" s="103"/>
      <c r="CE20" s="103"/>
      <c r="CF20" s="103"/>
      <c r="CG20" s="103"/>
      <c r="CH20" s="103"/>
      <c r="CI20" s="103"/>
      <c r="CJ20" s="103"/>
      <c r="CK20" s="103"/>
      <c r="CL20" s="103"/>
      <c r="CM20" s="103"/>
      <c r="CN20" s="103"/>
      <c r="CO20" s="103"/>
      <c r="CP20" s="103"/>
      <c r="CQ20" s="103"/>
      <c r="CR20" s="103"/>
      <c r="CS20" s="103"/>
      <c r="CT20" s="103"/>
      <c r="CU20" s="103"/>
      <c r="CV20" s="103"/>
      <c r="CW20" s="103"/>
      <c r="CX20" s="103"/>
      <c r="CY20" s="103"/>
      <c r="CZ20" s="103"/>
      <c r="DA20" s="103"/>
      <c r="DB20" s="103"/>
      <c r="DC20" s="103"/>
      <c r="DD20" s="103"/>
      <c r="DE20" s="103"/>
      <c r="DF20" s="103"/>
      <c r="DG20" s="103"/>
      <c r="DH20" s="103"/>
      <c r="DI20" s="103"/>
      <c r="DJ20" s="103"/>
      <c r="DK20" s="103"/>
      <c r="DL20" s="103"/>
      <c r="DM20" s="103"/>
      <c r="DN20" s="103"/>
      <c r="DO20" s="103"/>
      <c r="DP20" s="103"/>
      <c r="DQ20" s="103"/>
      <c r="DR20" s="103"/>
      <c r="DS20" s="103"/>
      <c r="DT20" s="103"/>
      <c r="DU20" s="103"/>
      <c r="DV20" s="103"/>
      <c r="DW20" s="103"/>
      <c r="DX20" s="103"/>
      <c r="DY20" s="103"/>
      <c r="DZ20" s="103"/>
      <c r="EA20" s="103"/>
      <c r="EB20" s="103"/>
      <c r="EC20" s="103"/>
      <c r="ED20" s="103"/>
      <c r="EE20" s="103"/>
      <c r="EF20" s="103"/>
      <c r="EG20" s="103"/>
      <c r="EH20" s="103"/>
      <c r="EI20" s="103"/>
      <c r="EJ20" s="103"/>
      <c r="EK20" s="103"/>
      <c r="EL20" s="103"/>
      <c r="EM20" s="103"/>
      <c r="EN20" s="103"/>
      <c r="EO20" s="103"/>
      <c r="EP20" s="103"/>
      <c r="EQ20" s="103"/>
      <c r="ER20" s="103"/>
      <c r="ES20" s="103"/>
      <c r="ET20" s="103"/>
      <c r="EU20" s="103"/>
      <c r="EV20" s="103"/>
      <c r="EW20" s="103"/>
      <c r="EX20" s="103"/>
      <c r="EY20" s="103"/>
      <c r="EZ20" s="103"/>
      <c r="FA20" s="103"/>
      <c r="FB20" s="103"/>
      <c r="FC20" s="103"/>
      <c r="FD20" s="103"/>
      <c r="FE20" s="103"/>
      <c r="FF20" s="103"/>
      <c r="FG20" s="103"/>
      <c r="FH20" s="103"/>
      <c r="FI20" s="103"/>
      <c r="FJ20" s="103"/>
      <c r="FK20" s="103"/>
      <c r="FL20" s="103"/>
      <c r="FM20" s="103"/>
      <c r="FN20" s="103"/>
      <c r="FO20" s="103"/>
      <c r="FP20" s="103"/>
      <c r="FQ20" s="103"/>
      <c r="FR20" s="103"/>
      <c r="FS20" s="103"/>
      <c r="FT20" s="103"/>
      <c r="FU20" s="103"/>
      <c r="FV20" s="103"/>
      <c r="FW20" s="103"/>
      <c r="FX20" s="103"/>
      <c r="FY20" s="103"/>
      <c r="FZ20" s="103"/>
      <c r="GA20" s="103"/>
      <c r="GB20" s="103"/>
      <c r="GC20" s="103"/>
      <c r="GD20" s="103"/>
      <c r="GE20" s="103"/>
      <c r="GF20" s="103"/>
      <c r="GG20" s="103"/>
      <c r="GH20" s="103"/>
      <c r="GI20" s="103"/>
      <c r="GJ20" s="103"/>
      <c r="GK20" s="103"/>
      <c r="GL20" s="103"/>
      <c r="GM20" s="103"/>
      <c r="GN20" s="103"/>
      <c r="GO20" s="103"/>
      <c r="GP20" s="103"/>
      <c r="GQ20" s="103"/>
      <c r="GR20" s="103"/>
      <c r="GS20" s="103"/>
      <c r="GT20" s="103"/>
      <c r="GU20" s="103"/>
      <c r="GV20" s="103"/>
      <c r="GW20" s="103"/>
      <c r="GX20" s="103"/>
      <c r="GY20" s="103"/>
      <c r="GZ20" s="103"/>
      <c r="HA20" s="103"/>
      <c r="HB20" s="103"/>
      <c r="HC20" s="103"/>
      <c r="HD20" s="103"/>
      <c r="HE20" s="103"/>
      <c r="HF20" s="103"/>
      <c r="HG20" s="103"/>
      <c r="HH20" s="103"/>
      <c r="HI20" s="103"/>
      <c r="HJ20" s="103"/>
      <c r="HK20" s="103"/>
      <c r="HL20" s="103"/>
      <c r="HM20" s="103"/>
      <c r="HN20" s="103"/>
      <c r="HO20" s="103"/>
      <c r="HP20" s="103"/>
      <c r="HQ20" s="103"/>
      <c r="HR20" s="103"/>
      <c r="HS20" s="103"/>
      <c r="HT20" s="103"/>
      <c r="HU20" s="103"/>
      <c r="HV20" s="103"/>
      <c r="HW20" s="103"/>
      <c r="HX20" s="103"/>
      <c r="HY20" s="103"/>
      <c r="HZ20" s="103"/>
      <c r="IA20" s="103"/>
      <c r="IB20" s="103"/>
      <c r="IC20" s="103"/>
      <c r="ID20" s="103"/>
      <c r="IE20" s="103"/>
      <c r="IF20" s="103"/>
      <c r="IG20" s="103"/>
      <c r="IH20" s="103"/>
      <c r="II20" s="103"/>
      <c r="IJ20" s="103"/>
      <c r="IK20" s="103"/>
      <c r="IL20" s="103"/>
      <c r="IM20" s="103"/>
      <c r="IN20" s="103"/>
      <c r="IO20" s="103"/>
      <c r="IP20" s="103"/>
      <c r="IQ20" s="103"/>
      <c r="IR20" s="103"/>
      <c r="IS20" s="103"/>
      <c r="IT20" s="103"/>
      <c r="IU20" s="103"/>
      <c r="IV20" s="103"/>
    </row>
    <row r="21" spans="1:256" s="147" customFormat="1" ht="50.1" customHeight="1" x14ac:dyDescent="0.25">
      <c r="A21" s="208" t="s">
        <v>234</v>
      </c>
      <c r="B21" s="208" t="s">
        <v>233</v>
      </c>
      <c r="C21" s="149">
        <v>1312.6</v>
      </c>
    </row>
    <row r="22" spans="1:256" ht="50.1" customHeight="1" x14ac:dyDescent="0.25">
      <c r="A22" s="207" t="s">
        <v>307</v>
      </c>
      <c r="B22" s="207" t="s">
        <v>304</v>
      </c>
      <c r="C22" s="224">
        <v>-21443</v>
      </c>
    </row>
    <row r="23" spans="1:256" ht="50.1" customHeight="1" x14ac:dyDescent="0.25">
      <c r="A23" s="207" t="s">
        <v>306</v>
      </c>
      <c r="B23" s="207" t="s">
        <v>305</v>
      </c>
      <c r="C23" s="224">
        <v>-21443</v>
      </c>
    </row>
    <row r="24" spans="1:256" ht="50.1" customHeight="1" x14ac:dyDescent="0.25">
      <c r="A24" s="207" t="s">
        <v>232</v>
      </c>
      <c r="B24" s="207" t="s">
        <v>231</v>
      </c>
      <c r="C24" s="224">
        <v>-21443</v>
      </c>
    </row>
    <row r="25" spans="1:256" ht="50.1" customHeight="1" x14ac:dyDescent="0.25">
      <c r="A25" s="207" t="s">
        <v>230</v>
      </c>
      <c r="B25" s="207" t="s">
        <v>229</v>
      </c>
      <c r="C25" s="224">
        <v>-21443</v>
      </c>
    </row>
    <row r="26" spans="1:256" ht="50.1" customHeight="1" x14ac:dyDescent="0.25">
      <c r="A26" s="207" t="s">
        <v>228</v>
      </c>
      <c r="B26" s="207" t="s">
        <v>227</v>
      </c>
      <c r="C26" s="225">
        <v>22755.599999999999</v>
      </c>
    </row>
    <row r="27" spans="1:256" ht="50.1" customHeight="1" x14ac:dyDescent="0.25">
      <c r="A27" s="207" t="s">
        <v>308</v>
      </c>
      <c r="B27" s="207" t="s">
        <v>227</v>
      </c>
      <c r="C27" s="225">
        <v>22755.599999999999</v>
      </c>
    </row>
    <row r="28" spans="1:256" ht="50.1" customHeight="1" x14ac:dyDescent="0.25">
      <c r="A28" s="207" t="s">
        <v>226</v>
      </c>
      <c r="B28" s="207" t="s">
        <v>225</v>
      </c>
      <c r="C28" s="225">
        <v>22755.599999999999</v>
      </c>
    </row>
    <row r="29" spans="1:256" ht="50.1" customHeight="1" x14ac:dyDescent="0.25">
      <c r="A29" s="207" t="s">
        <v>224</v>
      </c>
      <c r="B29" s="207" t="s">
        <v>223</v>
      </c>
      <c r="C29" s="225">
        <v>22755.599999999999</v>
      </c>
    </row>
    <row r="31" spans="1:256" ht="18.75" x14ac:dyDescent="0.3">
      <c r="A31" s="384" t="s">
        <v>318</v>
      </c>
      <c r="B31" s="385"/>
      <c r="C31" s="385"/>
      <c r="D31" s="133"/>
      <c r="E31" s="133"/>
      <c r="F31" s="133"/>
    </row>
    <row r="32" spans="1:256" ht="18.75" x14ac:dyDescent="0.25">
      <c r="C32" s="146"/>
    </row>
  </sheetData>
  <mergeCells count="4">
    <mergeCell ref="A31:C31"/>
    <mergeCell ref="A9:C9"/>
    <mergeCell ref="A10:C10"/>
    <mergeCell ref="B5:C5"/>
  </mergeCells>
  <phoneticPr fontId="33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 1</vt:lpstr>
      <vt:lpstr>прил4</vt:lpstr>
      <vt:lpstr>прил.5</vt:lpstr>
      <vt:lpstr>прил._6</vt:lpstr>
      <vt:lpstr>Прил 7</vt:lpstr>
      <vt:lpstr>'Прил 1'!Область_печати</vt:lpstr>
      <vt:lpstr>прил._6!Область_печати</vt:lpstr>
      <vt:lpstr>прил.5!Область_печати</vt:lpstr>
      <vt:lpstr>прил4!Область_печати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2019-10-18T09:30:48Z</cp:lastPrinted>
  <dcterms:created xsi:type="dcterms:W3CDTF">2010-11-10T14:00:24Z</dcterms:created>
  <dcterms:modified xsi:type="dcterms:W3CDTF">2019-11-18T13:05:30Z</dcterms:modified>
</cp:coreProperties>
</file>