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.ОТДЕЛ\Сессии 2021 года\май\проект отчета за2020год\"/>
    </mc:Choice>
  </mc:AlternateContent>
  <bookViews>
    <workbookView xWindow="-135" yWindow="735" windowWidth="12855" windowHeight="9150" tabRatio="849" firstSheet="2" activeTab="8"/>
  </bookViews>
  <sheets>
    <sheet name="Прил 1  (2)" sheetId="48" state="hidden" r:id="rId1"/>
    <sheet name="Прил 2" sheetId="41" state="hidden" r:id="rId2"/>
    <sheet name="прил.2" sheetId="44" r:id="rId3"/>
    <sheet name="Прил 4 (2)" sheetId="45" state="hidden" r:id="rId4"/>
    <sheet name="прил3" sheetId="6" r:id="rId5"/>
    <sheet name="прил.4" sheetId="40" r:id="rId6"/>
    <sheet name="прил._5" sheetId="24" r:id="rId7"/>
    <sheet name="Прил6" sheetId="42" r:id="rId8"/>
    <sheet name="прил 7" sheetId="46" r:id="rId9"/>
    <sheet name="Прил 10+" sheetId="47" state="hidden" r:id="rId10"/>
    <sheet name="Заимст 11" sheetId="51" state="hidden" r:id="rId11"/>
    <sheet name="Гарант 12" sheetId="49" state="hidden" r:id="rId12"/>
    <sheet name="нормативы 13" sheetId="50" state="hidden" r:id="rId13"/>
  </sheets>
  <externalReferences>
    <externalReference r:id="rId14"/>
  </externalReferences>
  <definedNames>
    <definedName name="_xlnm._FilterDatabase" localSheetId="6" hidden="1">прил._5!$A$13:$K$152</definedName>
    <definedName name="_xlnm._FilterDatabase" localSheetId="5" hidden="1">прил.4!$A$12:$H$146</definedName>
    <definedName name="_xlnm.Print_Area" localSheetId="0">'Прил 1  (2)'!$A$1:$B$81</definedName>
    <definedName name="_xlnm.Print_Area" localSheetId="1">'Прил 2'!$A$1:$F$30</definedName>
    <definedName name="_xlnm.Print_Area" localSheetId="8">'прил 7'!$A$1:$D$20</definedName>
    <definedName name="_xlnm.Print_Area" localSheetId="6">прил._5!$A$1:$N$162</definedName>
    <definedName name="_xlnm.Print_Area" localSheetId="5">прил.4!$A$1:$J$151</definedName>
    <definedName name="_xlnm.Print_Area" localSheetId="4">прил3!$A$1:$G$48</definedName>
    <definedName name="_xlnm.Print_Area" localSheetId="7">Прил6!$A$1:$D$31</definedName>
  </definedNames>
  <calcPr calcId="152511"/>
</workbook>
</file>

<file path=xl/calcChain.xml><?xml version="1.0" encoding="utf-8"?>
<calcChain xmlns="http://schemas.openxmlformats.org/spreadsheetml/2006/main">
  <c r="M151" i="24" l="1"/>
  <c r="M109" i="24"/>
  <c r="M82" i="24"/>
  <c r="M83" i="24"/>
  <c r="M74" i="24"/>
  <c r="M26" i="24"/>
  <c r="J92" i="40"/>
  <c r="J26" i="40"/>
  <c r="J27" i="40"/>
  <c r="J28" i="40"/>
  <c r="J29" i="40"/>
  <c r="J30" i="40"/>
  <c r="J31" i="40"/>
  <c r="J32" i="40"/>
  <c r="J25" i="40"/>
  <c r="J19" i="40"/>
  <c r="J20" i="40"/>
  <c r="J21" i="40"/>
  <c r="J22" i="40"/>
  <c r="J23" i="40"/>
  <c r="J24" i="40"/>
  <c r="J17" i="40"/>
  <c r="J15" i="40"/>
  <c r="J16" i="40"/>
  <c r="F43" i="6"/>
  <c r="F44" i="6"/>
  <c r="F30" i="6"/>
  <c r="F31" i="6"/>
  <c r="F24" i="6"/>
  <c r="F23" i="6"/>
  <c r="F15" i="6"/>
  <c r="F16" i="6"/>
  <c r="F17" i="6"/>
  <c r="F18" i="6"/>
  <c r="F19" i="6"/>
  <c r="E42" i="6" l="1"/>
  <c r="D42" i="6"/>
  <c r="D27" i="6"/>
  <c r="D26" i="6"/>
  <c r="D18" i="42"/>
  <c r="C18" i="42"/>
  <c r="L53" i="24" l="1"/>
  <c r="M53" i="24"/>
  <c r="K53" i="24"/>
  <c r="I138" i="40" l="1"/>
  <c r="H138" i="40"/>
  <c r="I21" i="40"/>
  <c r="H21" i="40"/>
  <c r="I20" i="40"/>
  <c r="H20" i="40"/>
  <c r="H108" i="40"/>
  <c r="H105" i="40"/>
  <c r="I95" i="40"/>
  <c r="I96" i="40"/>
  <c r="H96" i="40"/>
  <c r="H91" i="40"/>
  <c r="H53" i="40"/>
  <c r="H49" i="40"/>
  <c r="H37" i="40"/>
  <c r="H29" i="40"/>
  <c r="L150" i="24"/>
  <c r="L112" i="24"/>
  <c r="L21" i="24"/>
  <c r="K150" i="24"/>
  <c r="D14" i="42" l="1"/>
  <c r="D15" i="42"/>
  <c r="D22" i="44"/>
  <c r="E32" i="6"/>
  <c r="E37" i="6"/>
  <c r="E27" i="6"/>
  <c r="E26" i="6"/>
  <c r="E21" i="6"/>
  <c r="L152" i="24"/>
  <c r="E43" i="6" s="1"/>
  <c r="L153" i="24"/>
  <c r="L154" i="24"/>
  <c r="L155" i="24"/>
  <c r="L156" i="24"/>
  <c r="E44" i="6"/>
  <c r="E17" i="6"/>
  <c r="I24" i="40"/>
  <c r="I142" i="40"/>
  <c r="I139" i="40" s="1"/>
  <c r="I84" i="40"/>
  <c r="L85" i="24"/>
  <c r="I140" i="40" l="1"/>
  <c r="I141" i="40"/>
  <c r="L68" i="24"/>
  <c r="L80" i="24"/>
  <c r="K80" i="24"/>
  <c r="L74" i="24"/>
  <c r="L44" i="24"/>
  <c r="L109" i="24" l="1"/>
  <c r="M113" i="24"/>
  <c r="K112" i="24"/>
  <c r="M112" i="24" s="1"/>
  <c r="K59" i="24"/>
  <c r="J96" i="40"/>
  <c r="H95" i="40"/>
  <c r="J95" i="40" s="1"/>
  <c r="B95" i="40"/>
  <c r="K109" i="24" l="1"/>
  <c r="C10" i="44"/>
  <c r="E22" i="44"/>
  <c r="E23" i="44"/>
  <c r="L137" i="24" l="1"/>
  <c r="K137" i="24"/>
  <c r="D22" i="42" l="1"/>
  <c r="D23" i="42"/>
  <c r="D24" i="42"/>
  <c r="D19" i="42"/>
  <c r="D20" i="42"/>
  <c r="D17" i="42"/>
  <c r="D12" i="42" s="1"/>
  <c r="C17" i="42"/>
  <c r="C19" i="42"/>
  <c r="C20" i="42"/>
  <c r="C22" i="42"/>
  <c r="C23" i="42"/>
  <c r="C24" i="42"/>
  <c r="C13" i="42"/>
  <c r="D13" i="42"/>
  <c r="C12" i="42" l="1"/>
  <c r="I37" i="40"/>
  <c r="I35" i="40" s="1"/>
  <c r="I110" i="40"/>
  <c r="I108" i="40"/>
  <c r="I106" i="40"/>
  <c r="I105" i="40"/>
  <c r="I104" i="40"/>
  <c r="I94" i="40"/>
  <c r="I91" i="40"/>
  <c r="I56" i="40"/>
  <c r="I53" i="40"/>
  <c r="I49" i="40"/>
  <c r="I45" i="40"/>
  <c r="I41" i="40"/>
  <c r="I38" i="40" s="1"/>
  <c r="I29" i="40"/>
  <c r="I32" i="40"/>
  <c r="I31" i="40" s="1"/>
  <c r="L59" i="24"/>
  <c r="K74" i="24"/>
  <c r="L114" i="24"/>
  <c r="L115" i="24"/>
  <c r="L116" i="24"/>
  <c r="L117" i="24"/>
  <c r="L118" i="24"/>
  <c r="M119" i="24"/>
  <c r="M128" i="24"/>
  <c r="L126" i="24"/>
  <c r="L127" i="24"/>
  <c r="L146" i="24"/>
  <c r="E41" i="6" s="1"/>
  <c r="L147" i="24"/>
  <c r="L148" i="24"/>
  <c r="D20" i="44"/>
  <c r="I30" i="40" l="1"/>
  <c r="I39" i="40"/>
  <c r="J41" i="40"/>
  <c r="I40" i="40"/>
  <c r="E23" i="6" l="1"/>
  <c r="E30" i="6"/>
  <c r="D30" i="6"/>
  <c r="H30" i="40"/>
  <c r="H31" i="40"/>
  <c r="H38" i="40"/>
  <c r="J38" i="40" s="1"/>
  <c r="H39" i="40"/>
  <c r="J39" i="40" s="1"/>
  <c r="H40" i="40"/>
  <c r="J40" i="40" s="1"/>
  <c r="H141" i="40"/>
  <c r="H140" i="40"/>
  <c r="H139" i="40"/>
  <c r="J142" i="40"/>
  <c r="J140" i="40" l="1"/>
  <c r="J141" i="40"/>
  <c r="J139" i="40"/>
  <c r="K106" i="24"/>
  <c r="K107" i="24"/>
  <c r="K114" i="24"/>
  <c r="K115" i="24"/>
  <c r="M115" i="24" s="1"/>
  <c r="K116" i="24"/>
  <c r="M116" i="24" s="1"/>
  <c r="K117" i="24"/>
  <c r="M117" i="24" s="1"/>
  <c r="K118" i="24"/>
  <c r="M118" i="24" s="1"/>
  <c r="K126" i="24"/>
  <c r="M126" i="24" s="1"/>
  <c r="K127" i="24"/>
  <c r="M127" i="24" s="1"/>
  <c r="K146" i="24"/>
  <c r="K147" i="24"/>
  <c r="K148" i="24"/>
  <c r="K156" i="24"/>
  <c r="K155" i="24"/>
  <c r="K154" i="24"/>
  <c r="K153" i="24"/>
  <c r="K152" i="24"/>
  <c r="D43" i="6" s="1"/>
  <c r="M114" i="24" l="1"/>
  <c r="F33" i="6" s="1"/>
  <c r="F32" i="6" s="1"/>
  <c r="D33" i="6"/>
  <c r="D32" i="6" s="1"/>
  <c r="M153" i="24"/>
  <c r="M154" i="24"/>
  <c r="M155" i="24"/>
  <c r="M156" i="24"/>
  <c r="M157" i="24"/>
  <c r="A33" i="6" l="1"/>
  <c r="A32" i="6"/>
  <c r="C17" i="46"/>
  <c r="B17" i="46"/>
  <c r="D14" i="46"/>
  <c r="B133" i="40"/>
  <c r="B54" i="40"/>
  <c r="A16" i="46" l="1"/>
  <c r="B108" i="40"/>
  <c r="B107" i="40"/>
  <c r="B66" i="40"/>
  <c r="B34" i="40"/>
  <c r="B24" i="40"/>
  <c r="B17" i="40"/>
  <c r="B14" i="40"/>
  <c r="B13" i="40"/>
  <c r="M60" i="24"/>
  <c r="D16" i="46" l="1"/>
  <c r="D15" i="46"/>
  <c r="I109" i="40" l="1"/>
  <c r="I33" i="40"/>
  <c r="I36" i="40"/>
  <c r="I34" i="40" s="1"/>
  <c r="I146" i="40" l="1"/>
  <c r="I132" i="40"/>
  <c r="I134" i="40"/>
  <c r="I129" i="40"/>
  <c r="I125" i="40" s="1"/>
  <c r="I98" i="40"/>
  <c r="I100" i="40"/>
  <c r="I89" i="40"/>
  <c r="I90" i="40"/>
  <c r="H89" i="40"/>
  <c r="H90" i="40"/>
  <c r="I88" i="40"/>
  <c r="I65" i="40"/>
  <c r="I66" i="40"/>
  <c r="H65" i="40"/>
  <c r="H66" i="40"/>
  <c r="I52" i="40"/>
  <c r="I48" i="40"/>
  <c r="H48" i="40"/>
  <c r="I27" i="40"/>
  <c r="I26" i="40" s="1"/>
  <c r="I25" i="40" s="1"/>
  <c r="I28" i="40"/>
  <c r="H27" i="40"/>
  <c r="H26" i="40" s="1"/>
  <c r="H25" i="40" s="1"/>
  <c r="H28" i="40"/>
  <c r="I19" i="40"/>
  <c r="I128" i="40" l="1"/>
  <c r="J48" i="40"/>
  <c r="J49" i="40"/>
  <c r="J45" i="40"/>
  <c r="J57" i="40"/>
  <c r="J58" i="40"/>
  <c r="J59" i="40"/>
  <c r="J60" i="40"/>
  <c r="J61" i="40"/>
  <c r="J62" i="40"/>
  <c r="J63" i="40"/>
  <c r="J65" i="40"/>
  <c r="J66" i="40"/>
  <c r="J67" i="40"/>
  <c r="J71" i="40"/>
  <c r="J72" i="40"/>
  <c r="J75" i="40"/>
  <c r="J76" i="40"/>
  <c r="J78" i="40"/>
  <c r="J79" i="40"/>
  <c r="J80" i="40"/>
  <c r="J81" i="40"/>
  <c r="J84" i="40"/>
  <c r="J89" i="40"/>
  <c r="J90" i="40"/>
  <c r="J91" i="40"/>
  <c r="J94" i="40"/>
  <c r="J105" i="40"/>
  <c r="J108" i="40"/>
  <c r="J111" i="40"/>
  <c r="J112" i="40"/>
  <c r="J117" i="40"/>
  <c r="J118" i="40"/>
  <c r="J119" i="40"/>
  <c r="J120" i="40"/>
  <c r="J121" i="40"/>
  <c r="J122" i="40"/>
  <c r="J123" i="40"/>
  <c r="J124" i="40"/>
  <c r="J126" i="40"/>
  <c r="J127" i="40"/>
  <c r="J138" i="40"/>
  <c r="I18" i="40"/>
  <c r="I47" i="40"/>
  <c r="I46" i="40" s="1"/>
  <c r="I42" i="40"/>
  <c r="I44" i="40"/>
  <c r="I51" i="40"/>
  <c r="I55" i="40"/>
  <c r="I64" i="40"/>
  <c r="I68" i="40"/>
  <c r="I70" i="40"/>
  <c r="I74" i="40"/>
  <c r="I77" i="40"/>
  <c r="I83" i="40"/>
  <c r="I69" i="40" s="1"/>
  <c r="I86" i="40"/>
  <c r="I93" i="40"/>
  <c r="I92" i="40" s="1"/>
  <c r="I85" i="40" s="1"/>
  <c r="I99" i="40"/>
  <c r="I107" i="40"/>
  <c r="I116" i="40"/>
  <c r="I114" i="40" s="1"/>
  <c r="I131" i="40"/>
  <c r="I133" i="40"/>
  <c r="I135" i="40"/>
  <c r="I136" i="40"/>
  <c r="I137" i="40"/>
  <c r="I143" i="40"/>
  <c r="F21" i="6"/>
  <c r="F26" i="6"/>
  <c r="F27" i="6"/>
  <c r="F28" i="6"/>
  <c r="F42" i="6"/>
  <c r="I22" i="40" l="1"/>
  <c r="I23" i="40"/>
  <c r="I17" i="40"/>
  <c r="I73" i="40"/>
  <c r="I43" i="40"/>
  <c r="I54" i="40"/>
  <c r="I50" i="40" s="1"/>
  <c r="I103" i="40"/>
  <c r="I145" i="40"/>
  <c r="I115" i="40"/>
  <c r="I87" i="40"/>
  <c r="I130" i="40"/>
  <c r="I97" i="40"/>
  <c r="I82" i="40"/>
  <c r="M20" i="24"/>
  <c r="M25" i="24"/>
  <c r="M32" i="24"/>
  <c r="M37" i="24"/>
  <c r="M38" i="24"/>
  <c r="M39" i="24"/>
  <c r="M42" i="24"/>
  <c r="M45" i="24"/>
  <c r="M47" i="24"/>
  <c r="M52" i="24"/>
  <c r="M57" i="24"/>
  <c r="M59" i="24"/>
  <c r="M66" i="24"/>
  <c r="M72" i="24"/>
  <c r="M73" i="24"/>
  <c r="M78" i="24"/>
  <c r="M84" i="24"/>
  <c r="M80" i="24" s="1"/>
  <c r="M89" i="24"/>
  <c r="M94" i="24"/>
  <c r="M100" i="24"/>
  <c r="M105" i="24"/>
  <c r="M108" i="24"/>
  <c r="M111" i="24"/>
  <c r="M125" i="24"/>
  <c r="M134" i="24"/>
  <c r="M139" i="24"/>
  <c r="M137" i="24" s="1"/>
  <c r="M145" i="24"/>
  <c r="M152" i="24"/>
  <c r="L92" i="24"/>
  <c r="M92" i="24" s="1"/>
  <c r="L93" i="24"/>
  <c r="M93" i="24" s="1"/>
  <c r="L103" i="24"/>
  <c r="M103" i="24" s="1"/>
  <c r="L106" i="24"/>
  <c r="M106" i="24" s="1"/>
  <c r="L107" i="24"/>
  <c r="M107" i="24" s="1"/>
  <c r="L67" i="24"/>
  <c r="E22" i="6" s="1"/>
  <c r="K68" i="24"/>
  <c r="L28" i="24"/>
  <c r="E14" i="6" s="1"/>
  <c r="L16" i="24"/>
  <c r="E15" i="6" s="1"/>
  <c r="L17" i="24"/>
  <c r="L18" i="24"/>
  <c r="L19" i="24"/>
  <c r="L22" i="24"/>
  <c r="L23" i="24"/>
  <c r="L24" i="24"/>
  <c r="L29" i="24"/>
  <c r="L30" i="24"/>
  <c r="L31" i="24"/>
  <c r="L36" i="24"/>
  <c r="L35" i="24" s="1"/>
  <c r="L41" i="24"/>
  <c r="L46" i="24"/>
  <c r="L48" i="24"/>
  <c r="L49" i="24"/>
  <c r="L50" i="24"/>
  <c r="L51" i="24"/>
  <c r="E19" i="6"/>
  <c r="L54" i="24"/>
  <c r="L55" i="24"/>
  <c r="L56" i="24"/>
  <c r="L58" i="24"/>
  <c r="L61" i="24"/>
  <c r="E20" i="6" s="1"/>
  <c r="L65" i="24"/>
  <c r="L69" i="24"/>
  <c r="L70" i="24"/>
  <c r="L71" i="24"/>
  <c r="L75" i="24"/>
  <c r="L76" i="24"/>
  <c r="L77" i="24"/>
  <c r="L83" i="24"/>
  <c r="L82" i="24" s="1"/>
  <c r="L81" i="24" s="1"/>
  <c r="I16" i="40" s="1"/>
  <c r="L86" i="24"/>
  <c r="L87" i="24"/>
  <c r="L88" i="24"/>
  <c r="L91" i="24"/>
  <c r="L90" i="24" s="1"/>
  <c r="L97" i="24"/>
  <c r="L96" i="24" s="1"/>
  <c r="L98" i="24"/>
  <c r="L99" i="24"/>
  <c r="L104" i="24"/>
  <c r="L110" i="24"/>
  <c r="L122" i="24"/>
  <c r="L121" i="24" s="1"/>
  <c r="E35" i="6" s="1"/>
  <c r="L123" i="24"/>
  <c r="L124" i="24"/>
  <c r="L130" i="24"/>
  <c r="L131" i="24"/>
  <c r="L132" i="24"/>
  <c r="L133" i="24"/>
  <c r="L135" i="24"/>
  <c r="E38" i="6" s="1"/>
  <c r="L136" i="24"/>
  <c r="L138" i="24"/>
  <c r="L140" i="24"/>
  <c r="L149" i="24"/>
  <c r="E14" i="44"/>
  <c r="E15" i="44"/>
  <c r="E16" i="44"/>
  <c r="E18" i="44"/>
  <c r="E19" i="44"/>
  <c r="E20" i="44"/>
  <c r="E21" i="44"/>
  <c r="L144" i="24" l="1"/>
  <c r="E39" i="6"/>
  <c r="E40" i="6"/>
  <c r="M68" i="24"/>
  <c r="D23" i="6"/>
  <c r="I15" i="40"/>
  <c r="I14" i="40" s="1"/>
  <c r="I13" i="40"/>
  <c r="L141" i="24"/>
  <c r="L142" i="24"/>
  <c r="L143" i="24"/>
  <c r="I144" i="40"/>
  <c r="I102" i="40"/>
  <c r="L120" i="24"/>
  <c r="E34" i="6" s="1"/>
  <c r="L62" i="24"/>
  <c r="L64" i="24"/>
  <c r="E18" i="6"/>
  <c r="L14" i="24"/>
  <c r="L63" i="24"/>
  <c r="E24" i="6"/>
  <c r="L102" i="24"/>
  <c r="L101" i="24" s="1"/>
  <c r="L129" i="24"/>
  <c r="E36" i="6" s="1"/>
  <c r="L79" i="24"/>
  <c r="E25" i="6" s="1"/>
  <c r="L43" i="24"/>
  <c r="D13" i="44"/>
  <c r="D17" i="44"/>
  <c r="L95" i="24" l="1"/>
  <c r="E29" i="6" s="1"/>
  <c r="E31" i="6"/>
  <c r="I12" i="40"/>
  <c r="I101" i="40"/>
  <c r="L33" i="24"/>
  <c r="E16" i="6" s="1"/>
  <c r="L34" i="24"/>
  <c r="L15" i="24"/>
  <c r="D12" i="44"/>
  <c r="K140" i="24"/>
  <c r="M140" i="24" s="1"/>
  <c r="E13" i="6" l="1"/>
  <c r="E12" i="6" s="1"/>
  <c r="L27" i="24"/>
  <c r="L26" i="24" s="1"/>
  <c r="D11" i="44"/>
  <c r="D10" i="44" s="1"/>
  <c r="E10" i="44" s="1"/>
  <c r="L13" i="24" l="1"/>
  <c r="K91" i="24"/>
  <c r="H64" i="40"/>
  <c r="J64" i="40" s="1"/>
  <c r="M91" i="24" l="1"/>
  <c r="M90" i="24" s="1"/>
  <c r="K90" i="24"/>
  <c r="H68" i="40"/>
  <c r="J68" i="40" s="1"/>
  <c r="D19" i="6"/>
  <c r="K61" i="24"/>
  <c r="K65" i="24"/>
  <c r="M65" i="24" s="1"/>
  <c r="K69" i="24"/>
  <c r="M69" i="24" s="1"/>
  <c r="K70" i="24"/>
  <c r="M70" i="24" s="1"/>
  <c r="K71" i="24"/>
  <c r="M71" i="24" s="1"/>
  <c r="K97" i="24"/>
  <c r="M97" i="24" s="1"/>
  <c r="K122" i="24"/>
  <c r="H107" i="40"/>
  <c r="J107" i="40" s="1"/>
  <c r="K75" i="24"/>
  <c r="M61" i="24" l="1"/>
  <c r="D20" i="6"/>
  <c r="F20" i="6" s="1"/>
  <c r="M122" i="24"/>
  <c r="K121" i="24"/>
  <c r="D24" i="6"/>
  <c r="M75" i="24"/>
  <c r="K36" i="24" l="1"/>
  <c r="M36" i="24" s="1"/>
  <c r="H146" i="40" l="1"/>
  <c r="J146" i="40" s="1"/>
  <c r="H134" i="40"/>
  <c r="J134" i="40" s="1"/>
  <c r="H132" i="40"/>
  <c r="H129" i="40"/>
  <c r="H116" i="40"/>
  <c r="J116" i="40" s="1"/>
  <c r="H113" i="40"/>
  <c r="J113" i="40" s="1"/>
  <c r="H110" i="40"/>
  <c r="J110" i="40" s="1"/>
  <c r="H106" i="40"/>
  <c r="J106" i="40" s="1"/>
  <c r="H104" i="40"/>
  <c r="J104" i="40" s="1"/>
  <c r="H100" i="40"/>
  <c r="J100" i="40" s="1"/>
  <c r="H88" i="40"/>
  <c r="H56" i="40"/>
  <c r="J56" i="40" s="1"/>
  <c r="H35" i="40"/>
  <c r="H24" i="40"/>
  <c r="H98" i="40"/>
  <c r="J98" i="40" s="1"/>
  <c r="K46" i="24"/>
  <c r="M46" i="24" s="1"/>
  <c r="K44" i="24"/>
  <c r="M44" i="24" s="1"/>
  <c r="J37" i="40" l="1"/>
  <c r="J35" i="40" s="1"/>
  <c r="H36" i="40"/>
  <c r="H33" i="40"/>
  <c r="J53" i="40"/>
  <c r="H52" i="40"/>
  <c r="J52" i="40" s="1"/>
  <c r="H19" i="40"/>
  <c r="J129" i="40"/>
  <c r="H128" i="40"/>
  <c r="J128" i="40" s="1"/>
  <c r="J88" i="40"/>
  <c r="H131" i="40"/>
  <c r="J131" i="40" s="1"/>
  <c r="J132" i="40"/>
  <c r="K43" i="24"/>
  <c r="H103" i="40"/>
  <c r="J103" i="40" s="1"/>
  <c r="M147" i="24"/>
  <c r="J33" i="40" l="1"/>
  <c r="J36" i="40"/>
  <c r="J34" i="40" s="1"/>
  <c r="K33" i="24"/>
  <c r="M43" i="24"/>
  <c r="H51" i="40"/>
  <c r="J51" i="40" s="1"/>
  <c r="H133" i="40"/>
  <c r="J133" i="40" s="1"/>
  <c r="H130" i="40"/>
  <c r="J130" i="40" s="1"/>
  <c r="M33" i="24" l="1"/>
  <c r="D16" i="6"/>
  <c r="K102" i="24"/>
  <c r="C12" i="45"/>
  <c r="C17" i="44"/>
  <c r="M102" i="24" l="1"/>
  <c r="K101" i="24"/>
  <c r="E17" i="44"/>
  <c r="K123" i="24"/>
  <c r="M123" i="24" s="1"/>
  <c r="D31" i="6" l="1"/>
  <c r="M101" i="24"/>
  <c r="K120" i="24"/>
  <c r="M120" i="24" s="1"/>
  <c r="M121" i="24"/>
  <c r="B33" i="40"/>
  <c r="C11" i="41" l="1"/>
  <c r="H136" i="40" l="1"/>
  <c r="J136" i="40" s="1"/>
  <c r="K96" i="24"/>
  <c r="M96" i="24" s="1"/>
  <c r="K67" i="24"/>
  <c r="K48" i="24"/>
  <c r="D18" i="6" s="1"/>
  <c r="K135" i="24"/>
  <c r="M135" i="24" s="1"/>
  <c r="K110" i="24"/>
  <c r="M110" i="24" s="1"/>
  <c r="K54" i="24"/>
  <c r="M54" i="24" s="1"/>
  <c r="K55" i="24"/>
  <c r="M55" i="24" s="1"/>
  <c r="K56" i="24"/>
  <c r="M56" i="24" s="1"/>
  <c r="C13" i="44"/>
  <c r="H13" i="40"/>
  <c r="H42" i="40"/>
  <c r="H83" i="40"/>
  <c r="J83" i="40" s="1"/>
  <c r="H86" i="40"/>
  <c r="J86" i="40" s="1"/>
  <c r="H93" i="40"/>
  <c r="H92" i="40" s="1"/>
  <c r="H85" i="40" s="1"/>
  <c r="J85" i="40" s="1"/>
  <c r="H97" i="40"/>
  <c r="J97" i="40" s="1"/>
  <c r="H114" i="40"/>
  <c r="J114" i="40" s="1"/>
  <c r="H125" i="40"/>
  <c r="J125" i="40" s="1"/>
  <c r="H143" i="40"/>
  <c r="J143" i="40" s="1"/>
  <c r="K98" i="24"/>
  <c r="M98" i="24" s="1"/>
  <c r="K21" i="24"/>
  <c r="D17" i="6" s="1"/>
  <c r="K58" i="24"/>
  <c r="M58" i="24" s="1"/>
  <c r="D11" i="41"/>
  <c r="E11" i="41" s="1"/>
  <c r="E12" i="41"/>
  <c r="E13" i="41"/>
  <c r="E15" i="41"/>
  <c r="E18" i="41"/>
  <c r="C21" i="41"/>
  <c r="C26" i="41" s="1"/>
  <c r="E22" i="41"/>
  <c r="D23" i="41"/>
  <c r="E23" i="41" s="1"/>
  <c r="E24" i="41"/>
  <c r="E25" i="41"/>
  <c r="K18" i="24"/>
  <c r="M18" i="24" s="1"/>
  <c r="K64" i="24"/>
  <c r="M64" i="24" s="1"/>
  <c r="K133" i="24"/>
  <c r="M133" i="24" s="1"/>
  <c r="K104" i="24"/>
  <c r="M104" i="24" s="1"/>
  <c r="K76" i="24"/>
  <c r="M76" i="24" s="1"/>
  <c r="K77" i="24"/>
  <c r="M77" i="24" s="1"/>
  <c r="K49" i="24"/>
  <c r="M49" i="24" s="1"/>
  <c r="K50" i="24"/>
  <c r="M50" i="24" s="1"/>
  <c r="K51" i="24"/>
  <c r="M51" i="24" s="1"/>
  <c r="K28" i="24"/>
  <c r="K29" i="24"/>
  <c r="M29" i="24" s="1"/>
  <c r="K30" i="24"/>
  <c r="M30" i="24" s="1"/>
  <c r="K31" i="24"/>
  <c r="M31" i="24" s="1"/>
  <c r="K22" i="24"/>
  <c r="K23" i="24"/>
  <c r="K24" i="24"/>
  <c r="M148" i="24"/>
  <c r="K130" i="24"/>
  <c r="K131" i="24"/>
  <c r="M131" i="24" s="1"/>
  <c r="K132" i="24"/>
  <c r="M132" i="24" s="1"/>
  <c r="K87" i="24"/>
  <c r="M87" i="24" s="1"/>
  <c r="B92" i="40"/>
  <c r="B89" i="40"/>
  <c r="B87" i="40"/>
  <c r="B85" i="40"/>
  <c r="B83" i="40"/>
  <c r="B68" i="40"/>
  <c r="B50" i="40"/>
  <c r="B28" i="40"/>
  <c r="B25" i="40"/>
  <c r="B23" i="40"/>
  <c r="B19" i="40"/>
  <c r="B15" i="40"/>
  <c r="H77" i="40"/>
  <c r="J77" i="40" s="1"/>
  <c r="H74" i="40"/>
  <c r="J74" i="40" s="1"/>
  <c r="H70" i="40"/>
  <c r="J70" i="40" s="1"/>
  <c r="K83" i="24"/>
  <c r="K41" i="24"/>
  <c r="A27" i="6"/>
  <c r="A19" i="6"/>
  <c r="A18" i="6"/>
  <c r="A16" i="6"/>
  <c r="A14" i="6"/>
  <c r="K99" i="24"/>
  <c r="M99" i="24" s="1"/>
  <c r="K19" i="24"/>
  <c r="M19" i="24" s="1"/>
  <c r="K17" i="24"/>
  <c r="M17" i="24" s="1"/>
  <c r="K16" i="24"/>
  <c r="K85" i="24"/>
  <c r="K88" i="24"/>
  <c r="M88" i="24" s="1"/>
  <c r="K86" i="24"/>
  <c r="M86" i="24" s="1"/>
  <c r="K124" i="24"/>
  <c r="M124" i="24" s="1"/>
  <c r="M16" i="24" l="1"/>
  <c r="D15" i="6"/>
  <c r="M67" i="24"/>
  <c r="D22" i="6"/>
  <c r="M28" i="24"/>
  <c r="D14" i="6"/>
  <c r="J13" i="40"/>
  <c r="J93" i="40"/>
  <c r="H47" i="40"/>
  <c r="J42" i="40"/>
  <c r="K82" i="24"/>
  <c r="D37" i="6"/>
  <c r="F37" i="6" s="1"/>
  <c r="M130" i="24"/>
  <c r="M24" i="24"/>
  <c r="K79" i="24"/>
  <c r="M85" i="24"/>
  <c r="K40" i="24"/>
  <c r="M40" i="24" s="1"/>
  <c r="M41" i="24"/>
  <c r="D41" i="6"/>
  <c r="F41" i="6" s="1"/>
  <c r="M146" i="24"/>
  <c r="M23" i="24"/>
  <c r="M48" i="24"/>
  <c r="K149" i="24"/>
  <c r="M149" i="24" s="1"/>
  <c r="M150" i="24"/>
  <c r="M22" i="24"/>
  <c r="M21" i="24"/>
  <c r="C12" i="44"/>
  <c r="E13" i="44"/>
  <c r="K27" i="24"/>
  <c r="D39" i="6"/>
  <c r="F39" i="6" s="1"/>
  <c r="K63" i="24"/>
  <c r="M63" i="24" s="1"/>
  <c r="K95" i="24"/>
  <c r="D29" i="6" s="1"/>
  <c r="K14" i="24"/>
  <c r="K142" i="24"/>
  <c r="M142" i="24" s="1"/>
  <c r="K35" i="24"/>
  <c r="D34" i="6"/>
  <c r="F34" i="6" s="1"/>
  <c r="K144" i="24"/>
  <c r="M144" i="24" s="1"/>
  <c r="K136" i="24"/>
  <c r="M136" i="24" s="1"/>
  <c r="K138" i="24"/>
  <c r="M138" i="24" s="1"/>
  <c r="D38" i="6"/>
  <c r="F38" i="6" s="1"/>
  <c r="K129" i="24"/>
  <c r="D36" i="6" s="1"/>
  <c r="K141" i="24"/>
  <c r="H87" i="40"/>
  <c r="J87" i="40" s="1"/>
  <c r="H55" i="40"/>
  <c r="H115" i="40"/>
  <c r="J115" i="40" s="1"/>
  <c r="H18" i="40"/>
  <c r="H145" i="40"/>
  <c r="H73" i="40"/>
  <c r="J73" i="40" s="1"/>
  <c r="H137" i="40"/>
  <c r="J137" i="40" s="1"/>
  <c r="H135" i="40"/>
  <c r="J135" i="40" s="1"/>
  <c r="D21" i="41"/>
  <c r="E21" i="41" s="1"/>
  <c r="G27" i="41"/>
  <c r="D26" i="41"/>
  <c r="E26" i="41" s="1"/>
  <c r="H15" i="40"/>
  <c r="H82" i="40"/>
  <c r="J82" i="40" s="1"/>
  <c r="H69" i="40"/>
  <c r="J69" i="40" s="1"/>
  <c r="H44" i="40"/>
  <c r="H99" i="40"/>
  <c r="J99" i="40" s="1"/>
  <c r="K62" i="24"/>
  <c r="M62" i="24" s="1"/>
  <c r="K143" i="24"/>
  <c r="M143" i="24" s="1"/>
  <c r="F14" i="6" l="1"/>
  <c r="D13" i="6"/>
  <c r="M79" i="24"/>
  <c r="D25" i="6"/>
  <c r="F25" i="6" s="1"/>
  <c r="K26" i="24"/>
  <c r="K13" i="24" s="1"/>
  <c r="M27" i="24"/>
  <c r="J18" i="40"/>
  <c r="H17" i="40"/>
  <c r="H43" i="40"/>
  <c r="J43" i="40" s="1"/>
  <c r="J44" i="40"/>
  <c r="H46" i="40"/>
  <c r="J46" i="40" s="1"/>
  <c r="J47" i="40"/>
  <c r="H14" i="40"/>
  <c r="J14" i="40" s="1"/>
  <c r="H144" i="40"/>
  <c r="J144" i="40" s="1"/>
  <c r="J145" i="40"/>
  <c r="H34" i="40"/>
  <c r="H54" i="40"/>
  <c r="J55" i="40"/>
  <c r="F22" i="6"/>
  <c r="K15" i="24"/>
  <c r="M15" i="24" s="1"/>
  <c r="M14" i="24"/>
  <c r="F36" i="6"/>
  <c r="M129" i="24"/>
  <c r="K34" i="24"/>
  <c r="M34" i="24" s="1"/>
  <c r="M35" i="24"/>
  <c r="F29" i="6"/>
  <c r="M95" i="24"/>
  <c r="D40" i="6"/>
  <c r="F40" i="6" s="1"/>
  <c r="M141" i="24"/>
  <c r="K81" i="24"/>
  <c r="M81" i="24" s="1"/>
  <c r="C11" i="44"/>
  <c r="E12" i="44"/>
  <c r="D35" i="6"/>
  <c r="F35" i="6" s="1"/>
  <c r="F13" i="6"/>
  <c r="H109" i="40"/>
  <c r="J109" i="40" s="1"/>
  <c r="D12" i="6" l="1"/>
  <c r="F12" i="6" s="1"/>
  <c r="H50" i="40"/>
  <c r="J50" i="40" s="1"/>
  <c r="J54" i="40"/>
  <c r="E11" i="44"/>
  <c r="M13" i="24"/>
  <c r="H102" i="40"/>
  <c r="H101" i="40" l="1"/>
  <c r="H12" i="40" s="1"/>
  <c r="J102" i="40"/>
  <c r="J12" i="40" l="1"/>
  <c r="J101" i="40"/>
</calcChain>
</file>

<file path=xl/sharedStrings.xml><?xml version="1.0" encoding="utf-8"?>
<sst xmlns="http://schemas.openxmlformats.org/spreadsheetml/2006/main" count="2064" uniqueCount="528">
  <si>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</si>
  <si>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</si>
  <si>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</si>
  <si>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</si>
  <si>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</si>
  <si>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</si>
  <si>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</si>
  <si>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ВСЕГО РАСХОДОВ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</si>
  <si>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</si>
  <si>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</si>
  <si>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</si>
  <si>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</si>
  <si>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</si>
  <si>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</si>
  <si>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</si>
  <si>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</si>
  <si>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</si>
  <si>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</si>
  <si>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</si>
  <si>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</si>
  <si>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</si>
  <si>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</si>
  <si>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</si>
  <si>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</si>
  <si>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</si>
  <si>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</si>
  <si>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</si>
  <si>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</si>
  <si>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</si>
  <si>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</si>
  <si>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</si>
  <si>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</si>
  <si>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</si>
  <si>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</si>
  <si>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</si>
  <si>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</si>
  <si>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</si>
  <si>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</si>
  <si>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</si>
  <si>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</si>
  <si>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</si>
  <si>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</si>
  <si>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</si>
  <si>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</si>
  <si>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</si>
  <si>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</si>
  <si>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</si>
  <si>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</si>
  <si>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</si>
  <si>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</si>
  <si>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Ведение похозяйственного учета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</si>
  <si>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</si>
  <si>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</si>
  <si>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</si>
  <si>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</si>
  <si>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</si>
  <si>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</si>
  <si>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</si>
  <si>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</si>
  <si>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</si>
  <si>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</si>
  <si>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</si>
  <si>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</si>
  <si>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</si>
  <si>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</si>
  <si>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</si>
  <si>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</si>
  <si>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</si>
  <si>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</si>
  <si>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</si>
  <si>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</si>
  <si>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</si>
  <si>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</si>
  <si>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</si>
  <si>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</si>
  <si>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</si>
  <si>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</si>
  <si>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</si>
  <si>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</si>
  <si>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</si>
  <si>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</si>
  <si>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</si>
  <si>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</si>
  <si>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</si>
  <si>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</si>
  <si>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</si>
  <si>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</si>
  <si>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</si>
  <si>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</si>
  <si>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</si>
  <si>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</si>
  <si>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</si>
  <si>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</si>
  <si>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</si>
  <si>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</si>
  <si>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</si>
  <si>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</si>
  <si>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</si>
  <si>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</si>
  <si>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Информационный Северский район</t>
  </si>
  <si>
    <t>Развитие малого и среднего предпринимательства на территории поселения</t>
  </si>
  <si>
    <t>Государственная поддержка малого и среднего предпринимательства, включая крестьянские (фермерские) хозяйства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</si>
  <si>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</si>
  <si>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</si>
  <si>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</si>
  <si>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</si>
  <si>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</si>
  <si>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</si>
  <si>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</si>
  <si>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</si>
  <si>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</si>
  <si>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</si>
  <si>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</si>
  <si>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</si>
  <si>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</si>
  <si>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</si>
  <si>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</si>
  <si>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</si>
  <si>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</si>
  <si>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>Муниципальная программа "Развитие малого и среднего предпринимательства"</t>
  </si>
  <si>
    <t>Муниципальная программа "Информационное общество Северского района в Новодмитриевском сельском поселении на 2015-2017 годы"</t>
  </si>
  <si>
    <t xml:space="preserve">Новодмитриевского сельского 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</si>
  <si>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</si>
  <si>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</si>
  <si>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</si>
  <si>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</si>
  <si>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</si>
  <si>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</si>
  <si>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00000</t>
  </si>
  <si>
    <t>10360</t>
  </si>
  <si>
    <t>00590</t>
  </si>
  <si>
    <t>10570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</si>
  <si>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</si>
  <si>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</si>
  <si>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</si>
  <si>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</si>
  <si>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</si>
  <si>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</si>
  <si>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</si>
  <si>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</si>
  <si>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</si>
  <si>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</si>
  <si>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</si>
  <si>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</si>
  <si>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</si>
  <si>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</si>
  <si>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</si>
  <si>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</si>
  <si>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</si>
  <si>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</si>
  <si>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</si>
  <si>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</si>
  <si>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</si>
  <si>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>Развитие кукльтуры</t>
  </si>
  <si>
    <t>Муниципальная программа "Информационное общество Северского района в Новодмитриевском сельском поселении на 2018-2020 годы"</t>
  </si>
  <si>
    <t>Развитие водоснабжения и водоотведения</t>
  </si>
  <si>
    <t>Муниципальная программа "Благоустройство территории поселения в Новодмитриевском сельском поселении на 2018-2020 годы"</t>
  </si>
  <si>
    <t>Муниципальная программа "Развитие культуры на 2018-2020 годы  в Новодмитриевском сельском поселении"</t>
  </si>
  <si>
    <t>Поддержка социально-ориентированных некоммерческих организаций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</si>
  <si>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</si>
  <si>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Обеспечение функции администрации</t>
  </si>
  <si>
    <t>Подпрограмма "Поддержка и развитие казачества"</t>
  </si>
  <si>
    <t>Муниципальная программа
«Комплексное и устойчивое развитие в сфере дорожного хозяйства» на 2018 – 2020 годы в Новодмитриевском сельском поселении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</si>
  <si>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</si>
  <si>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</si>
  <si>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</si>
  <si>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Подпрограмма "Расходы на обеспечение деятельности (оказание услуг) муниципальных учреждений"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</si>
  <si>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</si>
  <si>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</si>
  <si>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</si>
  <si>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</si>
  <si>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</si>
  <si>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</si>
  <si>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</si>
  <si>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</si>
  <si>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Приложение № 4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</si>
  <si>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</si>
  <si>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</si>
  <si>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</si>
  <si>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</si>
  <si>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12,62-возврат субвенций (ВУС)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</si>
  <si>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</si>
  <si>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</si>
  <si>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</si>
  <si>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2 02 29999 10 0000 151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</si>
  <si>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</si>
  <si>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</si>
  <si>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</si>
  <si>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</si>
  <si>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</si>
  <si>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</si>
  <si>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</si>
  <si>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Земельный налог, с организаций обладающих земельным участком, расположенным в границах сельских поселений</t>
  </si>
  <si>
    <t>Акцизы по подакцизным товарам (продукции), производимым на территории Российской Федерации</t>
  </si>
  <si>
    <t>1 03 02000 01 0000 110</t>
  </si>
  <si>
    <t>Налог на доходы физических лиц</t>
  </si>
  <si>
    <t>Доходы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</si>
  <si>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</si>
  <si>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</si>
  <si>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</si>
  <si>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</si>
  <si>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</si>
  <si>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</si>
  <si>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</si>
  <si>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992 01 03 01 00 10 0000 810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</si>
  <si>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</si>
  <si>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</si>
  <si>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</si>
  <si>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</si>
  <si>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</si>
  <si>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</si>
  <si>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</si>
  <si>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</si>
  <si>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</si>
  <si>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</si>
  <si>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</si>
  <si>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</si>
  <si>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</si>
  <si>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</si>
  <si>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</si>
  <si>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</si>
  <si>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</si>
  <si>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</si>
  <si>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</si>
  <si>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</si>
  <si>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</si>
  <si>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</si>
  <si>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</si>
  <si>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</si>
  <si>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</si>
  <si>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</si>
  <si>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</si>
  <si>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</si>
  <si>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</si>
  <si>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</si>
  <si>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</si>
  <si>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</si>
  <si>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</si>
  <si>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</si>
  <si>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</si>
  <si>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</si>
  <si>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</si>
  <si>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</si>
  <si>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</si>
  <si>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</si>
  <si>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Начальник финансового отдела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</si>
  <si>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</si>
  <si>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</si>
  <si>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</si>
  <si>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</si>
  <si>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</si>
  <si>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2 02 29999 00 0000 151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</si>
  <si>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</si>
  <si>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</si>
  <si>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</si>
  <si>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</si>
  <si>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Наименование передаваемого полномочия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</si>
  <si>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</si>
  <si>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</si>
  <si>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</si>
  <si>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</si>
  <si>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</si>
  <si>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</si>
  <si>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</si>
  <si>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</si>
  <si>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</si>
  <si>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</si>
  <si>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</si>
  <si>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</si>
  <si>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</si>
  <si>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</si>
  <si>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</si>
  <si>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</si>
  <si>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</si>
  <si>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</si>
  <si>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</si>
  <si>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</si>
  <si>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</si>
  <si>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</si>
  <si>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</si>
  <si>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</si>
  <si>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</si>
  <si>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</si>
  <si>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</si>
  <si>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</si>
  <si>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</si>
  <si>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</si>
  <si>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</si>
  <si>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</si>
  <si>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</si>
  <si>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</si>
  <si>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</si>
  <si>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</si>
  <si>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</si>
  <si>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</si>
  <si>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</si>
  <si>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</si>
  <si>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</si>
  <si>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</si>
  <si>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</si>
  <si>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</si>
  <si>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 xml:space="preserve">        </t>
  </si>
  <si>
    <t>Наименование дохода</t>
  </si>
  <si>
    <t>Бюджет поселения</t>
  </si>
  <si>
    <t>Прочие доходы от компенсации затрат бюджетов поселений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</si>
  <si>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</si>
  <si>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</si>
  <si>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r>
      <t>Плата за предоставление муниципальным образованием муниципальных гарантий</t>
    </r>
    <r>
      <rPr>
        <sz val="14"/>
        <color theme="1"/>
        <rFont val="Times New Roman"/>
        <family val="1"/>
        <charset val="204"/>
      </rPr>
      <t> </t>
    </r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</si>
  <si>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</si>
  <si>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</si>
  <si>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</si>
  <si>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</si>
  <si>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</si>
  <si>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</si>
  <si>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</si>
  <si>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</si>
  <si>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</si>
  <si>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</si>
  <si>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</si>
  <si>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Приложение № 12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</si>
  <si>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</si>
  <si>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</si>
  <si>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1 06 06000 00 0000 110</t>
  </si>
  <si>
    <t xml:space="preserve"> 11 10 5035 10 0000 120</t>
  </si>
  <si>
    <t>2 02 15001 10 0000 150</t>
  </si>
  <si>
    <t>2 02 35118 10 0000 150</t>
  </si>
  <si>
    <t>2 02 30024 10 0000 150</t>
  </si>
  <si>
    <t xml:space="preserve">Объем поступлений доходов в местный бюджет по кодам видов (подвидов) доходов на 2020 год </t>
  </si>
  <si>
    <t>2 02 10000 00 0000 150</t>
  </si>
  <si>
    <t>2 02 15001 00 0000 150</t>
  </si>
  <si>
    <t>2 02 30000 00 0000 150</t>
  </si>
  <si>
    <t>2 02 30024 00 0000 150</t>
  </si>
  <si>
    <t>2 02 35118 00 0000 150</t>
  </si>
  <si>
    <t>Безвозмездные поступления из  бюджета муниципального образования Северский район в  2020 году</t>
  </si>
  <si>
    <t>Начальник финансового отдела                                                                        И.В.Бакалова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</si>
  <si>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</si>
  <si>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</si>
  <si>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</si>
  <si>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</si>
  <si>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</si>
  <si>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</si>
  <si>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</si>
  <si>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</si>
  <si>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</si>
  <si>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</si>
  <si>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</si>
  <si>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</si>
  <si>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 xml:space="preserve">                                                                                  И.В.Бакалова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</si>
  <si>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</si>
  <si>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</si>
  <si>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</si>
  <si>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</si>
  <si>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</si>
  <si>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</si>
  <si>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</si>
  <si>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Программа муниципальных внутренних заимствований Новодмитриевского сельского поселения Северского района                                 на 2020 год.</t>
  </si>
  <si>
    <t>Нормативы распределения доходов в местный бюджет на 2020 год</t>
  </si>
  <si>
    <t xml:space="preserve">Начальник финансового отдела                     И.В.Бакалова           </t>
  </si>
  <si>
    <t>Начальник финансового отдела                                               И.В.Бакалова</t>
  </si>
  <si>
    <t>Программа муниципальных гарантий Новодмитриевского сельского поселения Северского района в валюте Российской Федерации на 2020 год.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</si>
  <si>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</si>
  <si>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Земельный налог в том числе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</si>
  <si>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</si>
  <si>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</si>
  <si>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</si>
  <si>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</si>
  <si>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</si>
  <si>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</si>
  <si>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</si>
  <si>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</si>
  <si>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</si>
  <si>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</si>
  <si>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</si>
  <si>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</si>
  <si>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</si>
  <si>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</si>
  <si>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</si>
  <si>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</si>
  <si>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</si>
  <si>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</si>
  <si>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</si>
  <si>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</si>
  <si>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</si>
  <si>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</si>
  <si>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</si>
  <si>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</si>
  <si>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</si>
  <si>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</si>
  <si>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</si>
  <si>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</si>
  <si>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</si>
  <si>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</si>
  <si>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</si>
  <si>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</si>
  <si>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</si>
  <si>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</si>
  <si>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</si>
  <si>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</si>
  <si>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</si>
  <si>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</si>
  <si>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</si>
  <si>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</si>
  <si>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</si>
  <si>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</si>
  <si>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</si>
  <si>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</si>
  <si>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</si>
  <si>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</si>
  <si>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</si>
  <si>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</si>
  <si>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</si>
  <si>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</si>
  <si>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</si>
  <si>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</si>
  <si>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</si>
  <si>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</si>
  <si>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</si>
  <si>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Муниципальная программа " Поддержка малого и среднего предпринимательства" в Новодмитриевском сельском поселении на 2020год</t>
  </si>
  <si>
    <t xml:space="preserve">Приложение 13                                               к Решению Совета Новодмитриевского сельского поселения Северского района                                </t>
  </si>
  <si>
    <t>от 19 декабря2019г.№ 31</t>
  </si>
  <si>
    <t>от 19 декабря 2019г №31</t>
  </si>
  <si>
    <t>от 19 декабря 2019 г. №31</t>
  </si>
  <si>
    <t>от 19 декабря2019г №31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</si>
  <si>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</si>
  <si>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</si>
  <si>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</si>
  <si>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 </t>
  </si>
  <si>
    <t>Другие вопросы в области национальной экономики</t>
  </si>
  <si>
    <t>Муниципальная поддержка малого среднего предпринимательства, включая крестьянские (фермерские) хозяйства</t>
  </si>
  <si>
    <t>Закупки товаров, работ и услуг для обеспечения государственных (муниципальных) нужд</t>
  </si>
  <si>
    <t>другие вопросы в области национальной безопасности и правоохранительной деятельности</t>
  </si>
  <si>
    <t>Информационное Новодмитриевское сельское поселение</t>
  </si>
  <si>
    <t>Образование</t>
  </si>
  <si>
    <t>07</t>
  </si>
  <si>
    <t>Молодежная политика</t>
  </si>
  <si>
    <t>Муниципальная программа "Молодежь Новодмитриевского сельского поселения Северского района "</t>
  </si>
  <si>
    <t>Молодежь Новодмитриевского сельского поселения Северского района</t>
  </si>
  <si>
    <t>Проведение мероприятий для детей и молодежи</t>
  </si>
  <si>
    <t>10520</t>
  </si>
  <si>
    <t>Проведение праздничных мероприятий</t>
  </si>
  <si>
    <t>мероприятия в сфере сохранения и развития культуры</t>
  </si>
  <si>
    <t>10550</t>
  </si>
  <si>
    <t>Осуществление внешнего муниципального финансового контроля</t>
  </si>
  <si>
    <t>Обслуживание государственного внутрен-него и муниципального долга</t>
  </si>
  <si>
    <t>Управление муниципальными финансами</t>
  </si>
  <si>
    <t>54</t>
  </si>
  <si>
    <t>Управление муниципальным долгом и му-ниципальными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</si>
  <si>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</si>
  <si>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</si>
  <si>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</si>
  <si>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700</t>
  </si>
  <si>
    <t>Обслуживание государственного и муниципального долга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</si>
  <si>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</si>
  <si>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</si>
  <si>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</si>
  <si>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Обслуживание государственного внутреннего и муниципального долга</t>
  </si>
  <si>
    <t>Мобилизационная и войсковая подготовка</t>
  </si>
  <si>
    <t xml:space="preserve">Мероприятия по предупреждению и ликвидации чрезвычайных ситуаций, стихийных бедсвий и их последствий </t>
  </si>
  <si>
    <t>Муниципальная программа "Молодежь Северского района на 2018-2020годы в Новодмитриевском сельском поселении  "</t>
  </si>
  <si>
    <t xml:space="preserve">Муниципальная программа "Развитие физической культуры и спорта на 2018-2020 годы в Новодмитриевском сельском поселении </t>
  </si>
  <si>
    <t>Муниципальная программа "Поддержка социально-ориентированных некоммерческих организаций в Новодмитриевском сельском поселении на 2019-2021 годы"</t>
  </si>
  <si>
    <t>Развитие системы поддержки малого и среднего предпринимательства на территории поселения</t>
  </si>
  <si>
    <t xml:space="preserve">  Выполнение полномочий по ведению внутреннего финансового контроля</t>
  </si>
  <si>
    <t xml:space="preserve"> Предупреждение и ликвидация чрезвычайных ситуаций, стихийных бедствий природного и техногенного характера</t>
  </si>
  <si>
    <t>Мероприятия, финансируемые за счет средств дорожного фонда</t>
  </si>
  <si>
    <t xml:space="preserve">Муниципальная программа "Развитие жилищно-коммунальной инфраструктуры </t>
  </si>
  <si>
    <t xml:space="preserve">Начальник финансового отдела </t>
  </si>
  <si>
    <t>202 49999 00 0000 150</t>
  </si>
  <si>
    <t>Прочие межбюджетные трансферты, передаваемые бюджетам</t>
  </si>
  <si>
    <t>203 49999 10 0000 150</t>
  </si>
  <si>
    <t>20110</t>
  </si>
  <si>
    <t>Поддержка местных инициатив граждан по вопросам развития территорий</t>
  </si>
  <si>
    <t>Безвозмездные поступления из краевого  бюджета за  2020 год</t>
  </si>
  <si>
    <t>Исполненно за  2020 год</t>
  </si>
  <si>
    <t>Распределение бюджетных ассигнований по разделам и  подразделам классификации расходов местного бюджета за  2020 год</t>
  </si>
  <si>
    <t>Исполненно за 2020год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</si>
  <si>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 классификации расходов бюджета за 2020 год</t>
  </si>
  <si>
    <t>Ведомственная структура расходов местного бюджета  за  2020 год</t>
  </si>
  <si>
    <t>Исполненно за год2020</t>
  </si>
  <si>
    <t>Источники внутреннего финансирования дефицита местного бюджета, перечнь статей источников финансирования дефицита бюджета  за  2020 год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</si>
  <si>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за 2020 год.</t>
  </si>
  <si>
    <t>Приложение7</t>
  </si>
  <si>
    <t>утвержденные бюджетные назначения Решение Совета от22.12.2020г.№92</t>
  </si>
  <si>
    <t>утвержденные бюджетные назначенияРешение Совета от22.12.2020г. №92</t>
  </si>
  <si>
    <t>утвержденные бюджетные назначенияРешением Совета от22.12.2020г.№92</t>
  </si>
  <si>
    <t xml:space="preserve">утвержденные бюджетные назначения Решение Совета от22.12.2020г.№92 </t>
  </si>
  <si>
    <t>утвержденные бюджетные назначения Решение Совета от 22.12.2020г.№92</t>
  </si>
  <si>
    <t>утвержденные бюджетные назначения Решением Совета от 22.12.2020г.№92</t>
  </si>
  <si>
    <t xml:space="preserve">Приложение№6 </t>
  </si>
  <si>
    <t xml:space="preserve">Приложение№5 </t>
  </si>
  <si>
    <t>Приложение №4</t>
  </si>
  <si>
    <t>Приложение №3</t>
  </si>
  <si>
    <t>Приложение №2</t>
  </si>
  <si>
    <t xml:space="preserve">от ________ 2021г.№ </t>
  </si>
  <si>
    <t>от _______2021 №</t>
  </si>
  <si>
    <t xml:space="preserve">от __________ 2021г № </t>
  </si>
  <si>
    <t>от __________2021 г. №</t>
  </si>
  <si>
    <t>от ____________2021г. №</t>
  </si>
  <si>
    <t>от _______ 2021 года №</t>
  </si>
  <si>
    <t>И.В.Хомякова</t>
  </si>
  <si>
    <t>Начальник финансового отдела                                                                            И.В.Хомякова</t>
  </si>
  <si>
    <t>Начальник финансового отдела                                                       И.В.Хомякова</t>
  </si>
  <si>
    <t>Начальник финансового отдела                                            И.В.Хомякова</t>
  </si>
  <si>
    <t>000 01 03 00 00 00 0000 000</t>
  </si>
  <si>
    <t>000 01 03 01 00 00 0000 700</t>
  </si>
  <si>
    <t>000 01 03 01 00 10 0000 710</t>
  </si>
  <si>
    <t>000 01 05 00 00 00 0000 000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</si>
  <si>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</si>
  <si>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</si>
  <si>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</si>
  <si>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</si>
  <si>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</si>
  <si>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</si>
  <si>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</si>
  <si>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</si>
  <si>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</si>
  <si>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</si>
  <si>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Получение бюджетных кредитов из других бюджетов бюджетной системы Российской Федерации в валюте Российской Федерации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</si>
  <si>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</si>
  <si>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000 01 00 00 00 00 0000 000</t>
  </si>
  <si>
    <t>Увеличение 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</si>
  <si>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</si>
  <si>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</si>
  <si>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Уменьшение прочих остатков средств бюджетов</t>
  </si>
  <si>
    <t xml:space="preserve">Уменьшение прочих остатков денежных средств бюджетов </t>
  </si>
  <si>
    <t>Уменьшение прочих остатков денежных средств бюджетов сельских поселений</t>
  </si>
  <si>
    <t>к  решения Совета</t>
  </si>
  <si>
    <t>к  решения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</si>
</sst>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0.0"/>
    <numFmt numFmtId="166" formatCode="#,##0.00000"/>
    <numFmt numFmtId="167" formatCode="[$-419]General"/>
    <numFmt numFmtId="168" formatCode="&quot; &quot;#,##0.00&quot;    &quot;;&quot;-&quot;#,##0.00&quot;    &quot;;&quot; -&quot;#&quot;    &quot;;@&quot; &quot;"/>
    <numFmt numFmtId="169" formatCode="#,##0.00&quot; &quot;[$руб.-419];[Red]&quot;-&quot;#,##0.00&quot; &quot;[$руб.-419]"/>
    <numFmt numFmtId="170" formatCode="#,##0.0_ ;\-#,##0.0\ "/>
    <numFmt numFmtId="171" formatCode="#,##0.0_р_."/>
    <numFmt numFmtId="172" formatCode="#,##0.00_ ;\-#,##0.00\ "/>
  </numFmts>
  <fonts count="5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9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8" fontId="38" fillId="0" borderId="0" applyBorder="0" applyProtection="0"/>
    <xf numFmtId="167" fontId="38" fillId="0" borderId="0" applyBorder="0" applyProtection="0"/>
    <xf numFmtId="0" fontId="39" fillId="0" borderId="0" applyNumberFormat="0" applyBorder="0" applyProtection="0">
      <alignment horizontal="center"/>
    </xf>
    <xf numFmtId="0" fontId="39" fillId="0" borderId="0" applyNumberFormat="0" applyBorder="0" applyProtection="0">
      <alignment horizontal="center" textRotation="90"/>
    </xf>
    <xf numFmtId="0" fontId="40" fillId="0" borderId="0" applyNumberFormat="0" applyBorder="0" applyProtection="0"/>
    <xf numFmtId="169" fontId="40" fillId="0" borderId="0" applyBorder="0" applyProtection="0"/>
    <xf numFmtId="0" fontId="41" fillId="0" borderId="0"/>
    <xf numFmtId="167" fontId="38" fillId="0" borderId="0" applyBorder="0" applyProtection="0"/>
    <xf numFmtId="167" fontId="42" fillId="0" borderId="0" applyBorder="0" applyProtection="0"/>
    <xf numFmtId="0" fontId="38" fillId="0" borderId="0" applyNumberFormat="0" applyBorder="0" applyProtection="0"/>
    <xf numFmtId="0" fontId="43" fillId="0" borderId="0"/>
    <xf numFmtId="0" fontId="12" fillId="0" borderId="0"/>
    <xf numFmtId="164" fontId="1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44" fillId="0" borderId="0" applyFont="0" applyFill="0" applyBorder="0" applyAlignment="0" applyProtection="0"/>
  </cellStyleXfs>
  <cellXfs count="525">
    <xf numFmtId="0" fontId="0" fillId="0" borderId="0" xfId="0"/>
    <xf numFmtId="0" fontId="4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6" fontId="13" fillId="0" borderId="0" xfId="12" applyNumberFormat="1" applyFont="1" applyFill="1"/>
    <xf numFmtId="0" fontId="6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0" fontId="6" fillId="2" borderId="1" xfId="7" applyFont="1" applyFill="1" applyBorder="1"/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4" fillId="2" borderId="3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6" xfId="7" applyNumberFormat="1" applyFont="1" applyFill="1" applyBorder="1" applyAlignment="1">
      <alignment horizontal="center"/>
    </xf>
    <xf numFmtId="49" fontId="15" fillId="2" borderId="7" xfId="7" applyNumberFormat="1" applyFont="1" applyFill="1" applyBorder="1" applyAlignment="1">
      <alignment horizontal="center"/>
    </xf>
    <xf numFmtId="49" fontId="15" fillId="2" borderId="5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0" fontId="13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3" fillId="2" borderId="4" xfId="7" applyFont="1" applyFill="1" applyBorder="1" applyAlignment="1">
      <alignment wrapText="1"/>
    </xf>
    <xf numFmtId="0" fontId="15" fillId="2" borderId="1" xfId="7" applyFont="1" applyFill="1" applyBorder="1" applyAlignment="1">
      <alignment vertical="center" wrapText="1"/>
    </xf>
    <xf numFmtId="0" fontId="13" fillId="2" borderId="0" xfId="7" applyFont="1" applyFill="1" applyBorder="1" applyAlignment="1">
      <alignment wrapText="1"/>
    </xf>
    <xf numFmtId="0" fontId="13" fillId="2" borderId="1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49" fontId="15" fillId="2" borderId="6" xfId="7" applyNumberFormat="1" applyFont="1" applyFill="1" applyBorder="1" applyAlignment="1"/>
    <xf numFmtId="49" fontId="15" fillId="2" borderId="7" xfId="7" applyNumberFormat="1" applyFont="1" applyFill="1" applyBorder="1" applyAlignment="1"/>
    <xf numFmtId="49" fontId="15" fillId="2" borderId="5" xfId="7" applyNumberFormat="1" applyFont="1" applyFill="1" applyBorder="1" applyAlignment="1"/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6" fontId="13" fillId="2" borderId="16" xfId="12" applyNumberFormat="1" applyFont="1" applyFill="1" applyBorder="1"/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6" fillId="2" borderId="17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25" fillId="0" borderId="0" xfId="0" applyFont="1"/>
    <xf numFmtId="0" fontId="26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wrapText="1"/>
    </xf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165" fontId="4" fillId="0" borderId="1" xfId="13" applyNumberFormat="1" applyFont="1" applyFill="1" applyBorder="1" applyAlignment="1">
      <alignment horizontal="center" vertical="top" wrapText="1"/>
    </xf>
    <xf numFmtId="0" fontId="0" fillId="3" borderId="1" xfId="0" applyFill="1" applyBorder="1"/>
    <xf numFmtId="165" fontId="7" fillId="0" borderId="1" xfId="13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0" fillId="0" borderId="0" xfId="0" applyFont="1"/>
    <xf numFmtId="3" fontId="0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0" fontId="6" fillId="0" borderId="0" xfId="0" applyFont="1" applyAlignment="1"/>
    <xf numFmtId="0" fontId="29" fillId="0" borderId="0" xfId="0" applyFont="1"/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7" fontId="7" fillId="2" borderId="3" xfId="2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5" fontId="34" fillId="0" borderId="0" xfId="0" applyNumberFormat="1" applyFont="1" applyAlignment="1">
      <alignment horizontal="right"/>
    </xf>
    <xf numFmtId="0" fontId="37" fillId="0" borderId="0" xfId="0" applyFont="1" applyAlignment="1">
      <alignment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wrapText="1"/>
    </xf>
    <xf numFmtId="1" fontId="34" fillId="0" borderId="1" xfId="0" applyNumberFormat="1" applyFont="1" applyBorder="1" applyAlignment="1">
      <alignment horizontal="center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justify" vertical="top" wrapText="1"/>
    </xf>
    <xf numFmtId="0" fontId="33" fillId="0" borderId="1" xfId="0" applyFont="1" applyFill="1" applyBorder="1" applyAlignment="1">
      <alignment horizontal="center" vertical="center" wrapText="1"/>
    </xf>
    <xf numFmtId="165" fontId="33" fillId="0" borderId="1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wrapText="1"/>
    </xf>
    <xf numFmtId="0" fontId="34" fillId="0" borderId="1" xfId="0" applyNumberFormat="1" applyFont="1" applyFill="1" applyBorder="1" applyAlignment="1">
      <alignment horizontal="center" wrapText="1"/>
    </xf>
    <xf numFmtId="0" fontId="33" fillId="0" borderId="1" xfId="0" applyFont="1" applyFill="1" applyBorder="1" applyAlignment="1">
      <alignment horizontal="justify" vertical="top" wrapText="1"/>
    </xf>
    <xf numFmtId="165" fontId="33" fillId="0" borderId="1" xfId="14" applyNumberFormat="1" applyFont="1" applyFill="1" applyBorder="1" applyAlignment="1">
      <alignment horizontal="center" vertical="center" wrapText="1"/>
    </xf>
    <xf numFmtId="0" fontId="34" fillId="0" borderId="1" xfId="0" applyFont="1" applyBorder="1" applyAlignment="1">
      <alignment vertical="top" wrapText="1"/>
    </xf>
    <xf numFmtId="0" fontId="34" fillId="0" borderId="0" xfId="0" applyFont="1" applyAlignment="1">
      <alignment horizontal="center"/>
    </xf>
    <xf numFmtId="0" fontId="34" fillId="0" borderId="1" xfId="0" applyFont="1" applyBorder="1" applyAlignment="1">
      <alignment horizontal="left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165" fontId="4" fillId="2" borderId="0" xfId="0" applyNumberFormat="1" applyFont="1" applyFill="1"/>
    <xf numFmtId="0" fontId="6" fillId="0" borderId="0" xfId="0" applyFont="1"/>
    <xf numFmtId="165" fontId="6" fillId="4" borderId="1" xfId="7" applyNumberFormat="1" applyFont="1" applyFill="1" applyBorder="1" applyAlignment="1"/>
    <xf numFmtId="0" fontId="15" fillId="4" borderId="1" xfId="7" applyFont="1" applyFill="1" applyBorder="1" applyAlignment="1">
      <alignment horizontal="center"/>
    </xf>
    <xf numFmtId="49" fontId="15" fillId="4" borderId="1" xfId="7" applyNumberFormat="1" applyFont="1" applyFill="1" applyBorder="1" applyAlignment="1">
      <alignment horizontal="center"/>
    </xf>
    <xf numFmtId="49" fontId="15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165" fontId="15" fillId="4" borderId="1" xfId="7" applyNumberFormat="1" applyFont="1" applyFill="1" applyBorder="1" applyAlignment="1"/>
    <xf numFmtId="165" fontId="34" fillId="4" borderId="1" xfId="14" applyNumberFormat="1" applyFont="1" applyFill="1" applyBorder="1" applyAlignment="1">
      <alignment horizontal="center" vertical="center" wrapText="1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0" fontId="0" fillId="4" borderId="0" xfId="0" applyFill="1"/>
    <xf numFmtId="0" fontId="4" fillId="2" borderId="1" xfId="0" applyFont="1" applyFill="1" applyBorder="1" applyAlignment="1">
      <alignment horizontal="left" vertical="top" wrapText="1"/>
    </xf>
    <xf numFmtId="165" fontId="2" fillId="4" borderId="0" xfId="0" applyNumberFormat="1" applyFont="1" applyFill="1" applyAlignment="1">
      <alignment horizontal="right"/>
    </xf>
    <xf numFmtId="0" fontId="45" fillId="0" borderId="0" xfId="0" applyFont="1"/>
    <xf numFmtId="0" fontId="47" fillId="0" borderId="0" xfId="0" applyFont="1" applyAlignment="1">
      <alignment horizontal="justify"/>
    </xf>
    <xf numFmtId="0" fontId="46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top" wrapText="1"/>
    </xf>
    <xf numFmtId="0" fontId="47" fillId="0" borderId="1" xfId="0" applyFont="1" applyBorder="1" applyAlignment="1">
      <alignment horizontal="justify" vertical="top" wrapText="1"/>
    </xf>
    <xf numFmtId="170" fontId="47" fillId="0" borderId="1" xfId="15" applyNumberFormat="1" applyFont="1" applyBorder="1" applyAlignment="1">
      <alignment horizontal="justify" vertical="top" wrapText="1"/>
    </xf>
    <xf numFmtId="0" fontId="46" fillId="0" borderId="1" xfId="0" applyFont="1" applyBorder="1" applyAlignment="1">
      <alignment horizontal="justify" vertical="top" wrapText="1"/>
    </xf>
    <xf numFmtId="0" fontId="47" fillId="0" borderId="1" xfId="0" applyFont="1" applyBorder="1" applyAlignment="1">
      <alignment horizontal="center" vertical="top" wrapText="1"/>
    </xf>
    <xf numFmtId="172" fontId="47" fillId="0" borderId="1" xfId="15" applyNumberFormat="1" applyFont="1" applyBorder="1" applyAlignment="1">
      <alignment horizontal="center" vertical="top" wrapText="1"/>
    </xf>
    <xf numFmtId="0" fontId="47" fillId="0" borderId="0" xfId="0" applyFont="1"/>
    <xf numFmtId="0" fontId="47" fillId="0" borderId="0" xfId="0" applyFont="1" applyAlignment="1"/>
    <xf numFmtId="0" fontId="0" fillId="0" borderId="0" xfId="0" applyAlignment="1">
      <alignment horizontal="center"/>
    </xf>
    <xf numFmtId="0" fontId="47" fillId="0" borderId="22" xfId="0" applyFont="1" applyBorder="1" applyAlignment="1">
      <alignment horizontal="center" wrapText="1"/>
    </xf>
    <xf numFmtId="0" fontId="47" fillId="0" borderId="23" xfId="0" applyFont="1" applyBorder="1" applyAlignment="1">
      <alignment horizontal="center" wrapText="1"/>
    </xf>
    <xf numFmtId="0" fontId="45" fillId="0" borderId="22" xfId="0" applyFont="1" applyBorder="1" applyAlignment="1">
      <alignment horizontal="center" wrapText="1"/>
    </xf>
    <xf numFmtId="0" fontId="45" fillId="0" borderId="23" xfId="0" applyFont="1" applyBorder="1" applyAlignment="1">
      <alignment horizontal="center" wrapText="1"/>
    </xf>
    <xf numFmtId="0" fontId="45" fillId="0" borderId="24" xfId="0" applyFont="1" applyBorder="1" applyAlignment="1">
      <alignment horizontal="center" wrapText="1"/>
    </xf>
    <xf numFmtId="0" fontId="45" fillId="0" borderId="25" xfId="0" applyFont="1" applyBorder="1" applyAlignment="1">
      <alignment horizontal="center" wrapText="1"/>
    </xf>
    <xf numFmtId="0" fontId="45" fillId="0" borderId="26" xfId="0" applyFont="1" applyBorder="1" applyAlignment="1">
      <alignment horizontal="center" wrapText="1"/>
    </xf>
    <xf numFmtId="0" fontId="45" fillId="0" borderId="27" xfId="0" applyFont="1" applyBorder="1" applyAlignment="1">
      <alignment horizontal="center" wrapText="1"/>
    </xf>
    <xf numFmtId="0" fontId="45" fillId="0" borderId="28" xfId="0" applyFont="1" applyBorder="1" applyAlignment="1">
      <alignment horizontal="center" wrapText="1"/>
    </xf>
    <xf numFmtId="0" fontId="45" fillId="0" borderId="29" xfId="0" applyFont="1" applyBorder="1" applyAlignment="1">
      <alignment horizontal="center" wrapText="1"/>
    </xf>
    <xf numFmtId="0" fontId="45" fillId="0" borderId="0" xfId="0" applyFont="1" applyAlignment="1">
      <alignment horizontal="center"/>
    </xf>
    <xf numFmtId="0" fontId="47" fillId="0" borderId="0" xfId="0" applyFont="1" applyAlignment="1">
      <alignment horizontal="center"/>
    </xf>
    <xf numFmtId="170" fontId="45" fillId="0" borderId="1" xfId="15" applyNumberFormat="1" applyFont="1" applyBorder="1" applyAlignment="1">
      <alignment horizontal="center" vertical="top" wrapText="1"/>
    </xf>
    <xf numFmtId="0" fontId="49" fillId="0" borderId="0" xfId="0" applyFont="1"/>
    <xf numFmtId="165" fontId="4" fillId="4" borderId="1" xfId="13" applyNumberFormat="1" applyFont="1" applyFill="1" applyBorder="1" applyAlignment="1">
      <alignment horizontal="center" vertical="center" wrapText="1"/>
    </xf>
    <xf numFmtId="165" fontId="4" fillId="4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4" borderId="0" xfId="7" applyFont="1" applyFill="1"/>
    <xf numFmtId="171" fontId="3" fillId="0" borderId="1" xfId="0" applyNumberFormat="1" applyFont="1" applyBorder="1" applyAlignment="1">
      <alignment horizontal="center" vertical="center" wrapText="1"/>
    </xf>
    <xf numFmtId="0" fontId="48" fillId="2" borderId="1" xfId="7" applyFont="1" applyFill="1" applyBorder="1" applyAlignment="1">
      <alignment wrapText="1"/>
    </xf>
    <xf numFmtId="0" fontId="50" fillId="4" borderId="0" xfId="0" applyFont="1" applyFill="1"/>
    <xf numFmtId="0" fontId="6" fillId="4" borderId="1" xfId="7" applyFont="1" applyFill="1" applyBorder="1"/>
    <xf numFmtId="49" fontId="4" fillId="0" borderId="1" xfId="0" applyNumberFormat="1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0" fontId="11" fillId="4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47" fillId="0" borderId="1" xfId="0" applyFont="1" applyBorder="1" applyAlignment="1">
      <alignment horizontal="center" wrapText="1"/>
    </xf>
    <xf numFmtId="0" fontId="4" fillId="4" borderId="1" xfId="0" applyFont="1" applyFill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6" fillId="0" borderId="0" xfId="7" applyFont="1" applyAlignment="1">
      <alignment horizontal="right"/>
    </xf>
    <xf numFmtId="0" fontId="6" fillId="2" borderId="0" xfId="7" applyFont="1" applyFill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7" fillId="0" borderId="1" xfId="0" applyFont="1" applyBorder="1" applyAlignment="1">
      <alignment horizontal="center" vertical="center" wrapText="1"/>
    </xf>
    <xf numFmtId="0" fontId="47" fillId="4" borderId="1" xfId="0" applyFont="1" applyFill="1" applyBorder="1" applyAlignment="1">
      <alignment horizontal="center" vertical="center" wrapText="1"/>
    </xf>
    <xf numFmtId="0" fontId="47" fillId="0" borderId="15" xfId="0" applyFont="1" applyBorder="1" applyAlignment="1">
      <alignment horizontal="center" vertical="center" wrapText="1"/>
    </xf>
    <xf numFmtId="0" fontId="47" fillId="0" borderId="0" xfId="0" applyFont="1" applyAlignment="1">
      <alignment horizontal="justify" vertical="center" wrapText="1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164" fontId="23" fillId="2" borderId="1" xfId="14" applyFont="1" applyFill="1" applyBorder="1" applyAlignment="1">
      <alignment horizontal="left" vertical="center" wrapText="1"/>
    </xf>
    <xf numFmtId="165" fontId="23" fillId="2" borderId="1" xfId="14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14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14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165" fontId="4" fillId="4" borderId="1" xfId="13" applyNumberFormat="1" applyFont="1" applyFill="1" applyBorder="1" applyAlignment="1">
      <alignment wrapText="1"/>
    </xf>
    <xf numFmtId="0" fontId="6" fillId="0" borderId="2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 vertical="center" wrapText="1"/>
    </xf>
    <xf numFmtId="0" fontId="23" fillId="0" borderId="1" xfId="7" applyFont="1" applyBorder="1" applyAlignment="1">
      <alignment horizontal="center"/>
    </xf>
    <xf numFmtId="0" fontId="23" fillId="0" borderId="6" xfId="7" applyFont="1" applyBorder="1" applyAlignment="1">
      <alignment horizontal="left"/>
    </xf>
    <xf numFmtId="49" fontId="2" fillId="0" borderId="1" xfId="7" applyNumberFormat="1" applyFont="1" applyBorder="1" applyAlignment="1">
      <alignment horizontal="center"/>
    </xf>
    <xf numFmtId="165" fontId="23" fillId="2" borderId="1" xfId="7" applyNumberFormat="1" applyFont="1" applyFill="1" applyBorder="1" applyAlignment="1">
      <alignment horizontal="right"/>
    </xf>
    <xf numFmtId="0" fontId="23" fillId="0" borderId="1" xfId="7" applyFont="1" applyBorder="1"/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2" fillId="0" borderId="1" xfId="7" applyFont="1" applyBorder="1"/>
    <xf numFmtId="0" fontId="2" fillId="0" borderId="6" xfId="7" applyFont="1" applyFill="1" applyBorder="1" applyAlignment="1">
      <alignment vertical="center"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48" fillId="0" borderId="6" xfId="7" applyFont="1" applyFill="1" applyBorder="1" applyAlignment="1">
      <alignment wrapText="1"/>
    </xf>
    <xf numFmtId="0" fontId="48" fillId="0" borderId="10" xfId="7" applyFont="1" applyFill="1" applyBorder="1" applyAlignment="1">
      <alignment wrapText="1"/>
    </xf>
    <xf numFmtId="0" fontId="48" fillId="0" borderId="4" xfId="7" applyFont="1" applyFill="1" applyBorder="1" applyAlignment="1">
      <alignment wrapText="1"/>
    </xf>
    <xf numFmtId="0" fontId="48" fillId="2" borderId="3" xfId="7" applyFont="1" applyFill="1" applyBorder="1" applyAlignment="1">
      <alignment wrapText="1"/>
    </xf>
    <xf numFmtId="0" fontId="48" fillId="0" borderId="1" xfId="7" applyFont="1" applyFill="1" applyBorder="1" applyAlignment="1">
      <alignment wrapText="1"/>
    </xf>
    <xf numFmtId="0" fontId="2" fillId="0" borderId="1" xfId="7" applyFont="1" applyFill="1" applyBorder="1"/>
    <xf numFmtId="0" fontId="48" fillId="0" borderId="3" xfId="7" applyFont="1" applyFill="1" applyBorder="1" applyAlignment="1">
      <alignment wrapText="1"/>
    </xf>
    <xf numFmtId="0" fontId="48" fillId="0" borderId="0" xfId="7" applyFont="1" applyFill="1" applyBorder="1" applyAlignment="1">
      <alignment wrapText="1"/>
    </xf>
    <xf numFmtId="49" fontId="48" fillId="0" borderId="1" xfId="7" applyNumberFormat="1" applyFont="1" applyFill="1" applyBorder="1" applyAlignment="1">
      <alignment horizontal="center"/>
    </xf>
    <xf numFmtId="0" fontId="52" fillId="2" borderId="1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49" fontId="48" fillId="2" borderId="1" xfId="7" applyNumberFormat="1" applyFont="1" applyFill="1" applyBorder="1" applyAlignment="1">
      <alignment horizontal="center"/>
    </xf>
    <xf numFmtId="165" fontId="2" fillId="2" borderId="1" xfId="7" applyNumberFormat="1" applyFont="1" applyFill="1" applyBorder="1" applyAlignment="1">
      <alignment horizontal="right"/>
    </xf>
    <xf numFmtId="0" fontId="48" fillId="2" borderId="1" xfId="7" applyFont="1" applyFill="1" applyBorder="1" applyAlignment="1">
      <alignment vertical="top" wrapText="1"/>
    </xf>
    <xf numFmtId="0" fontId="48" fillId="4" borderId="1" xfId="7" applyFont="1" applyFill="1" applyBorder="1" applyAlignment="1">
      <alignment wrapText="1"/>
    </xf>
    <xf numFmtId="49" fontId="2" fillId="4" borderId="1" xfId="7" applyNumberFormat="1" applyFont="1" applyFill="1" applyBorder="1" applyAlignment="1">
      <alignment horizontal="center"/>
    </xf>
    <xf numFmtId="49" fontId="48" fillId="4" borderId="1" xfId="7" applyNumberFormat="1" applyFont="1" applyFill="1" applyBorder="1" applyAlignment="1">
      <alignment horizontal="center"/>
    </xf>
    <xf numFmtId="165" fontId="2" fillId="4" borderId="1" xfId="7" applyNumberFormat="1" applyFont="1" applyFill="1" applyBorder="1" applyAlignment="1">
      <alignment horizontal="right"/>
    </xf>
    <xf numFmtId="0" fontId="23" fillId="0" borderId="1" xfId="7" applyFont="1" applyFill="1" applyBorder="1"/>
    <xf numFmtId="0" fontId="52" fillId="2" borderId="6" xfId="7" applyFont="1" applyFill="1" applyBorder="1" applyAlignment="1">
      <alignment horizontal="left" vertical="center" wrapText="1"/>
    </xf>
    <xf numFmtId="49" fontId="52" fillId="0" borderId="5" xfId="7" applyNumberFormat="1" applyFont="1" applyFill="1" applyBorder="1" applyAlignment="1">
      <alignment horizontal="center"/>
    </xf>
    <xf numFmtId="0" fontId="48" fillId="2" borderId="6" xfId="7" applyFont="1" applyFill="1" applyBorder="1" applyAlignment="1">
      <alignment horizontal="left" vertical="center" wrapText="1"/>
    </xf>
    <xf numFmtId="49" fontId="48" fillId="0" borderId="5" xfId="7" applyNumberFormat="1" applyFont="1" applyFill="1" applyBorder="1" applyAlignment="1">
      <alignment horizontal="center"/>
    </xf>
    <xf numFmtId="0" fontId="52" fillId="0" borderId="6" xfId="7" applyFont="1" applyFill="1" applyBorder="1" applyAlignment="1">
      <alignment wrapText="1"/>
    </xf>
    <xf numFmtId="0" fontId="48" fillId="2" borderId="11" xfId="7" applyFont="1" applyFill="1" applyBorder="1" applyAlignment="1">
      <alignment wrapText="1"/>
    </xf>
    <xf numFmtId="0" fontId="48" fillId="0" borderId="11" xfId="7" applyFont="1" applyFill="1" applyBorder="1" applyAlignment="1">
      <alignment wrapText="1"/>
    </xf>
    <xf numFmtId="0" fontId="52" fillId="0" borderId="4" xfId="7" applyFont="1" applyFill="1" applyBorder="1" applyAlignment="1">
      <alignment wrapText="1"/>
    </xf>
    <xf numFmtId="0" fontId="48" fillId="2" borderId="10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7" applyFont="1" applyFill="1" applyBorder="1" applyAlignment="1">
      <alignment horizontal="center"/>
    </xf>
    <xf numFmtId="0" fontId="48" fillId="2" borderId="4" xfId="7" applyFont="1" applyFill="1" applyBorder="1" applyAlignment="1">
      <alignment wrapText="1"/>
    </xf>
    <xf numFmtId="0" fontId="2" fillId="3" borderId="6" xfId="7" applyFont="1" applyFill="1" applyBorder="1" applyAlignment="1">
      <alignment vertical="center" wrapText="1"/>
    </xf>
    <xf numFmtId="49" fontId="2" fillId="3" borderId="1" xfId="7" applyNumberFormat="1" applyFont="1" applyFill="1" applyBorder="1" applyAlignment="1">
      <alignment horizontal="center"/>
    </xf>
    <xf numFmtId="165" fontId="2" fillId="3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48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48" fillId="0" borderId="21" xfId="7" applyFont="1" applyFill="1" applyBorder="1" applyAlignment="1">
      <alignment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49" fontId="2" fillId="2" borderId="1" xfId="7" applyNumberFormat="1" applyFont="1" applyFill="1" applyBorder="1" applyAlignment="1">
      <alignment horizontal="center" vertical="center"/>
    </xf>
    <xf numFmtId="49" fontId="2" fillId="4" borderId="1" xfId="7" applyNumberFormat="1" applyFont="1" applyFill="1" applyBorder="1" applyAlignment="1">
      <alignment horizontal="center" vertical="center"/>
    </xf>
    <xf numFmtId="165" fontId="2" fillId="4" borderId="1" xfId="7" applyNumberFormat="1" applyFont="1" applyFill="1" applyBorder="1" applyAlignment="1">
      <alignment horizontal="right" vertical="center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0" fontId="2" fillId="0" borderId="1" xfId="7" applyFont="1" applyBorder="1" applyAlignment="1">
      <alignment horizontal="center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6" fillId="2" borderId="0" xfId="7" applyFont="1" applyFill="1" applyAlignment="1">
      <alignment horizontal="left"/>
    </xf>
    <xf numFmtId="0" fontId="4" fillId="0" borderId="16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top" wrapText="1"/>
    </xf>
    <xf numFmtId="170" fontId="2" fillId="0" borderId="1" xfId="14" applyNumberFormat="1" applyFont="1" applyBorder="1" applyAlignment="1">
      <alignment horizontal="center" vertical="center" wrapText="1"/>
    </xf>
    <xf numFmtId="0" fontId="2" fillId="0" borderId="1" xfId="0" applyFont="1" applyBorder="1"/>
    <xf numFmtId="165" fontId="2" fillId="2" borderId="0" xfId="0" applyNumberFormat="1" applyFont="1" applyFill="1" applyAlignment="1">
      <alignment horizontal="right"/>
    </xf>
    <xf numFmtId="0" fontId="48" fillId="0" borderId="6" xfId="7" applyFont="1" applyFill="1" applyBorder="1" applyAlignment="1">
      <alignment vertical="top" wrapText="1"/>
    </xf>
    <xf numFmtId="0" fontId="48" fillId="2" borderId="1" xfId="7" applyFont="1" applyFill="1" applyBorder="1" applyAlignment="1">
      <alignment vertical="center" wrapText="1"/>
    </xf>
    <xf numFmtId="0" fontId="15" fillId="4" borderId="1" xfId="7" applyFont="1" applyFill="1" applyBorder="1" applyAlignment="1">
      <alignment vertical="center" wrapText="1"/>
    </xf>
    <xf numFmtId="0" fontId="13" fillId="4" borderId="1" xfId="7" applyFont="1" applyFill="1" applyBorder="1" applyAlignment="1">
      <alignment wrapText="1"/>
    </xf>
    <xf numFmtId="0" fontId="6" fillId="4" borderId="1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top" wrapText="1"/>
    </xf>
    <xf numFmtId="165" fontId="3" fillId="2" borderId="1" xfId="0" applyNumberFormat="1" applyFont="1" applyFill="1" applyBorder="1" applyAlignment="1"/>
    <xf numFmtId="0" fontId="2" fillId="4" borderId="1" xfId="7" applyFont="1" applyFill="1" applyBorder="1" applyAlignment="1">
      <alignment vertical="center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 applyAlignment="1"/>
    <xf numFmtId="165" fontId="6" fillId="4" borderId="0" xfId="7" applyNumberFormat="1" applyFont="1" applyFill="1" applyBorder="1" applyAlignment="1"/>
    <xf numFmtId="0" fontId="6" fillId="5" borderId="2" xfId="7" applyFont="1" applyFill="1" applyBorder="1" applyAlignment="1">
      <alignment horizontal="left" wrapText="1"/>
    </xf>
    <xf numFmtId="0" fontId="6" fillId="5" borderId="2" xfId="7" applyFont="1" applyFill="1" applyBorder="1" applyAlignment="1">
      <alignment horizontal="center"/>
    </xf>
    <xf numFmtId="49" fontId="6" fillId="5" borderId="2" xfId="7" applyNumberFormat="1" applyFont="1" applyFill="1" applyBorder="1" applyAlignment="1">
      <alignment horizontal="center"/>
    </xf>
    <xf numFmtId="49" fontId="6" fillId="5" borderId="18" xfId="7" applyNumberFormat="1" applyFont="1" applyFill="1" applyBorder="1" applyAlignment="1">
      <alignment horizontal="center"/>
    </xf>
    <xf numFmtId="49" fontId="6" fillId="5" borderId="6" xfId="7" applyNumberFormat="1" applyFont="1" applyFill="1" applyBorder="1" applyAlignment="1">
      <alignment horizontal="center"/>
    </xf>
    <xf numFmtId="49" fontId="6" fillId="5" borderId="7" xfId="7" applyNumberFormat="1" applyFont="1" applyFill="1" applyBorder="1" applyAlignment="1">
      <alignment horizontal="center"/>
    </xf>
    <xf numFmtId="49" fontId="6" fillId="5" borderId="5" xfId="7" applyNumberFormat="1" applyFont="1" applyFill="1" applyBorder="1" applyAlignment="1">
      <alignment horizontal="center"/>
    </xf>
    <xf numFmtId="49" fontId="6" fillId="5" borderId="19" xfId="7" applyNumberFormat="1" applyFont="1" applyFill="1" applyBorder="1" applyAlignment="1">
      <alignment horizontal="center"/>
    </xf>
    <xf numFmtId="165" fontId="6" fillId="5" borderId="2" xfId="7" applyNumberFormat="1" applyFont="1" applyFill="1" applyBorder="1" applyAlignment="1"/>
    <xf numFmtId="0" fontId="6" fillId="5" borderId="2" xfId="7" applyFont="1" applyFill="1" applyBorder="1" applyAlignment="1">
      <alignment wrapText="1"/>
    </xf>
    <xf numFmtId="0" fontId="6" fillId="5" borderId="1" xfId="7" applyFont="1" applyFill="1" applyBorder="1" applyAlignment="1">
      <alignment wrapText="1"/>
    </xf>
    <xf numFmtId="0" fontId="6" fillId="5" borderId="1" xfId="7" applyFont="1" applyFill="1" applyBorder="1" applyAlignment="1">
      <alignment horizontal="center"/>
    </xf>
    <xf numFmtId="49" fontId="6" fillId="5" borderId="1" xfId="7" applyNumberFormat="1" applyFont="1" applyFill="1" applyBorder="1" applyAlignment="1">
      <alignment horizontal="center"/>
    </xf>
    <xf numFmtId="49" fontId="6" fillId="5" borderId="20" xfId="7" applyNumberFormat="1" applyFont="1" applyFill="1" applyBorder="1" applyAlignment="1">
      <alignment horizontal="center"/>
    </xf>
    <xf numFmtId="165" fontId="6" fillId="5" borderId="1" xfId="7" applyNumberFormat="1" applyFont="1" applyFill="1" applyBorder="1" applyAlignment="1"/>
    <xf numFmtId="49" fontId="6" fillId="2" borderId="1" xfId="7" applyNumberFormat="1" applyFont="1" applyFill="1" applyBorder="1" applyAlignment="1">
      <alignment horizontal="center" vertical="center"/>
    </xf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23" fillId="2" borderId="1" xfId="0" applyFont="1" applyFill="1" applyBorder="1" applyAlignment="1">
      <alignment horizontal="left" wrapText="1"/>
    </xf>
    <xf numFmtId="49" fontId="15" fillId="2" borderId="1" xfId="7" applyNumberFormat="1" applyFont="1" applyFill="1" applyBorder="1" applyAlignment="1">
      <alignment horizontal="center" vertical="center"/>
    </xf>
    <xf numFmtId="49" fontId="15" fillId="4" borderId="1" xfId="7" applyNumberFormat="1" applyFont="1" applyFill="1" applyBorder="1" applyAlignment="1">
      <alignment horizontal="center" vertical="center"/>
    </xf>
    <xf numFmtId="165" fontId="15" fillId="4" borderId="1" xfId="7" applyNumberFormat="1" applyFont="1" applyFill="1" applyBorder="1" applyAlignment="1">
      <alignment horizontal="right" vertical="center"/>
    </xf>
    <xf numFmtId="165" fontId="23" fillId="4" borderId="1" xfId="7" applyNumberFormat="1" applyFont="1" applyFill="1" applyBorder="1" applyAlignment="1">
      <alignment horizontal="right" vertical="center"/>
    </xf>
    <xf numFmtId="0" fontId="23" fillId="4" borderId="1" xfId="7" applyFont="1" applyFill="1" applyBorder="1" applyAlignment="1">
      <alignment vertical="center" wrapText="1"/>
    </xf>
    <xf numFmtId="167" fontId="3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165" fontId="3" fillId="5" borderId="1" xfId="2" applyNumberFormat="1" applyFont="1" applyFill="1" applyBorder="1" applyAlignment="1"/>
    <xf numFmtId="167" fontId="4" fillId="0" borderId="1" xfId="2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165" fontId="4" fillId="5" borderId="1" xfId="2" applyNumberFormat="1" applyFont="1" applyFill="1" applyBorder="1" applyAlignment="1"/>
    <xf numFmtId="0" fontId="23" fillId="0" borderId="1" xfId="0" applyFont="1" applyBorder="1" applyAlignment="1">
      <alignment vertical="center"/>
    </xf>
    <xf numFmtId="171" fontId="4" fillId="0" borderId="1" xfId="0" applyNumberFormat="1" applyFont="1" applyBorder="1" applyAlignment="1">
      <alignment horizontal="center" vertical="center" wrapText="1"/>
    </xf>
    <xf numFmtId="171" fontId="4" fillId="0" borderId="6" xfId="0" applyNumberFormat="1" applyFont="1" applyBorder="1" applyAlignment="1">
      <alignment horizontal="center" vertical="center" wrapText="1"/>
    </xf>
    <xf numFmtId="171" fontId="3" fillId="0" borderId="0" xfId="0" applyNumberFormat="1" applyFont="1" applyBorder="1" applyAlignment="1">
      <alignment horizontal="center" vertical="center" wrapText="1"/>
    </xf>
    <xf numFmtId="171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3" fillId="0" borderId="6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6" fillId="2" borderId="6" xfId="7" applyNumberFormat="1" applyFont="1" applyFill="1" applyBorder="1" applyAlignment="1"/>
    <xf numFmtId="0" fontId="45" fillId="0" borderId="0" xfId="0" applyFont="1" applyAlignment="1">
      <alignment vertical="center" wrapText="1"/>
    </xf>
    <xf numFmtId="0" fontId="23" fillId="0" borderId="2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53" fillId="0" borderId="0" xfId="0" applyFont="1"/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top" wrapText="1"/>
    </xf>
    <xf numFmtId="0" fontId="48" fillId="4" borderId="6" xfId="7" applyFont="1" applyFill="1" applyBorder="1" applyAlignment="1">
      <alignment wrapText="1"/>
    </xf>
    <xf numFmtId="0" fontId="6" fillId="6" borderId="0" xfId="7" applyFont="1" applyFill="1"/>
    <xf numFmtId="0" fontId="13" fillId="4" borderId="3" xfId="7" applyFont="1" applyFill="1" applyBorder="1" applyAlignment="1">
      <alignment wrapText="1"/>
    </xf>
    <xf numFmtId="0" fontId="16" fillId="4" borderId="0" xfId="7" applyFont="1" applyFill="1"/>
    <xf numFmtId="0" fontId="6" fillId="4" borderId="2" xfId="7" applyFont="1" applyFill="1" applyBorder="1"/>
    <xf numFmtId="0" fontId="13" fillId="4" borderId="8" xfId="7" applyFont="1" applyFill="1" applyBorder="1" applyAlignment="1">
      <alignment wrapText="1"/>
    </xf>
    <xf numFmtId="0" fontId="6" fillId="4" borderId="2" xfId="7" applyFont="1" applyFill="1" applyBorder="1" applyAlignment="1">
      <alignment horizontal="center"/>
    </xf>
    <xf numFmtId="49" fontId="6" fillId="4" borderId="2" xfId="7" applyNumberFormat="1" applyFont="1" applyFill="1" applyBorder="1" applyAlignment="1">
      <alignment horizontal="center"/>
    </xf>
    <xf numFmtId="49" fontId="6" fillId="4" borderId="18" xfId="7" applyNumberFormat="1" applyFont="1" applyFill="1" applyBorder="1" applyAlignment="1">
      <alignment horizontal="center"/>
    </xf>
    <xf numFmtId="49" fontId="6" fillId="4" borderId="20" xfId="7" applyNumberFormat="1" applyFont="1" applyFill="1" applyBorder="1" applyAlignment="1">
      <alignment horizontal="center"/>
    </xf>
    <xf numFmtId="49" fontId="6" fillId="4" borderId="19" xfId="7" applyNumberFormat="1" applyFont="1" applyFill="1" applyBorder="1" applyAlignment="1">
      <alignment horizontal="center"/>
    </xf>
    <xf numFmtId="165" fontId="6" fillId="4" borderId="2" xfId="7" applyNumberFormat="1" applyFont="1" applyFill="1" applyBorder="1" applyAlignment="1"/>
    <xf numFmtId="0" fontId="15" fillId="4" borderId="1" xfId="7" applyFont="1" applyFill="1" applyBorder="1"/>
    <xf numFmtId="0" fontId="28" fillId="4" borderId="0" xfId="7" applyFont="1" applyFill="1"/>
    <xf numFmtId="0" fontId="14" fillId="4" borderId="3" xfId="7" applyFont="1" applyFill="1" applyBorder="1" applyAlignment="1">
      <alignment wrapText="1"/>
    </xf>
    <xf numFmtId="49" fontId="15" fillId="4" borderId="6" xfId="7" applyNumberFormat="1" applyFont="1" applyFill="1" applyBorder="1" applyAlignment="1">
      <alignment horizontal="center"/>
    </xf>
    <xf numFmtId="49" fontId="15" fillId="4" borderId="5" xfId="7" applyNumberFormat="1" applyFont="1" applyFill="1" applyBorder="1" applyAlignment="1">
      <alignment horizontal="center"/>
    </xf>
    <xf numFmtId="165" fontId="13" fillId="4" borderId="1" xfId="7" applyNumberFormat="1" applyFont="1" applyFill="1" applyBorder="1" applyAlignment="1"/>
    <xf numFmtId="0" fontId="13" fillId="4" borderId="3" xfId="7" applyFont="1" applyFill="1" applyBorder="1" applyAlignment="1">
      <alignment vertical="top" wrapText="1"/>
    </xf>
    <xf numFmtId="49" fontId="6" fillId="4" borderId="15" xfId="7" applyNumberFormat="1" applyFont="1" applyFill="1" applyBorder="1" applyAlignment="1">
      <alignment horizontal="center"/>
    </xf>
    <xf numFmtId="49" fontId="6" fillId="4" borderId="17" xfId="7" applyNumberFormat="1" applyFont="1" applyFill="1" applyBorder="1" applyAlignment="1">
      <alignment horizontal="center"/>
    </xf>
    <xf numFmtId="49" fontId="6" fillId="4" borderId="16" xfId="7" applyNumberFormat="1" applyFont="1" applyFill="1" applyBorder="1" applyAlignment="1">
      <alignment horizontal="center"/>
    </xf>
    <xf numFmtId="49" fontId="6" fillId="4" borderId="14" xfId="7" applyNumberFormat="1" applyFont="1" applyFill="1" applyBorder="1" applyAlignment="1">
      <alignment horizontal="center"/>
    </xf>
    <xf numFmtId="0" fontId="6" fillId="4" borderId="1" xfId="7" applyFont="1" applyFill="1" applyBorder="1" applyAlignment="1"/>
    <xf numFmtId="0" fontId="13" fillId="4" borderId="1" xfId="7" applyFont="1" applyFill="1" applyBorder="1" applyAlignment="1">
      <alignment vertical="top"/>
    </xf>
    <xf numFmtId="0" fontId="16" fillId="4" borderId="0" xfId="7" applyFont="1" applyFill="1" applyAlignment="1"/>
    <xf numFmtId="0" fontId="6" fillId="4" borderId="3" xfId="0" applyFont="1" applyFill="1" applyBorder="1" applyAlignment="1">
      <alignment horizontal="left" vertical="top" wrapText="1"/>
    </xf>
    <xf numFmtId="0" fontId="15" fillId="4" borderId="1" xfId="7" applyFont="1" applyFill="1" applyBorder="1" applyAlignment="1"/>
    <xf numFmtId="0" fontId="15" fillId="4" borderId="1" xfId="7" applyFont="1" applyFill="1" applyBorder="1" applyAlignment="1">
      <alignment vertical="center"/>
    </xf>
    <xf numFmtId="0" fontId="28" fillId="4" borderId="0" xfId="7" applyFont="1" applyFill="1" applyAlignment="1"/>
    <xf numFmtId="0" fontId="13" fillId="4" borderId="0" xfId="7" applyFont="1" applyFill="1" applyBorder="1" applyAlignment="1">
      <alignment wrapText="1"/>
    </xf>
    <xf numFmtId="0" fontId="13" fillId="4" borderId="6" xfId="7" applyFont="1" applyFill="1" applyBorder="1" applyAlignment="1">
      <alignment wrapText="1"/>
    </xf>
    <xf numFmtId="0" fontId="16" fillId="4" borderId="0" xfId="7" applyFont="1" applyFill="1" applyAlignment="1">
      <alignment horizontal="center"/>
    </xf>
    <xf numFmtId="0" fontId="6" fillId="4" borderId="0" xfId="7" applyFont="1" applyFill="1" applyBorder="1" applyAlignment="1">
      <alignment vertical="center" wrapText="1"/>
    </xf>
    <xf numFmtId="0" fontId="13" fillId="4" borderId="3" xfId="7" applyFont="1" applyFill="1" applyBorder="1" applyAlignment="1"/>
    <xf numFmtId="0" fontId="13" fillId="4" borderId="9" xfId="7" applyFont="1" applyFill="1" applyBorder="1" applyAlignment="1">
      <alignment wrapText="1"/>
    </xf>
    <xf numFmtId="0" fontId="15" fillId="7" borderId="2" xfId="7" applyFont="1" applyFill="1" applyBorder="1" applyAlignment="1">
      <alignment wrapText="1"/>
    </xf>
    <xf numFmtId="0" fontId="15" fillId="7" borderId="2" xfId="7" applyFont="1" applyFill="1" applyBorder="1" applyAlignment="1">
      <alignment horizontal="center"/>
    </xf>
    <xf numFmtId="49" fontId="15" fillId="7" borderId="2" xfId="7" applyNumberFormat="1" applyFont="1" applyFill="1" applyBorder="1" applyAlignment="1">
      <alignment horizontal="center"/>
    </xf>
    <xf numFmtId="49" fontId="15" fillId="7" borderId="18" xfId="7" applyNumberFormat="1" applyFont="1" applyFill="1" applyBorder="1" applyAlignment="1">
      <alignment horizontal="center"/>
    </xf>
    <xf numFmtId="49" fontId="15" fillId="7" borderId="6" xfId="7" applyNumberFormat="1" applyFont="1" applyFill="1" applyBorder="1" applyAlignment="1">
      <alignment horizontal="center"/>
    </xf>
    <xf numFmtId="49" fontId="15" fillId="7" borderId="7" xfId="7" applyNumberFormat="1" applyFont="1" applyFill="1" applyBorder="1" applyAlignment="1">
      <alignment horizontal="center"/>
    </xf>
    <xf numFmtId="49" fontId="15" fillId="7" borderId="5" xfId="7" applyNumberFormat="1" applyFont="1" applyFill="1" applyBorder="1" applyAlignment="1">
      <alignment horizontal="center"/>
    </xf>
    <xf numFmtId="49" fontId="15" fillId="7" borderId="19" xfId="7" applyNumberFormat="1" applyFont="1" applyFill="1" applyBorder="1" applyAlignment="1">
      <alignment horizontal="center"/>
    </xf>
    <xf numFmtId="165" fontId="15" fillId="7" borderId="2" xfId="7" applyNumberFormat="1" applyFont="1" applyFill="1" applyBorder="1" applyAlignment="1"/>
    <xf numFmtId="0" fontId="23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45" fillId="0" borderId="1" xfId="0" applyFont="1" applyBorder="1"/>
    <xf numFmtId="0" fontId="45" fillId="0" borderId="1" xfId="0" applyFont="1" applyBorder="1" applyAlignment="1">
      <alignment vertical="center"/>
    </xf>
    <xf numFmtId="0" fontId="45" fillId="0" borderId="1" xfId="0" applyFont="1" applyBorder="1" applyAlignment="1">
      <alignment vertical="top" wrapText="1"/>
    </xf>
    <xf numFmtId="0" fontId="54" fillId="2" borderId="1" xfId="0" applyFont="1" applyFill="1" applyBorder="1" applyAlignment="1">
      <alignment horizontal="justify" vertical="top" wrapText="1"/>
    </xf>
    <xf numFmtId="0" fontId="54" fillId="0" borderId="2" xfId="0" applyFont="1" applyBorder="1" applyAlignment="1">
      <alignment vertical="top" wrapText="1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35" fillId="0" borderId="30" xfId="0" applyFont="1" applyBorder="1" applyAlignment="1">
      <alignment horizontal="center" vertical="top" wrapText="1"/>
    </xf>
    <xf numFmtId="0" fontId="35" fillId="0" borderId="31" xfId="0" applyFont="1" applyBorder="1" applyAlignment="1">
      <alignment horizontal="center" vertical="top" wrapText="1"/>
    </xf>
    <xf numFmtId="0" fontId="47" fillId="0" borderId="1" xfId="0" applyFont="1" applyBorder="1" applyAlignment="1">
      <alignment horizontal="center" vertical="center" wrapText="1"/>
    </xf>
    <xf numFmtId="0" fontId="47" fillId="4" borderId="1" xfId="0" applyFont="1" applyFill="1" applyBorder="1" applyAlignment="1">
      <alignment horizontal="center" vertical="center" wrapText="1"/>
    </xf>
    <xf numFmtId="0" fontId="36" fillId="0" borderId="30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/>
    </xf>
    <xf numFmtId="0" fontId="47" fillId="0" borderId="15" xfId="0" applyFont="1" applyBorder="1" applyAlignment="1">
      <alignment horizontal="center" vertical="center" wrapText="1"/>
    </xf>
    <xf numFmtId="0" fontId="51" fillId="0" borderId="32" xfId="0" applyFont="1" applyBorder="1" applyAlignment="1">
      <alignment horizontal="center" vertical="center" wrapText="1"/>
    </xf>
    <xf numFmtId="0" fontId="51" fillId="0" borderId="33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9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33" fillId="0" borderId="0" xfId="0" applyFont="1" applyAlignment="1">
      <alignment horizontal="center" wrapText="1"/>
    </xf>
    <xf numFmtId="165" fontId="2" fillId="2" borderId="0" xfId="0" applyNumberFormat="1" applyFont="1" applyFill="1" applyAlignment="1">
      <alignment horizontal="right"/>
    </xf>
    <xf numFmtId="0" fontId="6" fillId="0" borderId="6" xfId="7" applyFont="1" applyBorder="1" applyAlignment="1">
      <alignment horizontal="center" vertical="center" wrapText="1"/>
    </xf>
    <xf numFmtId="0" fontId="6" fillId="0" borderId="7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23" fillId="0" borderId="0" xfId="7" applyFont="1" applyAlignment="1">
      <alignment horizontal="center" wrapText="1"/>
    </xf>
    <xf numFmtId="0" fontId="6" fillId="2" borderId="0" xfId="7" applyFont="1" applyFill="1" applyAlignment="1">
      <alignment horizontal="left"/>
    </xf>
    <xf numFmtId="0" fontId="15" fillId="2" borderId="0" xfId="7" applyFont="1" applyFill="1" applyBorder="1" applyAlignment="1">
      <alignment horizontal="center"/>
    </xf>
    <xf numFmtId="0" fontId="6" fillId="2" borderId="0" xfId="7" applyFont="1" applyFill="1" applyAlignment="1">
      <alignment horizontal="right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6" fillId="0" borderId="0" xfId="7" applyFont="1" applyFill="1" applyAlignment="1">
      <alignment horizontal="left"/>
    </xf>
    <xf numFmtId="0" fontId="3" fillId="4" borderId="0" xfId="0" applyFont="1" applyFill="1" applyAlignment="1">
      <alignment horizontal="center" vertical="center" wrapText="1"/>
    </xf>
    <xf numFmtId="0" fontId="53" fillId="0" borderId="0" xfId="0" applyFont="1" applyAlignment="1">
      <alignment wrapText="1"/>
    </xf>
    <xf numFmtId="0" fontId="53" fillId="0" borderId="0" xfId="0" applyFont="1" applyAlignment="1">
      <alignment horizontal="right"/>
    </xf>
    <xf numFmtId="0" fontId="4" fillId="0" borderId="0" xfId="7" applyFont="1" applyFill="1" applyAlignment="1">
      <alignment horizontal="center"/>
    </xf>
    <xf numFmtId="0" fontId="37" fillId="0" borderId="1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left" vertical="top" wrapText="1"/>
    </xf>
    <xf numFmtId="0" fontId="48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46" fillId="0" borderId="0" xfId="0" applyFont="1" applyAlignment="1">
      <alignment horizontal="center" vertical="center" wrapText="1"/>
    </xf>
    <xf numFmtId="0" fontId="47" fillId="0" borderId="2" xfId="0" applyFont="1" applyBorder="1" applyAlignment="1">
      <alignment horizontal="center" vertical="top" wrapText="1"/>
    </xf>
    <xf numFmtId="0" fontId="47" fillId="0" borderId="12" xfId="0" applyFont="1" applyBorder="1" applyAlignment="1">
      <alignment horizontal="center" vertical="top" wrapText="1"/>
    </xf>
    <xf numFmtId="0" fontId="47" fillId="0" borderId="15" xfId="0" applyFont="1" applyBorder="1" applyAlignment="1">
      <alignment horizontal="center" vertical="top" wrapText="1"/>
    </xf>
    <xf numFmtId="0" fontId="47" fillId="0" borderId="0" xfId="0" applyFont="1" applyAlignment="1"/>
    <xf numFmtId="0" fontId="47" fillId="0" borderId="0" xfId="0" applyFont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top" wrapText="1"/>
    </xf>
    <xf numFmtId="0" fontId="47" fillId="0" borderId="0" xfId="0" applyFont="1" applyAlignment="1">
      <alignment wrapText="1"/>
    </xf>
    <xf numFmtId="0" fontId="45" fillId="0" borderId="0" xfId="0" applyFont="1" applyFill="1" applyBorder="1" applyAlignment="1">
      <alignment horizontal="center" wrapText="1"/>
    </xf>
    <xf numFmtId="0" fontId="47" fillId="0" borderId="0" xfId="0" applyFont="1" applyAlignment="1">
      <alignment horizontal="left"/>
    </xf>
    <xf numFmtId="0" fontId="47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6" fillId="0" borderId="0" xfId="0" applyFont="1" applyAlignment="1">
      <alignment horizontal="lef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48;&#1053;.&#1054;&#1058;&#1044;&#1045;&#1051;/&#1057;&#1077;&#1089;&#1089;&#1080;&#1080;2020&#1075;&#1086;&#1076;/&#1089;&#1077;&#1089;&#1089;&#1080;&#1103;%20&#1072;&#1074;&#1075;&#1091;&#1089;&#1090;/&#1055;&#1088;&#1086;&#1077;&#1082;&#1090;%20&#1073;&#1102;&#1076;&#1078;&#1077;&#1090;&#1072;%20&#1085;&#1072;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 (2)"/>
      <sheetName val="Прил 2"/>
      <sheetName val="Прил 3"/>
      <sheetName val="Прил 4 (2)"/>
      <sheetName val="прил5"/>
      <sheetName val="прил.6"/>
      <sheetName val="Диаграмма1"/>
      <sheetName val="прил._7"/>
      <sheetName val="Прил 8"/>
      <sheetName val="прил 9"/>
      <sheetName val="Прил 10+"/>
      <sheetName val="Заимст 11"/>
      <sheetName val="Гарант 12"/>
      <sheetName val="нормативы 13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>
        <row r="140">
          <cell r="B140" t="str">
            <v>Предоставление субсидий бюджетным, автономным учреждениям и иным некоммерческим организациям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1"/>
  <sheetViews>
    <sheetView topLeftCell="A22" zoomScale="82" zoomScaleNormal="82" workbookViewId="0">
      <selection activeCell="B11" sqref="A10:B11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149" t="s">
        <v>200</v>
      </c>
    </row>
    <row r="2" spans="1:2" ht="15.75" x14ac:dyDescent="0.25">
      <c r="B2" s="149" t="s">
        <v>0</v>
      </c>
    </row>
    <row r="3" spans="1:2" ht="15.75" x14ac:dyDescent="0.25">
      <c r="A3" s="160"/>
      <c r="B3" s="149" t="s">
        <v>1</v>
      </c>
    </row>
    <row r="4" spans="1:2" ht="15.75" x14ac:dyDescent="0.25">
      <c r="B4" s="149" t="s">
        <v>2</v>
      </c>
    </row>
    <row r="5" spans="1:2" x14ac:dyDescent="0.25">
      <c r="B5" s="158" t="s">
        <v>421</v>
      </c>
    </row>
    <row r="6" spans="1:2" x14ac:dyDescent="0.25">
      <c r="B6" s="158"/>
    </row>
    <row r="7" spans="1:2" ht="63" customHeight="1" x14ac:dyDescent="0.3">
      <c r="A7" s="454" t="s">
        <v>216</v>
      </c>
      <c r="B7" s="454"/>
    </row>
    <row r="8" spans="1:2" ht="60" customHeight="1" x14ac:dyDescent="0.25">
      <c r="A8" s="455" t="s">
        <v>217</v>
      </c>
      <c r="B8" s="455"/>
    </row>
    <row r="9" spans="1:2" ht="16.5" customHeight="1" thickBot="1" x14ac:dyDescent="0.3">
      <c r="A9" s="236">
        <v>1</v>
      </c>
      <c r="B9" s="236">
        <v>2</v>
      </c>
    </row>
    <row r="10" spans="1:2" ht="19.5" customHeight="1" thickBot="1" x14ac:dyDescent="0.3">
      <c r="A10" s="456" t="s">
        <v>218</v>
      </c>
      <c r="B10" s="457"/>
    </row>
    <row r="11" spans="1:2" ht="56.25" x14ac:dyDescent="0.25">
      <c r="A11" s="237" t="s">
        <v>336</v>
      </c>
      <c r="B11" s="238" t="s">
        <v>362</v>
      </c>
    </row>
    <row r="12" spans="1:2" ht="37.5" x14ac:dyDescent="0.25">
      <c r="A12" s="239" t="s">
        <v>204</v>
      </c>
      <c r="B12" s="249" t="s">
        <v>363</v>
      </c>
    </row>
    <row r="13" spans="1:2" ht="18.75" x14ac:dyDescent="0.25">
      <c r="A13" s="239" t="s">
        <v>202</v>
      </c>
      <c r="B13" s="249" t="s">
        <v>201</v>
      </c>
    </row>
    <row r="14" spans="1:2" ht="18.75" x14ac:dyDescent="0.25">
      <c r="A14" s="239" t="s">
        <v>219</v>
      </c>
      <c r="B14" s="249" t="s">
        <v>220</v>
      </c>
    </row>
    <row r="15" spans="1:2" ht="56.25" x14ac:dyDescent="0.25">
      <c r="A15" s="239" t="s">
        <v>281</v>
      </c>
      <c r="B15" s="2" t="s">
        <v>364</v>
      </c>
    </row>
    <row r="16" spans="1:2" ht="89.25" customHeight="1" x14ac:dyDescent="0.25">
      <c r="A16" s="239" t="s">
        <v>283</v>
      </c>
      <c r="B16" s="2" t="s">
        <v>423</v>
      </c>
    </row>
    <row r="17" spans="1:2" ht="75" x14ac:dyDescent="0.25">
      <c r="A17" s="239" t="s">
        <v>365</v>
      </c>
      <c r="B17" s="2" t="s">
        <v>366</v>
      </c>
    </row>
    <row r="18" spans="1:2" ht="37.5" x14ac:dyDescent="0.25">
      <c r="A18" s="239" t="s">
        <v>367</v>
      </c>
      <c r="B18" s="2" t="s">
        <v>368</v>
      </c>
    </row>
    <row r="19" spans="1:2" ht="56.25" x14ac:dyDescent="0.25">
      <c r="A19" s="239" t="s">
        <v>369</v>
      </c>
      <c r="B19" s="2" t="s">
        <v>370</v>
      </c>
    </row>
    <row r="20" spans="1:2" ht="75" x14ac:dyDescent="0.25">
      <c r="A20" s="239" t="s">
        <v>371</v>
      </c>
      <c r="B20" s="2" t="s">
        <v>372</v>
      </c>
    </row>
    <row r="21" spans="1:2" ht="37.5" x14ac:dyDescent="0.25">
      <c r="A21" s="239" t="s">
        <v>373</v>
      </c>
      <c r="B21" s="2" t="s">
        <v>374</v>
      </c>
    </row>
    <row r="22" spans="1:2" ht="75" x14ac:dyDescent="0.25">
      <c r="A22" s="239" t="s">
        <v>375</v>
      </c>
      <c r="B22" s="2" t="s">
        <v>376</v>
      </c>
    </row>
    <row r="23" spans="1:2" ht="56.25" x14ac:dyDescent="0.25">
      <c r="A23" s="239" t="s">
        <v>377</v>
      </c>
      <c r="B23" s="2" t="s">
        <v>378</v>
      </c>
    </row>
    <row r="24" spans="1:2" ht="37.5" x14ac:dyDescent="0.25">
      <c r="A24" s="239" t="s">
        <v>221</v>
      </c>
      <c r="B24" s="2" t="s">
        <v>222</v>
      </c>
    </row>
    <row r="25" spans="1:2" ht="37.5" x14ac:dyDescent="0.25">
      <c r="A25" s="239" t="s">
        <v>223</v>
      </c>
      <c r="B25" s="2" t="s">
        <v>224</v>
      </c>
    </row>
    <row r="26" spans="1:2" ht="18.75" x14ac:dyDescent="0.25">
      <c r="A26" s="239" t="s">
        <v>225</v>
      </c>
      <c r="B26" s="249" t="s">
        <v>226</v>
      </c>
    </row>
    <row r="27" spans="1:2" ht="93.75" x14ac:dyDescent="0.25">
      <c r="A27" s="239" t="s">
        <v>379</v>
      </c>
      <c r="B27" s="249" t="s">
        <v>380</v>
      </c>
    </row>
    <row r="28" spans="1:2" ht="75" x14ac:dyDescent="0.25">
      <c r="A28" s="250" t="s">
        <v>381</v>
      </c>
      <c r="B28" s="250" t="s">
        <v>382</v>
      </c>
    </row>
    <row r="29" spans="1:2" s="160" customFormat="1" ht="75" x14ac:dyDescent="0.3">
      <c r="A29" s="240" t="s">
        <v>383</v>
      </c>
      <c r="B29" s="240" t="s">
        <v>384</v>
      </c>
    </row>
    <row r="30" spans="1:2" ht="37.5" x14ac:dyDescent="0.3">
      <c r="A30" s="240" t="s">
        <v>385</v>
      </c>
      <c r="B30" s="240" t="s">
        <v>386</v>
      </c>
    </row>
    <row r="31" spans="1:2" ht="75" x14ac:dyDescent="0.3">
      <c r="A31" s="240" t="s">
        <v>387</v>
      </c>
      <c r="B31" s="240" t="s">
        <v>388</v>
      </c>
    </row>
    <row r="32" spans="1:2" ht="37.5" x14ac:dyDescent="0.3">
      <c r="A32" s="240" t="s">
        <v>389</v>
      </c>
      <c r="B32" s="240" t="s">
        <v>390</v>
      </c>
    </row>
    <row r="33" spans="1:2" ht="56.25" x14ac:dyDescent="0.3">
      <c r="A33" s="240" t="s">
        <v>391</v>
      </c>
      <c r="B33" s="240" t="s">
        <v>392</v>
      </c>
    </row>
    <row r="34" spans="1:2" ht="75" x14ac:dyDescent="0.3">
      <c r="A34" s="240" t="s">
        <v>393</v>
      </c>
      <c r="B34" s="240" t="s">
        <v>394</v>
      </c>
    </row>
    <row r="35" spans="1:2" ht="93.75" x14ac:dyDescent="0.3">
      <c r="A35" s="240" t="s">
        <v>395</v>
      </c>
      <c r="B35" s="240" t="s">
        <v>396</v>
      </c>
    </row>
    <row r="36" spans="1:2" ht="75" x14ac:dyDescent="0.3">
      <c r="A36" s="240" t="s">
        <v>397</v>
      </c>
      <c r="B36" s="240" t="s">
        <v>398</v>
      </c>
    </row>
    <row r="37" spans="1:2" ht="15" customHeight="1" x14ac:dyDescent="0.25">
      <c r="A37" s="458" t="s">
        <v>399</v>
      </c>
      <c r="B37" s="458" t="s">
        <v>227</v>
      </c>
    </row>
    <row r="38" spans="1:2" ht="50.25" customHeight="1" x14ac:dyDescent="0.25">
      <c r="A38" s="458"/>
      <c r="B38" s="458"/>
    </row>
    <row r="39" spans="1:2" ht="75" x14ac:dyDescent="0.25">
      <c r="A39" s="250" t="s">
        <v>400</v>
      </c>
      <c r="B39" s="250" t="s">
        <v>401</v>
      </c>
    </row>
    <row r="40" spans="1:2" ht="18.75" x14ac:dyDescent="0.25">
      <c r="A40" s="159"/>
      <c r="B40" s="249"/>
    </row>
    <row r="41" spans="1:2" ht="18.75" x14ac:dyDescent="0.25">
      <c r="A41" s="239" t="s">
        <v>228</v>
      </c>
      <c r="B41" s="249" t="s">
        <v>229</v>
      </c>
    </row>
    <row r="42" spans="1:2" ht="18.75" x14ac:dyDescent="0.25">
      <c r="A42" s="239" t="s">
        <v>230</v>
      </c>
      <c r="B42" s="249" t="s">
        <v>231</v>
      </c>
    </row>
    <row r="43" spans="1:2" ht="56.25" x14ac:dyDescent="0.25">
      <c r="A43" s="251" t="s">
        <v>402</v>
      </c>
      <c r="B43" s="250" t="s">
        <v>403</v>
      </c>
    </row>
    <row r="44" spans="1:2" ht="15" customHeight="1" x14ac:dyDescent="0.25">
      <c r="A44" s="459" t="s">
        <v>230</v>
      </c>
      <c r="B44" s="458" t="s">
        <v>404</v>
      </c>
    </row>
    <row r="45" spans="1:2" ht="15" customHeight="1" x14ac:dyDescent="0.25">
      <c r="A45" s="459"/>
      <c r="B45" s="458"/>
    </row>
    <row r="46" spans="1:2" ht="37.5" x14ac:dyDescent="0.25">
      <c r="A46" s="241" t="s">
        <v>337</v>
      </c>
      <c r="B46" s="249" t="s">
        <v>232</v>
      </c>
    </row>
    <row r="47" spans="1:2" ht="56.25" x14ac:dyDescent="0.25">
      <c r="A47" s="241" t="s">
        <v>338</v>
      </c>
      <c r="B47" s="249" t="s">
        <v>233</v>
      </c>
    </row>
    <row r="48" spans="1:2" ht="49.5" customHeight="1" x14ac:dyDescent="0.25">
      <c r="A48" s="242" t="s">
        <v>405</v>
      </c>
      <c r="B48" s="250" t="s">
        <v>406</v>
      </c>
    </row>
    <row r="49" spans="1:93" ht="18.75" x14ac:dyDescent="0.25">
      <c r="A49" s="229" t="s">
        <v>339</v>
      </c>
      <c r="B49" s="249" t="s">
        <v>183</v>
      </c>
    </row>
    <row r="50" spans="1:93" ht="37.5" x14ac:dyDescent="0.25">
      <c r="A50" s="229" t="s">
        <v>340</v>
      </c>
      <c r="B50" s="249" t="s">
        <v>182</v>
      </c>
    </row>
    <row r="51" spans="1:93" ht="37.5" x14ac:dyDescent="0.25">
      <c r="A51" s="229" t="s">
        <v>341</v>
      </c>
      <c r="B51" s="249" t="s">
        <v>181</v>
      </c>
    </row>
    <row r="52" spans="1:93" ht="18.75" x14ac:dyDescent="0.25">
      <c r="A52" s="229" t="s">
        <v>342</v>
      </c>
      <c r="B52" s="249" t="s">
        <v>234</v>
      </c>
    </row>
    <row r="53" spans="1:93" ht="56.25" x14ac:dyDescent="0.25">
      <c r="A53" s="161" t="s">
        <v>343</v>
      </c>
      <c r="B53" s="249" t="s">
        <v>235</v>
      </c>
    </row>
    <row r="54" spans="1:93" ht="18.75" x14ac:dyDescent="0.25">
      <c r="A54" s="161" t="s">
        <v>344</v>
      </c>
      <c r="B54" s="249" t="s">
        <v>236</v>
      </c>
    </row>
    <row r="55" spans="1:93" ht="18.75" x14ac:dyDescent="0.25">
      <c r="A55" s="159" t="s">
        <v>237</v>
      </c>
      <c r="B55" s="249" t="s">
        <v>238</v>
      </c>
    </row>
    <row r="56" spans="1:93" ht="75" x14ac:dyDescent="0.25">
      <c r="A56" s="250" t="s">
        <v>407</v>
      </c>
      <c r="B56" s="250" t="s">
        <v>408</v>
      </c>
    </row>
    <row r="57" spans="1:93" ht="37.5" x14ac:dyDescent="0.25">
      <c r="A57" s="250" t="s">
        <v>409</v>
      </c>
      <c r="B57" s="250" t="s">
        <v>410</v>
      </c>
    </row>
    <row r="58" spans="1:93" ht="18.75" x14ac:dyDescent="0.25">
      <c r="A58" s="250" t="s">
        <v>411</v>
      </c>
      <c r="B58" s="250" t="s">
        <v>238</v>
      </c>
    </row>
    <row r="59" spans="1:93" ht="75" x14ac:dyDescent="0.25">
      <c r="A59" s="159" t="s">
        <v>239</v>
      </c>
      <c r="B59" s="249" t="s">
        <v>284</v>
      </c>
    </row>
    <row r="60" spans="1:93" ht="56.25" x14ac:dyDescent="0.25">
      <c r="A60" s="159" t="s">
        <v>345</v>
      </c>
      <c r="B60" s="249" t="s">
        <v>240</v>
      </c>
    </row>
    <row r="61" spans="1:93" s="160" customFormat="1" ht="37.5" x14ac:dyDescent="0.25">
      <c r="A61" s="159" t="s">
        <v>241</v>
      </c>
      <c r="B61" s="249" t="s">
        <v>242</v>
      </c>
    </row>
    <row r="62" spans="1:93" ht="56.25" x14ac:dyDescent="0.3">
      <c r="A62" s="242" t="s">
        <v>412</v>
      </c>
      <c r="B62" s="240" t="s">
        <v>240</v>
      </c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60"/>
      <c r="Y62" s="160"/>
      <c r="Z62" s="160"/>
      <c r="AA62" s="160"/>
      <c r="AB62" s="160"/>
      <c r="AC62" s="160"/>
      <c r="AD62" s="160"/>
      <c r="AE62" s="160"/>
      <c r="AF62" s="160"/>
      <c r="AG62" s="160"/>
      <c r="AH62" s="160"/>
      <c r="AI62" s="160"/>
      <c r="AJ62" s="160"/>
      <c r="AK62" s="160"/>
      <c r="AL62" s="160"/>
      <c r="AM62" s="160"/>
      <c r="AN62" s="160"/>
      <c r="AO62" s="160"/>
      <c r="AP62" s="160"/>
      <c r="AQ62" s="160"/>
      <c r="AR62" s="160"/>
      <c r="AS62" s="160"/>
      <c r="AT62" s="160"/>
      <c r="AU62" s="160"/>
      <c r="AV62" s="160"/>
      <c r="AW62" s="160"/>
      <c r="AX62" s="160"/>
      <c r="AY62" s="160"/>
      <c r="AZ62" s="160"/>
      <c r="BA62" s="160"/>
      <c r="BB62" s="160"/>
      <c r="BC62" s="160"/>
      <c r="BD62" s="160"/>
      <c r="BE62" s="160"/>
      <c r="BF62" s="160"/>
      <c r="BG62" s="160"/>
      <c r="BH62" s="160"/>
      <c r="BI62" s="160"/>
      <c r="BJ62" s="160"/>
      <c r="BK62" s="160"/>
      <c r="BL62" s="160"/>
      <c r="BM62" s="160"/>
      <c r="BN62" s="160"/>
      <c r="BO62" s="160"/>
      <c r="BP62" s="160"/>
      <c r="BQ62" s="160"/>
      <c r="BR62" s="160"/>
      <c r="BS62" s="160"/>
      <c r="BT62" s="160"/>
      <c r="BU62" s="160"/>
      <c r="BV62" s="160"/>
      <c r="BW62" s="160"/>
      <c r="BX62" s="160"/>
      <c r="BY62" s="160"/>
      <c r="BZ62" s="160"/>
      <c r="CA62" s="160"/>
      <c r="CB62" s="160"/>
      <c r="CC62" s="160"/>
      <c r="CD62" s="160"/>
      <c r="CE62" s="160"/>
      <c r="CF62" s="160"/>
      <c r="CG62" s="160"/>
      <c r="CH62" s="160"/>
      <c r="CI62" s="160"/>
      <c r="CJ62" s="160"/>
      <c r="CK62" s="160"/>
      <c r="CL62" s="160"/>
      <c r="CM62" s="160"/>
      <c r="CN62" s="160"/>
      <c r="CO62" s="160"/>
    </row>
    <row r="63" spans="1:93" ht="56.25" x14ac:dyDescent="0.25">
      <c r="A63" s="239" t="s">
        <v>424</v>
      </c>
      <c r="B63" s="253" t="s">
        <v>425</v>
      </c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60"/>
      <c r="Y63" s="160"/>
      <c r="Z63" s="160"/>
      <c r="AA63" s="160"/>
      <c r="AB63" s="160"/>
      <c r="AC63" s="160"/>
      <c r="AD63" s="160"/>
      <c r="AE63" s="160"/>
      <c r="AF63" s="160"/>
      <c r="AG63" s="160"/>
      <c r="AH63" s="160"/>
      <c r="AI63" s="160"/>
      <c r="AJ63" s="160"/>
      <c r="AK63" s="160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60"/>
      <c r="BA63" s="160"/>
      <c r="BB63" s="160"/>
      <c r="BC63" s="160"/>
      <c r="BD63" s="160"/>
      <c r="BE63" s="160"/>
      <c r="BF63" s="160"/>
      <c r="BG63" s="160"/>
      <c r="BH63" s="160"/>
      <c r="BI63" s="160"/>
      <c r="BJ63" s="160"/>
      <c r="BK63" s="160"/>
      <c r="BL63" s="160"/>
      <c r="BM63" s="160"/>
      <c r="BN63" s="160"/>
      <c r="BO63" s="160"/>
      <c r="BP63" s="160"/>
      <c r="BQ63" s="160"/>
      <c r="BR63" s="160"/>
      <c r="BS63" s="160"/>
      <c r="BT63" s="160"/>
      <c r="BU63" s="160"/>
      <c r="BV63" s="160"/>
      <c r="BW63" s="160"/>
      <c r="BX63" s="160"/>
      <c r="BY63" s="160"/>
      <c r="BZ63" s="160"/>
      <c r="CA63" s="160"/>
      <c r="CB63" s="160"/>
      <c r="CC63" s="160"/>
      <c r="CD63" s="160"/>
      <c r="CE63" s="160"/>
      <c r="CF63" s="160"/>
      <c r="CG63" s="160"/>
      <c r="CH63" s="160"/>
      <c r="CI63" s="160"/>
      <c r="CJ63" s="160"/>
      <c r="CK63" s="160"/>
      <c r="CL63" s="160"/>
      <c r="CM63" s="160"/>
      <c r="CN63" s="160"/>
      <c r="CO63" s="160"/>
    </row>
    <row r="64" spans="1:93" ht="38.25" thickBot="1" x14ac:dyDescent="0.3">
      <c r="A64" s="243" t="s">
        <v>346</v>
      </c>
      <c r="B64" s="236" t="s">
        <v>243</v>
      </c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60"/>
      <c r="Z64" s="160"/>
      <c r="AA64" s="160"/>
      <c r="AB64" s="160"/>
      <c r="AC64" s="160"/>
      <c r="AD64" s="160"/>
      <c r="AE64" s="160"/>
      <c r="AF64" s="160"/>
      <c r="AG64" s="160"/>
      <c r="AH64" s="160"/>
      <c r="AI64" s="160"/>
      <c r="AJ64" s="160"/>
      <c r="AK64" s="160"/>
      <c r="AL64" s="160"/>
      <c r="AM64" s="160"/>
      <c r="AN64" s="160"/>
      <c r="AO64" s="160"/>
      <c r="AP64" s="160"/>
      <c r="AQ64" s="160"/>
      <c r="AR64" s="160"/>
      <c r="AS64" s="160"/>
      <c r="AT64" s="160"/>
      <c r="AU64" s="160"/>
      <c r="AV64" s="160"/>
      <c r="AW64" s="160"/>
      <c r="AX64" s="160"/>
      <c r="AY64" s="160"/>
      <c r="AZ64" s="160"/>
      <c r="BA64" s="160"/>
      <c r="BB64" s="160"/>
      <c r="BC64" s="160"/>
      <c r="BD64" s="160"/>
      <c r="BE64" s="160"/>
      <c r="BF64" s="160"/>
      <c r="BG64" s="160"/>
      <c r="BH64" s="160"/>
      <c r="BI64" s="160"/>
      <c r="BJ64" s="160"/>
      <c r="BK64" s="160"/>
      <c r="BL64" s="160"/>
      <c r="BM64" s="160"/>
      <c r="BN64" s="160"/>
      <c r="BO64" s="160"/>
      <c r="BP64" s="160"/>
      <c r="BQ64" s="160"/>
      <c r="BR64" s="160"/>
      <c r="BS64" s="160"/>
      <c r="BT64" s="160"/>
      <c r="BU64" s="160"/>
      <c r="BV64" s="160"/>
      <c r="BW64" s="160"/>
      <c r="BX64" s="160"/>
      <c r="BY64" s="160"/>
      <c r="BZ64" s="160"/>
      <c r="CA64" s="160"/>
      <c r="CB64" s="160"/>
      <c r="CC64" s="160"/>
      <c r="CD64" s="160"/>
      <c r="CE64" s="160"/>
      <c r="CF64" s="160"/>
      <c r="CG64" s="160"/>
      <c r="CH64" s="160"/>
      <c r="CI64" s="160"/>
      <c r="CJ64" s="160"/>
      <c r="CK64" s="160"/>
      <c r="CL64" s="160"/>
      <c r="CM64" s="160"/>
      <c r="CN64" s="160"/>
      <c r="CO64" s="160"/>
    </row>
    <row r="65" spans="1:93" ht="15" customHeight="1" thickBot="1" x14ac:dyDescent="0.3">
      <c r="A65" s="460" t="s">
        <v>244</v>
      </c>
      <c r="B65" s="461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60"/>
      <c r="Y65" s="160"/>
      <c r="Z65" s="160"/>
      <c r="AA65" s="160"/>
      <c r="AB65" s="160"/>
      <c r="AC65" s="160"/>
      <c r="AD65" s="160"/>
      <c r="AE65" s="160"/>
      <c r="AF65" s="160"/>
      <c r="AG65" s="160"/>
      <c r="AH65" s="160"/>
      <c r="AI65" s="160"/>
      <c r="AJ65" s="160"/>
      <c r="AK65" s="160"/>
      <c r="AL65" s="160"/>
      <c r="AM65" s="160"/>
      <c r="AN65" s="160"/>
      <c r="AO65" s="160"/>
      <c r="AP65" s="160"/>
      <c r="AQ65" s="160"/>
      <c r="AR65" s="160"/>
      <c r="AS65" s="160"/>
      <c r="AT65" s="160"/>
      <c r="AU65" s="160"/>
      <c r="AV65" s="160"/>
      <c r="AW65" s="160"/>
      <c r="AX65" s="160"/>
      <c r="AY65" s="160"/>
      <c r="AZ65" s="160"/>
      <c r="BA65" s="160"/>
      <c r="BB65" s="160"/>
      <c r="BC65" s="160"/>
      <c r="BD65" s="160"/>
      <c r="BE65" s="160"/>
      <c r="BF65" s="160"/>
      <c r="BG65" s="160"/>
      <c r="BH65" s="160"/>
      <c r="BI65" s="160"/>
      <c r="BJ65" s="160"/>
      <c r="BK65" s="160"/>
      <c r="BL65" s="160"/>
      <c r="BM65" s="160"/>
      <c r="BN65" s="160"/>
      <c r="BO65" s="160"/>
      <c r="BP65" s="160"/>
      <c r="BQ65" s="160"/>
      <c r="BR65" s="160"/>
      <c r="BS65" s="160"/>
      <c r="BT65" s="160"/>
      <c r="BU65" s="160"/>
      <c r="BV65" s="160"/>
      <c r="BW65" s="160"/>
      <c r="BX65" s="160"/>
      <c r="BY65" s="160"/>
      <c r="BZ65" s="160"/>
      <c r="CA65" s="160"/>
      <c r="CB65" s="160"/>
      <c r="CC65" s="160"/>
      <c r="CD65" s="160"/>
      <c r="CE65" s="160"/>
      <c r="CF65" s="160"/>
      <c r="CG65" s="160"/>
      <c r="CH65" s="160"/>
      <c r="CI65" s="160"/>
      <c r="CJ65" s="160"/>
      <c r="CK65" s="160"/>
      <c r="CL65" s="160"/>
      <c r="CM65" s="160"/>
      <c r="CN65" s="160"/>
      <c r="CO65" s="160"/>
    </row>
    <row r="66" spans="1:93" ht="47.25" customHeight="1" x14ac:dyDescent="0.25">
      <c r="A66" s="462" t="s">
        <v>413</v>
      </c>
      <c r="B66" s="462" t="s">
        <v>240</v>
      </c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60"/>
      <c r="Y66" s="160"/>
      <c r="Z66" s="160"/>
      <c r="AA66" s="160"/>
      <c r="AB66" s="160"/>
      <c r="AC66" s="160"/>
      <c r="AD66" s="160"/>
      <c r="AE66" s="160"/>
      <c r="AF66" s="160"/>
      <c r="AG66" s="160"/>
      <c r="AH66" s="160"/>
      <c r="AI66" s="160"/>
      <c r="AJ66" s="160"/>
      <c r="AK66" s="160"/>
      <c r="AL66" s="160"/>
      <c r="AM66" s="160"/>
      <c r="AN66" s="160"/>
      <c r="AO66" s="160"/>
      <c r="AP66" s="160"/>
      <c r="AQ66" s="160"/>
      <c r="AR66" s="160"/>
      <c r="AS66" s="160"/>
      <c r="AT66" s="160"/>
      <c r="AU66" s="160"/>
      <c r="AV66" s="160"/>
      <c r="AW66" s="160"/>
      <c r="AX66" s="160"/>
      <c r="AY66" s="160"/>
      <c r="AZ66" s="160"/>
      <c r="BA66" s="160"/>
      <c r="BB66" s="160"/>
      <c r="BC66" s="160"/>
      <c r="BD66" s="160"/>
      <c r="BE66" s="160"/>
      <c r="BF66" s="160"/>
      <c r="BG66" s="160"/>
      <c r="BH66" s="160"/>
      <c r="BI66" s="160"/>
      <c r="BJ66" s="160"/>
      <c r="BK66" s="160"/>
      <c r="BL66" s="160"/>
      <c r="BM66" s="160"/>
      <c r="BN66" s="160"/>
      <c r="BO66" s="160"/>
      <c r="BP66" s="160"/>
      <c r="BQ66" s="160"/>
      <c r="BR66" s="160"/>
      <c r="BS66" s="160"/>
      <c r="BT66" s="160"/>
      <c r="BU66" s="160"/>
      <c r="BV66" s="160"/>
      <c r="BW66" s="160"/>
      <c r="BX66" s="160"/>
      <c r="BY66" s="160"/>
      <c r="BZ66" s="160"/>
      <c r="CA66" s="160"/>
      <c r="CB66" s="160"/>
      <c r="CC66" s="160"/>
      <c r="CD66" s="160"/>
      <c r="CE66" s="160"/>
      <c r="CF66" s="160"/>
      <c r="CG66" s="160"/>
      <c r="CH66" s="160"/>
      <c r="CI66" s="160"/>
      <c r="CJ66" s="160"/>
      <c r="CK66" s="160"/>
      <c r="CL66" s="160"/>
      <c r="CM66" s="160"/>
      <c r="CN66" s="160"/>
      <c r="CO66" s="160"/>
    </row>
    <row r="67" spans="1:93" ht="30.75" customHeight="1" x14ac:dyDescent="0.25">
      <c r="A67" s="458"/>
      <c r="B67" s="458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60"/>
      <c r="Y67" s="160"/>
      <c r="Z67" s="160"/>
      <c r="AA67" s="160"/>
      <c r="AB67" s="160"/>
      <c r="AC67" s="160"/>
      <c r="AD67" s="160"/>
      <c r="AE67" s="160"/>
      <c r="AF67" s="160"/>
      <c r="AG67" s="160"/>
      <c r="AH67" s="160"/>
      <c r="AI67" s="160"/>
      <c r="AJ67" s="160"/>
      <c r="AK67" s="160"/>
      <c r="AL67" s="160"/>
      <c r="AM67" s="160"/>
      <c r="AN67" s="160"/>
      <c r="AO67" s="160"/>
      <c r="AP67" s="160"/>
      <c r="AQ67" s="160"/>
      <c r="AR67" s="160"/>
      <c r="AS67" s="160"/>
      <c r="AT67" s="160"/>
      <c r="AU67" s="160"/>
      <c r="AV67" s="160"/>
      <c r="AW67" s="160"/>
      <c r="AX67" s="160"/>
      <c r="AY67" s="160"/>
      <c r="AZ67" s="160"/>
      <c r="BA67" s="160"/>
      <c r="BB67" s="160"/>
      <c r="BC67" s="160"/>
      <c r="BD67" s="160"/>
      <c r="BE67" s="160"/>
      <c r="BF67" s="160"/>
      <c r="BG67" s="160"/>
      <c r="BH67" s="160"/>
      <c r="BI67" s="160"/>
      <c r="BJ67" s="160"/>
      <c r="BK67" s="160"/>
      <c r="BL67" s="160"/>
      <c r="BM67" s="160"/>
      <c r="BN67" s="160"/>
      <c r="BO67" s="160"/>
      <c r="BP67" s="160"/>
      <c r="BQ67" s="160"/>
      <c r="BR67" s="160"/>
      <c r="BS67" s="160"/>
      <c r="BT67" s="160"/>
      <c r="BU67" s="160"/>
      <c r="BV67" s="160"/>
      <c r="BW67" s="160"/>
      <c r="BX67" s="160"/>
      <c r="BY67" s="160"/>
      <c r="BZ67" s="160"/>
      <c r="CA67" s="160"/>
      <c r="CB67" s="160"/>
      <c r="CC67" s="160"/>
      <c r="CD67" s="160"/>
      <c r="CE67" s="160"/>
      <c r="CF67" s="160"/>
      <c r="CG67" s="160"/>
      <c r="CH67" s="160"/>
      <c r="CI67" s="160"/>
      <c r="CJ67" s="160"/>
      <c r="CK67" s="160"/>
      <c r="CL67" s="160"/>
      <c r="CM67" s="160"/>
      <c r="CN67" s="160"/>
      <c r="CO67" s="160"/>
    </row>
    <row r="68" spans="1:93" ht="20.25" customHeight="1" thickBot="1" x14ac:dyDescent="0.3">
      <c r="A68" s="250" t="s">
        <v>414</v>
      </c>
      <c r="B68" s="250" t="s">
        <v>229</v>
      </c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60"/>
      <c r="Y68" s="160"/>
      <c r="Z68" s="160"/>
      <c r="AA68" s="160"/>
      <c r="AB68" s="160"/>
      <c r="AC68" s="160"/>
      <c r="AD68" s="160"/>
      <c r="AE68" s="160"/>
      <c r="AF68" s="160"/>
      <c r="AG68" s="160"/>
      <c r="AH68" s="160"/>
      <c r="AI68" s="160"/>
      <c r="AJ68" s="160"/>
      <c r="AK68" s="160"/>
      <c r="AL68" s="160"/>
      <c r="AM68" s="160"/>
      <c r="AN68" s="160"/>
      <c r="AO68" s="160"/>
      <c r="AP68" s="160"/>
      <c r="AQ68" s="160"/>
      <c r="AR68" s="160"/>
      <c r="AS68" s="160"/>
      <c r="AT68" s="160"/>
      <c r="AU68" s="160"/>
      <c r="AV68" s="160"/>
      <c r="AW68" s="160"/>
      <c r="AX68" s="160"/>
      <c r="AY68" s="160"/>
      <c r="AZ68" s="160"/>
      <c r="BA68" s="160"/>
      <c r="BB68" s="160"/>
      <c r="BC68" s="160"/>
      <c r="BD68" s="160"/>
      <c r="BE68" s="160"/>
      <c r="BF68" s="160"/>
      <c r="BG68" s="160"/>
      <c r="BH68" s="160"/>
      <c r="BI68" s="160"/>
      <c r="BJ68" s="160"/>
      <c r="BK68" s="160"/>
      <c r="BL68" s="160"/>
      <c r="BM68" s="160"/>
      <c r="BN68" s="160"/>
      <c r="BO68" s="160"/>
      <c r="BP68" s="160"/>
      <c r="BQ68" s="160"/>
      <c r="BR68" s="160"/>
      <c r="BS68" s="160"/>
      <c r="BT68" s="160"/>
      <c r="BU68" s="160"/>
      <c r="BV68" s="160"/>
      <c r="BW68" s="160"/>
      <c r="BX68" s="160"/>
      <c r="BY68" s="160"/>
      <c r="BZ68" s="160"/>
      <c r="CA68" s="160"/>
      <c r="CB68" s="160"/>
      <c r="CC68" s="160"/>
      <c r="CD68" s="160"/>
      <c r="CE68" s="160"/>
      <c r="CF68" s="160"/>
      <c r="CG68" s="160"/>
      <c r="CH68" s="160"/>
      <c r="CI68" s="160"/>
      <c r="CJ68" s="160"/>
      <c r="CK68" s="160"/>
      <c r="CL68" s="160"/>
      <c r="CM68" s="160"/>
      <c r="CN68" s="160"/>
      <c r="CO68" s="160"/>
    </row>
    <row r="69" spans="1:93" ht="69" customHeight="1" thickBot="1" x14ac:dyDescent="0.3">
      <c r="A69" s="463" t="s">
        <v>415</v>
      </c>
      <c r="B69" s="464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60"/>
      <c r="Y69" s="160"/>
      <c r="Z69" s="160"/>
      <c r="AA69" s="160"/>
      <c r="AB69" s="160"/>
      <c r="AC69" s="160"/>
      <c r="AD69" s="160"/>
      <c r="AE69" s="160"/>
      <c r="AF69" s="160"/>
      <c r="AG69" s="160"/>
      <c r="AH69" s="160"/>
      <c r="AI69" s="160"/>
      <c r="AJ69" s="160"/>
      <c r="AK69" s="160"/>
      <c r="AL69" s="160"/>
      <c r="AM69" s="160"/>
      <c r="AN69" s="160"/>
      <c r="AO69" s="160"/>
      <c r="AP69" s="160"/>
      <c r="AQ69" s="160"/>
      <c r="AR69" s="160"/>
      <c r="AS69" s="160"/>
      <c r="AT69" s="160"/>
      <c r="AU69" s="160"/>
      <c r="AV69" s="160"/>
      <c r="AW69" s="160"/>
      <c r="AX69" s="160"/>
      <c r="AY69" s="160"/>
      <c r="AZ69" s="160"/>
      <c r="BA69" s="160"/>
      <c r="BB69" s="160"/>
      <c r="BC69" s="160"/>
      <c r="BD69" s="160"/>
      <c r="BE69" s="160"/>
      <c r="BF69" s="160"/>
      <c r="BG69" s="160"/>
      <c r="BH69" s="160"/>
      <c r="BI69" s="160"/>
      <c r="BJ69" s="160"/>
      <c r="BK69" s="160"/>
      <c r="BL69" s="160"/>
      <c r="BM69" s="160"/>
      <c r="BN69" s="160"/>
      <c r="BO69" s="160"/>
      <c r="BP69" s="160"/>
      <c r="BQ69" s="160"/>
      <c r="BR69" s="160"/>
      <c r="BS69" s="160"/>
      <c r="BT69" s="160"/>
      <c r="BU69" s="160"/>
      <c r="BV69" s="160"/>
      <c r="BW69" s="160"/>
      <c r="BX69" s="160"/>
      <c r="BY69" s="160"/>
      <c r="BZ69" s="160"/>
      <c r="CA69" s="160"/>
      <c r="CB69" s="160"/>
      <c r="CC69" s="160"/>
      <c r="CD69" s="160"/>
      <c r="CE69" s="160"/>
      <c r="CF69" s="160"/>
      <c r="CG69" s="160"/>
      <c r="CH69" s="160"/>
      <c r="CI69" s="160"/>
      <c r="CJ69" s="160"/>
      <c r="CK69" s="160"/>
      <c r="CL69" s="160"/>
      <c r="CM69" s="160"/>
      <c r="CN69" s="160"/>
      <c r="CO69" s="160"/>
    </row>
    <row r="70" spans="1:93" ht="56.25" x14ac:dyDescent="0.25">
      <c r="A70" s="252" t="s">
        <v>416</v>
      </c>
      <c r="B70" s="252" t="s">
        <v>227</v>
      </c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60"/>
      <c r="Y70" s="160"/>
      <c r="Z70" s="160"/>
      <c r="AA70" s="160"/>
      <c r="AB70" s="160"/>
      <c r="AC70" s="160"/>
      <c r="AD70" s="160"/>
      <c r="AE70" s="160"/>
      <c r="AF70" s="160"/>
      <c r="AG70" s="160"/>
      <c r="AH70" s="160"/>
      <c r="AI70" s="160"/>
      <c r="AJ70" s="160"/>
      <c r="AK70" s="160"/>
      <c r="AL70" s="160"/>
      <c r="AM70" s="160"/>
      <c r="AN70" s="160"/>
      <c r="AO70" s="160"/>
      <c r="AP70" s="160"/>
      <c r="AQ70" s="160"/>
      <c r="AR70" s="160"/>
      <c r="AS70" s="160"/>
      <c r="AT70" s="160"/>
      <c r="AU70" s="160"/>
      <c r="AV70" s="160"/>
      <c r="AW70" s="160"/>
      <c r="AX70" s="160"/>
      <c r="AY70" s="160"/>
      <c r="AZ70" s="160"/>
      <c r="BA70" s="160"/>
      <c r="BB70" s="160"/>
      <c r="BC70" s="160"/>
      <c r="BD70" s="160"/>
      <c r="BE70" s="160"/>
      <c r="BF70" s="160"/>
      <c r="BG70" s="160"/>
      <c r="BH70" s="160"/>
      <c r="BI70" s="160"/>
      <c r="BJ70" s="160"/>
      <c r="BK70" s="160"/>
      <c r="BL70" s="160"/>
      <c r="BM70" s="160"/>
      <c r="BN70" s="160"/>
      <c r="BO70" s="160"/>
      <c r="BP70" s="160"/>
      <c r="BQ70" s="160"/>
      <c r="BR70" s="160"/>
      <c r="BS70" s="160"/>
      <c r="BT70" s="160"/>
      <c r="BU70" s="160"/>
      <c r="BV70" s="160"/>
      <c r="BW70" s="160"/>
      <c r="BX70" s="160"/>
      <c r="BY70" s="160"/>
      <c r="BZ70" s="160"/>
      <c r="CA70" s="160"/>
      <c r="CB70" s="160"/>
      <c r="CC70" s="160"/>
      <c r="CD70" s="160"/>
      <c r="CE70" s="160"/>
      <c r="CF70" s="160"/>
      <c r="CG70" s="160"/>
      <c r="CH70" s="160"/>
      <c r="CI70" s="160"/>
      <c r="CJ70" s="160"/>
      <c r="CK70" s="160"/>
      <c r="CL70" s="160"/>
      <c r="CM70" s="160"/>
      <c r="CN70" s="160"/>
      <c r="CO70" s="160"/>
    </row>
    <row r="71" spans="1:93" ht="18.75" x14ac:dyDescent="0.3">
      <c r="A71" s="182" t="s">
        <v>245</v>
      </c>
      <c r="B71" s="183" t="s">
        <v>347</v>
      </c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160"/>
      <c r="Z71" s="160"/>
      <c r="AA71" s="160"/>
      <c r="AB71" s="160"/>
      <c r="AC71" s="160"/>
      <c r="AD71" s="160"/>
      <c r="AE71" s="160"/>
      <c r="AF71" s="160"/>
      <c r="AG71" s="160"/>
      <c r="AH71" s="160"/>
      <c r="AI71" s="160"/>
      <c r="AJ71" s="160"/>
      <c r="AK71" s="160"/>
      <c r="AL71" s="160"/>
      <c r="AM71" s="160"/>
      <c r="AN71" s="160"/>
      <c r="AO71" s="160"/>
      <c r="AP71" s="160"/>
      <c r="AQ71" s="160"/>
      <c r="AR71" s="160"/>
      <c r="AS71" s="160"/>
      <c r="AT71" s="160"/>
      <c r="AU71" s="160"/>
      <c r="AV71" s="160"/>
      <c r="AW71" s="160"/>
      <c r="AX71" s="160"/>
      <c r="AY71" s="160"/>
      <c r="AZ71" s="160"/>
      <c r="BA71" s="160"/>
      <c r="BB71" s="160"/>
      <c r="BC71" s="160"/>
      <c r="BD71" s="160"/>
      <c r="BE71" s="160"/>
      <c r="BF71" s="160"/>
      <c r="BG71" s="160"/>
      <c r="BH71" s="160"/>
      <c r="BI71" s="160"/>
      <c r="BJ71" s="160"/>
      <c r="BK71" s="160"/>
      <c r="BL71" s="160"/>
      <c r="BM71" s="160"/>
      <c r="BN71" s="160"/>
      <c r="BO71" s="160"/>
      <c r="BP71" s="160"/>
      <c r="BQ71" s="160"/>
      <c r="BR71" s="160"/>
      <c r="BS71" s="160"/>
      <c r="BT71" s="160"/>
      <c r="BU71" s="160"/>
      <c r="BV71" s="160"/>
      <c r="BW71" s="160"/>
      <c r="BX71" s="160"/>
      <c r="BY71" s="160"/>
      <c r="BZ71" s="160"/>
      <c r="CA71" s="160"/>
      <c r="CB71" s="160"/>
      <c r="CC71" s="160"/>
      <c r="CD71" s="160"/>
      <c r="CE71" s="160"/>
      <c r="CF71" s="160"/>
      <c r="CG71" s="160"/>
      <c r="CH71" s="160"/>
      <c r="CI71" s="160"/>
      <c r="CJ71" s="160"/>
      <c r="CK71" s="160"/>
      <c r="CL71" s="160"/>
      <c r="CM71" s="160"/>
      <c r="CN71" s="160"/>
      <c r="CO71" s="160"/>
    </row>
    <row r="72" spans="1:93" x14ac:dyDescent="0.25">
      <c r="A72" s="184"/>
      <c r="B72" s="184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60"/>
      <c r="Z72" s="160"/>
      <c r="AA72" s="160"/>
      <c r="AB72" s="160"/>
      <c r="AC72" s="160"/>
      <c r="AD72" s="160"/>
      <c r="AE72" s="160"/>
      <c r="AF72" s="160"/>
      <c r="AG72" s="160"/>
      <c r="AH72" s="160"/>
      <c r="AI72" s="160"/>
      <c r="AJ72" s="160"/>
      <c r="AK72" s="160"/>
      <c r="AL72" s="160"/>
      <c r="AM72" s="160"/>
      <c r="AN72" s="160"/>
      <c r="AO72" s="160"/>
      <c r="AP72" s="160"/>
      <c r="AQ72" s="160"/>
      <c r="AR72" s="160"/>
      <c r="AS72" s="160"/>
      <c r="AT72" s="160"/>
      <c r="AU72" s="160"/>
      <c r="AV72" s="160"/>
      <c r="AW72" s="160"/>
      <c r="AX72" s="160"/>
      <c r="AY72" s="160"/>
      <c r="AZ72" s="160"/>
      <c r="BA72" s="160"/>
      <c r="BB72" s="160"/>
      <c r="BC72" s="160"/>
      <c r="BD72" s="160"/>
      <c r="BE72" s="160"/>
      <c r="BF72" s="160"/>
      <c r="BG72" s="160"/>
      <c r="BH72" s="160"/>
      <c r="BI72" s="160"/>
      <c r="BJ72" s="160"/>
      <c r="BK72" s="160"/>
      <c r="BL72" s="160"/>
      <c r="BM72" s="160"/>
      <c r="BN72" s="160"/>
      <c r="BO72" s="160"/>
      <c r="BP72" s="160"/>
      <c r="BQ72" s="160"/>
      <c r="BR72" s="160"/>
      <c r="BS72" s="160"/>
      <c r="BT72" s="160"/>
      <c r="BU72" s="160"/>
      <c r="BV72" s="160"/>
      <c r="BW72" s="160"/>
      <c r="BX72" s="160"/>
      <c r="BY72" s="160"/>
      <c r="BZ72" s="160"/>
      <c r="CA72" s="160"/>
      <c r="CB72" s="160"/>
      <c r="CC72" s="160"/>
      <c r="CD72" s="160"/>
      <c r="CE72" s="160"/>
      <c r="CF72" s="160"/>
      <c r="CG72" s="160"/>
      <c r="CH72" s="160"/>
      <c r="CI72" s="160"/>
      <c r="CJ72" s="160"/>
      <c r="CK72" s="160"/>
      <c r="CL72" s="160"/>
      <c r="CM72" s="160"/>
      <c r="CN72" s="160"/>
      <c r="CO72" s="160"/>
    </row>
    <row r="73" spans="1:93" x14ac:dyDescent="0.25">
      <c r="A73" s="184"/>
      <c r="B73" s="184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60"/>
      <c r="Y73" s="160"/>
      <c r="Z73" s="160"/>
      <c r="AA73" s="160"/>
      <c r="AB73" s="160"/>
      <c r="AC73" s="160"/>
      <c r="AD73" s="160"/>
      <c r="AE73" s="160"/>
      <c r="AF73" s="160"/>
      <c r="AG73" s="160"/>
      <c r="AH73" s="160"/>
      <c r="AI73" s="160"/>
      <c r="AJ73" s="160"/>
      <c r="AK73" s="160"/>
      <c r="AL73" s="160"/>
      <c r="AM73" s="160"/>
      <c r="AN73" s="160"/>
      <c r="AO73" s="160"/>
      <c r="AP73" s="160"/>
      <c r="AQ73" s="160"/>
      <c r="AR73" s="160"/>
      <c r="AS73" s="160"/>
      <c r="AT73" s="160"/>
      <c r="AU73" s="160"/>
      <c r="AV73" s="160"/>
      <c r="AW73" s="160"/>
      <c r="AX73" s="160"/>
      <c r="AY73" s="160"/>
      <c r="AZ73" s="160"/>
      <c r="BA73" s="160"/>
      <c r="BB73" s="160"/>
      <c r="BC73" s="160"/>
      <c r="BD73" s="160"/>
      <c r="BE73" s="160"/>
      <c r="BF73" s="160"/>
      <c r="BG73" s="160"/>
      <c r="BH73" s="160"/>
      <c r="BI73" s="160"/>
      <c r="BJ73" s="160"/>
      <c r="BK73" s="160"/>
      <c r="BL73" s="160"/>
      <c r="BM73" s="160"/>
      <c r="BN73" s="160"/>
      <c r="BO73" s="160"/>
      <c r="BP73" s="160"/>
      <c r="BQ73" s="160"/>
      <c r="BR73" s="160"/>
      <c r="BS73" s="160"/>
      <c r="BT73" s="160"/>
      <c r="BU73" s="160"/>
      <c r="BV73" s="160"/>
      <c r="BW73" s="160"/>
      <c r="BX73" s="160"/>
      <c r="BY73" s="160"/>
      <c r="BZ73" s="160"/>
      <c r="CA73" s="160"/>
      <c r="CB73" s="160"/>
      <c r="CC73" s="160"/>
      <c r="CD73" s="160"/>
      <c r="CE73" s="160"/>
      <c r="CF73" s="160"/>
      <c r="CG73" s="160"/>
      <c r="CH73" s="160"/>
      <c r="CI73" s="160"/>
      <c r="CJ73" s="160"/>
      <c r="CK73" s="160"/>
      <c r="CL73" s="160"/>
      <c r="CM73" s="160"/>
      <c r="CN73" s="160"/>
      <c r="CO73" s="160"/>
    </row>
    <row r="81" spans="2:3" ht="18.75" x14ac:dyDescent="0.25">
      <c r="B81" s="452"/>
      <c r="C81" s="453"/>
    </row>
  </sheetData>
  <mergeCells count="12">
    <mergeCell ref="B81:C81"/>
    <mergeCell ref="A7:B7"/>
    <mergeCell ref="A8:B8"/>
    <mergeCell ref="A10:B10"/>
    <mergeCell ref="A37:A38"/>
    <mergeCell ref="B37:B38"/>
    <mergeCell ref="A44:A45"/>
    <mergeCell ref="B44:B45"/>
    <mergeCell ref="A65:B65"/>
    <mergeCell ref="A66:A67"/>
    <mergeCell ref="B66:B67"/>
    <mergeCell ref="A69:B69"/>
  </mergeCells>
  <phoneticPr fontId="31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4" workbookViewId="0">
      <selection activeCell="C5" sqref="C5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49" t="s">
        <v>258</v>
      </c>
    </row>
    <row r="2" spans="1:3" ht="15.75" x14ac:dyDescent="0.25">
      <c r="C2" s="149" t="s">
        <v>0</v>
      </c>
    </row>
    <row r="3" spans="1:3" ht="15.75" x14ac:dyDescent="0.25">
      <c r="C3" s="149" t="s">
        <v>1</v>
      </c>
    </row>
    <row r="4" spans="1:3" ht="15.75" x14ac:dyDescent="0.25">
      <c r="C4" s="149" t="s">
        <v>2</v>
      </c>
    </row>
    <row r="5" spans="1:3" x14ac:dyDescent="0.25">
      <c r="C5" s="158" t="s">
        <v>422</v>
      </c>
    </row>
    <row r="9" spans="1:3" ht="52.5" customHeight="1" x14ac:dyDescent="0.25">
      <c r="A9" s="471" t="s">
        <v>354</v>
      </c>
      <c r="B9" s="472"/>
      <c r="C9" s="472"/>
    </row>
    <row r="10" spans="1:3" ht="18.75" x14ac:dyDescent="0.3">
      <c r="A10" s="177"/>
    </row>
    <row r="11" spans="1:3" ht="18.75" x14ac:dyDescent="0.25">
      <c r="A11" s="165" t="s">
        <v>259</v>
      </c>
      <c r="B11" s="165" t="s">
        <v>260</v>
      </c>
      <c r="C11" s="165" t="s">
        <v>261</v>
      </c>
    </row>
    <row r="12" spans="1:3" ht="18.75" x14ac:dyDescent="0.25">
      <c r="A12" s="507" t="s">
        <v>262</v>
      </c>
      <c r="B12" s="508" t="s">
        <v>263</v>
      </c>
      <c r="C12" s="178" t="s">
        <v>264</v>
      </c>
    </row>
    <row r="13" spans="1:3" ht="18.75" x14ac:dyDescent="0.25">
      <c r="A13" s="507"/>
      <c r="B13" s="508"/>
      <c r="C13" s="178" t="s">
        <v>265</v>
      </c>
    </row>
    <row r="14" spans="1:3" ht="37.5" x14ac:dyDescent="0.25">
      <c r="A14" s="507"/>
      <c r="B14" s="508"/>
      <c r="C14" s="178" t="s">
        <v>266</v>
      </c>
    </row>
    <row r="15" spans="1:3" ht="18.75" x14ac:dyDescent="0.25">
      <c r="A15" s="507"/>
      <c r="B15" s="508"/>
      <c r="C15" s="178" t="s">
        <v>267</v>
      </c>
    </row>
    <row r="16" spans="1:3" ht="18.75" x14ac:dyDescent="0.25">
      <c r="A16" s="507"/>
      <c r="B16" s="508"/>
      <c r="C16" s="178" t="s">
        <v>268</v>
      </c>
    </row>
    <row r="17" spans="1:3" ht="18.75" x14ac:dyDescent="0.25">
      <c r="A17" s="507"/>
      <c r="B17" s="508"/>
      <c r="C17" s="178" t="s">
        <v>269</v>
      </c>
    </row>
    <row r="18" spans="1:3" ht="37.5" x14ac:dyDescent="0.25">
      <c r="A18" s="507"/>
      <c r="B18" s="508"/>
      <c r="C18" s="178" t="s">
        <v>270</v>
      </c>
    </row>
    <row r="19" spans="1:3" ht="37.5" x14ac:dyDescent="0.25">
      <c r="A19" s="507"/>
      <c r="B19" s="508"/>
      <c r="C19" s="178" t="s">
        <v>271</v>
      </c>
    </row>
    <row r="20" spans="1:3" ht="18.75" x14ac:dyDescent="0.25">
      <c r="A20" s="507" t="s">
        <v>272</v>
      </c>
      <c r="B20" s="508" t="s">
        <v>273</v>
      </c>
      <c r="C20" s="178" t="s">
        <v>264</v>
      </c>
    </row>
    <row r="21" spans="1:3" ht="18.75" x14ac:dyDescent="0.25">
      <c r="A21" s="507"/>
      <c r="B21" s="508"/>
      <c r="C21" s="178" t="s">
        <v>265</v>
      </c>
    </row>
    <row r="22" spans="1:3" ht="37.5" x14ac:dyDescent="0.25">
      <c r="A22" s="507"/>
      <c r="B22" s="508"/>
      <c r="C22" s="178" t="s">
        <v>266</v>
      </c>
    </row>
    <row r="23" spans="1:3" ht="18.75" x14ac:dyDescent="0.25">
      <c r="A23" s="507"/>
      <c r="B23" s="508"/>
      <c r="C23" s="178" t="s">
        <v>267</v>
      </c>
    </row>
    <row r="24" spans="1:3" ht="18.75" x14ac:dyDescent="0.25">
      <c r="A24" s="507"/>
      <c r="B24" s="508"/>
      <c r="C24" s="178" t="s">
        <v>268</v>
      </c>
    </row>
    <row r="25" spans="1:3" ht="18.75" x14ac:dyDescent="0.25">
      <c r="A25" s="507" t="s">
        <v>274</v>
      </c>
      <c r="B25" s="508" t="s">
        <v>275</v>
      </c>
      <c r="C25" s="178" t="s">
        <v>264</v>
      </c>
    </row>
    <row r="26" spans="1:3" ht="18.75" x14ac:dyDescent="0.25">
      <c r="A26" s="507"/>
      <c r="B26" s="508"/>
      <c r="C26" s="178" t="s">
        <v>265</v>
      </c>
    </row>
    <row r="27" spans="1:3" ht="37.5" x14ac:dyDescent="0.25">
      <c r="A27" s="507"/>
      <c r="B27" s="508"/>
      <c r="C27" s="178" t="s">
        <v>266</v>
      </c>
    </row>
    <row r="28" spans="1:3" ht="18.75" x14ac:dyDescent="0.25">
      <c r="A28" s="507"/>
      <c r="B28" s="508"/>
      <c r="C28" s="178" t="s">
        <v>267</v>
      </c>
    </row>
    <row r="29" spans="1:3" ht="18.75" x14ac:dyDescent="0.25">
      <c r="A29" s="507"/>
      <c r="B29" s="508"/>
      <c r="C29" s="178" t="s">
        <v>276</v>
      </c>
    </row>
    <row r="30" spans="1:3" ht="18.75" x14ac:dyDescent="0.25">
      <c r="A30" s="507"/>
      <c r="B30" s="508"/>
      <c r="C30" s="178" t="s">
        <v>277</v>
      </c>
    </row>
    <row r="31" spans="1:3" ht="75" x14ac:dyDescent="0.25">
      <c r="A31" s="179" t="s">
        <v>278</v>
      </c>
      <c r="B31" s="178" t="s">
        <v>279</v>
      </c>
      <c r="C31" s="178" t="s">
        <v>280</v>
      </c>
    </row>
    <row r="32" spans="1:3" ht="15.75" x14ac:dyDescent="0.25">
      <c r="A32" s="180"/>
    </row>
    <row r="33" spans="1:3" ht="18.75" x14ac:dyDescent="0.3">
      <c r="A33" s="506" t="s">
        <v>353</v>
      </c>
      <c r="B33" s="506"/>
      <c r="C33" s="506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1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opLeftCell="A10"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0.85546875" customWidth="1"/>
  </cols>
  <sheetData>
    <row r="1" spans="1:4" ht="15.75" x14ac:dyDescent="0.25">
      <c r="D1" s="199" t="s">
        <v>310</v>
      </c>
    </row>
    <row r="2" spans="1:4" ht="15.75" x14ac:dyDescent="0.25">
      <c r="D2" s="199" t="s">
        <v>0</v>
      </c>
    </row>
    <row r="3" spans="1:4" ht="15.75" x14ac:dyDescent="0.25">
      <c r="D3" s="199" t="s">
        <v>1</v>
      </c>
    </row>
    <row r="4" spans="1:4" ht="15.75" x14ac:dyDescent="0.25">
      <c r="D4" s="199" t="s">
        <v>2</v>
      </c>
    </row>
    <row r="5" spans="1:4" x14ac:dyDescent="0.25">
      <c r="C5" s="469" t="s">
        <v>420</v>
      </c>
      <c r="D5" s="453"/>
    </row>
    <row r="6" spans="1:4" ht="15.75" x14ac:dyDescent="0.25">
      <c r="C6" s="200"/>
    </row>
    <row r="7" spans="1:4" ht="60" customHeight="1" x14ac:dyDescent="0.25">
      <c r="A7" s="511" t="s">
        <v>355</v>
      </c>
      <c r="B7" s="511"/>
      <c r="C7" s="511"/>
    </row>
    <row r="8" spans="1:4" ht="18.75" x14ac:dyDescent="0.3">
      <c r="A8" s="222"/>
      <c r="C8" s="223" t="s">
        <v>3</v>
      </c>
    </row>
    <row r="9" spans="1:4" ht="18.75" x14ac:dyDescent="0.25">
      <c r="A9" s="207" t="s">
        <v>287</v>
      </c>
      <c r="B9" s="207" t="s">
        <v>4</v>
      </c>
      <c r="C9" s="207" t="s">
        <v>149</v>
      </c>
    </row>
    <row r="10" spans="1:4" ht="56.25" x14ac:dyDescent="0.25">
      <c r="A10" s="512" t="s">
        <v>262</v>
      </c>
      <c r="B10" s="204" t="s">
        <v>311</v>
      </c>
      <c r="C10" s="224">
        <v>0</v>
      </c>
    </row>
    <row r="11" spans="1:4" ht="18.75" x14ac:dyDescent="0.25">
      <c r="A11" s="513"/>
      <c r="B11" s="204" t="s">
        <v>205</v>
      </c>
      <c r="C11" s="224"/>
    </row>
    <row r="12" spans="1:4" ht="18.75" x14ac:dyDescent="0.25">
      <c r="A12" s="513"/>
      <c r="B12" s="204" t="s">
        <v>312</v>
      </c>
      <c r="C12" s="224">
        <v>0</v>
      </c>
    </row>
    <row r="13" spans="1:4" ht="18.75" x14ac:dyDescent="0.25">
      <c r="A13" s="514"/>
      <c r="B13" s="204" t="s">
        <v>313</v>
      </c>
      <c r="C13" s="224">
        <v>0</v>
      </c>
    </row>
    <row r="14" spans="1:4" ht="112.5" x14ac:dyDescent="0.25">
      <c r="A14" s="512" t="s">
        <v>314</v>
      </c>
      <c r="B14" s="204" t="s">
        <v>315</v>
      </c>
      <c r="C14" s="224">
        <v>1000</v>
      </c>
    </row>
    <row r="15" spans="1:4" ht="18.75" x14ac:dyDescent="0.25">
      <c r="A15" s="513"/>
      <c r="B15" s="204" t="s">
        <v>316</v>
      </c>
      <c r="C15" s="224"/>
    </row>
    <row r="16" spans="1:4" ht="18.75" x14ac:dyDescent="0.25">
      <c r="A16" s="513"/>
      <c r="B16" s="204" t="s">
        <v>312</v>
      </c>
      <c r="C16" s="224">
        <v>1000</v>
      </c>
    </row>
    <row r="17" spans="1:3" ht="18.75" x14ac:dyDescent="0.25">
      <c r="A17" s="514"/>
      <c r="B17" s="204" t="s">
        <v>313</v>
      </c>
      <c r="C17" s="224">
        <v>1000</v>
      </c>
    </row>
    <row r="18" spans="1:3" ht="75" x14ac:dyDescent="0.25">
      <c r="A18" s="512" t="s">
        <v>317</v>
      </c>
      <c r="B18" s="204" t="s">
        <v>318</v>
      </c>
      <c r="C18" s="224">
        <v>0</v>
      </c>
    </row>
    <row r="19" spans="1:3" ht="18.75" x14ac:dyDescent="0.25">
      <c r="A19" s="513"/>
      <c r="B19" s="204" t="s">
        <v>316</v>
      </c>
      <c r="C19" s="224"/>
    </row>
    <row r="20" spans="1:3" ht="18.75" x14ac:dyDescent="0.25">
      <c r="A20" s="513"/>
      <c r="B20" s="204" t="s">
        <v>312</v>
      </c>
      <c r="C20" s="224">
        <v>0</v>
      </c>
    </row>
    <row r="21" spans="1:3" ht="18.75" x14ac:dyDescent="0.25">
      <c r="A21" s="514"/>
      <c r="B21" s="204" t="s">
        <v>313</v>
      </c>
      <c r="C21" s="224">
        <v>0</v>
      </c>
    </row>
    <row r="23" spans="1:3" s="225" customFormat="1" ht="66.75" customHeight="1" x14ac:dyDescent="0.25">
      <c r="A23" s="509" t="s">
        <v>358</v>
      </c>
      <c r="B23" s="510"/>
      <c r="C23" s="510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199" t="s">
        <v>319</v>
      </c>
    </row>
    <row r="2" spans="1:8" ht="15.75" x14ac:dyDescent="0.25">
      <c r="H2" s="199" t="s">
        <v>0</v>
      </c>
    </row>
    <row r="3" spans="1:8" ht="15.75" x14ac:dyDescent="0.25">
      <c r="H3" s="199" t="s">
        <v>1</v>
      </c>
    </row>
    <row r="4" spans="1:8" ht="15.75" x14ac:dyDescent="0.25">
      <c r="H4" s="199" t="s">
        <v>2</v>
      </c>
    </row>
    <row r="5" spans="1:8" x14ac:dyDescent="0.25">
      <c r="G5" s="469" t="s">
        <v>420</v>
      </c>
      <c r="H5" s="453"/>
    </row>
    <row r="6" spans="1:8" ht="15.75" x14ac:dyDescent="0.25">
      <c r="H6" s="200"/>
    </row>
    <row r="7" spans="1:8" ht="39.75" customHeight="1" x14ac:dyDescent="0.25">
      <c r="A7" s="511" t="s">
        <v>359</v>
      </c>
      <c r="B7" s="511"/>
      <c r="C7" s="511"/>
      <c r="D7" s="511"/>
      <c r="E7" s="511"/>
      <c r="F7" s="511"/>
      <c r="G7" s="511"/>
      <c r="H7" s="511"/>
    </row>
    <row r="9" spans="1:8" ht="18.75" x14ac:dyDescent="0.25">
      <c r="A9" s="516" t="s">
        <v>286</v>
      </c>
      <c r="B9" s="516"/>
      <c r="C9" s="516"/>
      <c r="D9" s="516"/>
      <c r="E9" s="516"/>
      <c r="F9" s="516"/>
      <c r="G9" s="516"/>
      <c r="H9" s="516"/>
    </row>
    <row r="10" spans="1:8" ht="18.75" x14ac:dyDescent="0.3">
      <c r="A10" s="201"/>
    </row>
    <row r="11" spans="1:8" ht="18.75" x14ac:dyDescent="0.25">
      <c r="A11" s="517" t="s">
        <v>287</v>
      </c>
      <c r="B11" s="517" t="s">
        <v>288</v>
      </c>
      <c r="C11" s="517" t="s">
        <v>289</v>
      </c>
      <c r="D11" s="517" t="s">
        <v>290</v>
      </c>
      <c r="E11" s="517" t="s">
        <v>291</v>
      </c>
      <c r="F11" s="517"/>
      <c r="G11" s="517"/>
      <c r="H11" s="517"/>
    </row>
    <row r="12" spans="1:8" ht="112.5" x14ac:dyDescent="0.25">
      <c r="A12" s="517"/>
      <c r="B12" s="517"/>
      <c r="C12" s="517"/>
      <c r="D12" s="517"/>
      <c r="E12" s="202" t="s">
        <v>292</v>
      </c>
      <c r="F12" s="202" t="s">
        <v>293</v>
      </c>
      <c r="G12" s="202" t="s">
        <v>294</v>
      </c>
      <c r="H12" s="202" t="s">
        <v>295</v>
      </c>
    </row>
    <row r="13" spans="1:8" ht="18.75" x14ac:dyDescent="0.25">
      <c r="A13" s="203">
        <v>1</v>
      </c>
      <c r="B13" s="203">
        <v>2</v>
      </c>
      <c r="C13" s="203">
        <v>3</v>
      </c>
      <c r="D13" s="203">
        <v>4</v>
      </c>
      <c r="E13" s="203">
        <v>5</v>
      </c>
      <c r="F13" s="203">
        <v>6</v>
      </c>
      <c r="G13" s="203">
        <v>7</v>
      </c>
      <c r="H13" s="203">
        <v>8</v>
      </c>
    </row>
    <row r="14" spans="1:8" ht="18.75" x14ac:dyDescent="0.25">
      <c r="A14" s="204"/>
      <c r="B14" s="204"/>
      <c r="C14" s="204"/>
      <c r="D14" s="205">
        <v>0</v>
      </c>
      <c r="E14" s="204"/>
      <c r="F14" s="204"/>
      <c r="G14" s="204"/>
      <c r="H14" s="204"/>
    </row>
    <row r="15" spans="1:8" ht="18.75" x14ac:dyDescent="0.25">
      <c r="A15" s="204"/>
      <c r="B15" s="206" t="s">
        <v>296</v>
      </c>
      <c r="C15" s="204"/>
      <c r="D15" s="205">
        <v>0</v>
      </c>
      <c r="E15" s="204"/>
      <c r="F15" s="204"/>
      <c r="G15" s="204"/>
      <c r="H15" s="204"/>
    </row>
    <row r="16" spans="1:8" ht="18.75" x14ac:dyDescent="0.3">
      <c r="A16" s="201"/>
    </row>
    <row r="17" spans="1:8" ht="18.75" x14ac:dyDescent="0.25">
      <c r="A17" s="516" t="s">
        <v>297</v>
      </c>
      <c r="B17" s="516"/>
      <c r="C17" s="516"/>
      <c r="D17" s="516"/>
      <c r="E17" s="516"/>
      <c r="F17" s="516"/>
      <c r="G17" s="516"/>
      <c r="H17" s="516"/>
    </row>
    <row r="18" spans="1:8" ht="18.75" x14ac:dyDescent="0.3">
      <c r="A18" s="201"/>
    </row>
    <row r="19" spans="1:8" ht="37.5" x14ac:dyDescent="0.25">
      <c r="A19" s="517" t="s">
        <v>298</v>
      </c>
      <c r="B19" s="517"/>
      <c r="C19" s="517"/>
      <c r="D19" s="517"/>
      <c r="E19" s="517"/>
      <c r="F19" s="202" t="s">
        <v>299</v>
      </c>
    </row>
    <row r="20" spans="1:8" ht="18.75" x14ac:dyDescent="0.25">
      <c r="A20" s="518">
        <v>1</v>
      </c>
      <c r="B20" s="518"/>
      <c r="C20" s="518"/>
      <c r="D20" s="518"/>
      <c r="E20" s="518"/>
      <c r="F20" s="203">
        <v>2</v>
      </c>
    </row>
    <row r="21" spans="1:8" ht="18.75" x14ac:dyDescent="0.25">
      <c r="A21" s="518" t="s">
        <v>300</v>
      </c>
      <c r="B21" s="518"/>
      <c r="C21" s="518"/>
      <c r="D21" s="518"/>
      <c r="E21" s="518"/>
      <c r="F21" s="208">
        <v>0</v>
      </c>
    </row>
    <row r="23" spans="1:8" s="209" customFormat="1" ht="65.25" customHeight="1" x14ac:dyDescent="0.3">
      <c r="A23" s="519" t="s">
        <v>334</v>
      </c>
      <c r="B23" s="510"/>
      <c r="C23" s="510"/>
      <c r="D23" s="510"/>
      <c r="E23" s="510"/>
      <c r="F23" s="510"/>
      <c r="G23" s="510"/>
      <c r="H23" s="510"/>
    </row>
    <row r="24" spans="1:8" ht="18.75" x14ac:dyDescent="0.3">
      <c r="B24" s="515"/>
      <c r="C24" s="515"/>
      <c r="D24" s="515"/>
      <c r="E24" s="515"/>
      <c r="F24" s="515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B4" sqref="B4:F4"/>
    </sheetView>
  </sheetViews>
  <sheetFormatPr defaultRowHeight="15" x14ac:dyDescent="0.25"/>
  <cols>
    <col min="1" max="1" width="39.5703125" customWidth="1"/>
    <col min="2" max="2" width="16.85546875" customWidth="1"/>
    <col min="3" max="3" width="28.42578125" customWidth="1"/>
    <col min="4" max="4" width="22.42578125" customWidth="1"/>
    <col min="5" max="5" width="18.140625" customWidth="1"/>
  </cols>
  <sheetData>
    <row r="1" spans="1:6" ht="15" customHeight="1" x14ac:dyDescent="0.3">
      <c r="B1" s="521" t="s">
        <v>301</v>
      </c>
      <c r="C1" s="521"/>
      <c r="D1" s="521"/>
      <c r="E1" s="521"/>
      <c r="F1" s="521"/>
    </row>
    <row r="2" spans="1:6" ht="93" customHeight="1" x14ac:dyDescent="0.3">
      <c r="B2" s="522" t="s">
        <v>418</v>
      </c>
      <c r="C2" s="523"/>
      <c r="D2" s="210"/>
      <c r="E2" s="210"/>
    </row>
    <row r="3" spans="1:6" ht="18" customHeight="1" x14ac:dyDescent="0.3">
      <c r="B3" s="521" t="s">
        <v>420</v>
      </c>
      <c r="C3" s="521"/>
      <c r="D3" s="521"/>
      <c r="E3" s="521"/>
      <c r="F3" s="211"/>
    </row>
    <row r="4" spans="1:6" ht="18.75" x14ac:dyDescent="0.3">
      <c r="B4" s="521" t="s">
        <v>426</v>
      </c>
      <c r="C4" s="521"/>
      <c r="D4" s="521"/>
      <c r="E4" s="521"/>
      <c r="F4" s="521"/>
    </row>
    <row r="5" spans="1:6" ht="18.75" x14ac:dyDescent="0.3">
      <c r="A5" s="209"/>
    </row>
    <row r="6" spans="1:6" ht="18.75" x14ac:dyDescent="0.3">
      <c r="A6" s="209"/>
    </row>
    <row r="7" spans="1:6" ht="18.75" x14ac:dyDescent="0.3">
      <c r="A7" s="524" t="s">
        <v>356</v>
      </c>
      <c r="B7" s="524"/>
      <c r="C7" s="524"/>
      <c r="D7" s="524"/>
      <c r="E7" s="524"/>
      <c r="F7" s="524"/>
    </row>
    <row r="8" spans="1:6" ht="18.75" x14ac:dyDescent="0.3">
      <c r="A8" s="201"/>
    </row>
    <row r="9" spans="1:6" ht="19.5" thickBot="1" x14ac:dyDescent="0.35">
      <c r="A9" s="201"/>
    </row>
    <row r="10" spans="1:6" ht="42.75" customHeight="1" thickBot="1" x14ac:dyDescent="0.35">
      <c r="A10" s="212" t="s">
        <v>302</v>
      </c>
      <c r="B10" s="213" t="s">
        <v>303</v>
      </c>
    </row>
    <row r="11" spans="1:6" ht="50.25" customHeight="1" thickBot="1" x14ac:dyDescent="0.3">
      <c r="A11" s="214" t="s">
        <v>304</v>
      </c>
      <c r="B11" s="215">
        <v>100</v>
      </c>
    </row>
    <row r="12" spans="1:6" ht="116.25" customHeight="1" thickBot="1" x14ac:dyDescent="0.3">
      <c r="A12" s="216" t="s">
        <v>305</v>
      </c>
      <c r="B12" s="217">
        <v>100</v>
      </c>
    </row>
    <row r="13" spans="1:6" ht="33" customHeight="1" thickBot="1" x14ac:dyDescent="0.3">
      <c r="A13" s="218" t="s">
        <v>306</v>
      </c>
      <c r="B13" s="219">
        <v>100</v>
      </c>
    </row>
    <row r="14" spans="1:6" ht="60" customHeight="1" thickBot="1" x14ac:dyDescent="0.35">
      <c r="A14" s="218" t="s">
        <v>307</v>
      </c>
      <c r="B14" s="219" t="s">
        <v>308</v>
      </c>
    </row>
    <row r="15" spans="1:6" ht="58.5" customHeight="1" thickBot="1" x14ac:dyDescent="0.3">
      <c r="A15" s="220" t="s">
        <v>309</v>
      </c>
      <c r="B15" s="221">
        <v>100</v>
      </c>
    </row>
    <row r="16" spans="1:6" ht="15.75" x14ac:dyDescent="0.25">
      <c r="A16" s="200"/>
    </row>
    <row r="17" spans="1:2" ht="31.5" customHeight="1" x14ac:dyDescent="0.25">
      <c r="A17" s="520" t="s">
        <v>357</v>
      </c>
      <c r="B17" s="520"/>
    </row>
  </sheetData>
  <mergeCells count="6">
    <mergeCell ref="A17:B17"/>
    <mergeCell ref="B1:F1"/>
    <mergeCell ref="B2:C2"/>
    <mergeCell ref="B3:E3"/>
    <mergeCell ref="B4:F4"/>
    <mergeCell ref="A7:F7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opLeftCell="A7" zoomScale="80" zoomScaleNormal="80" zoomScaleSheetLayoutView="106" workbookViewId="0">
      <selection activeCell="B6" sqref="B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43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148" t="s">
        <v>48</v>
      </c>
    </row>
    <row r="2" spans="1:12" ht="15.75" x14ac:dyDescent="0.25">
      <c r="C2" s="64" t="s">
        <v>0</v>
      </c>
    </row>
    <row r="3" spans="1:12" ht="15.75" x14ac:dyDescent="0.25">
      <c r="C3" s="64" t="s">
        <v>1</v>
      </c>
    </row>
    <row r="4" spans="1:12" ht="15.75" x14ac:dyDescent="0.25">
      <c r="C4" s="64" t="s">
        <v>2</v>
      </c>
    </row>
    <row r="5" spans="1:12" x14ac:dyDescent="0.25">
      <c r="B5" s="469" t="s">
        <v>419</v>
      </c>
      <c r="C5" s="453"/>
    </row>
    <row r="7" spans="1:12" ht="33.75" customHeight="1" x14ac:dyDescent="0.3">
      <c r="A7" s="467" t="s">
        <v>327</v>
      </c>
      <c r="B7" s="467"/>
      <c r="C7" s="467"/>
      <c r="L7" s="233"/>
    </row>
    <row r="8" spans="1:12" ht="18.75" x14ac:dyDescent="0.3">
      <c r="A8" s="467"/>
      <c r="B8" s="467"/>
      <c r="C8" s="467"/>
    </row>
    <row r="9" spans="1:12" ht="18.75" x14ac:dyDescent="0.3">
      <c r="C9" s="65" t="s">
        <v>3</v>
      </c>
    </row>
    <row r="10" spans="1:12" ht="38.25" x14ac:dyDescent="0.25">
      <c r="A10" s="134" t="s">
        <v>199</v>
      </c>
      <c r="B10" s="134" t="s">
        <v>198</v>
      </c>
      <c r="C10" s="73" t="s">
        <v>149</v>
      </c>
      <c r="D10" s="25" t="s">
        <v>125</v>
      </c>
      <c r="E10" s="25" t="s">
        <v>124</v>
      </c>
    </row>
    <row r="11" spans="1:12" ht="18.75" x14ac:dyDescent="0.25">
      <c r="A11" s="134" t="s">
        <v>197</v>
      </c>
      <c r="B11" s="133" t="s">
        <v>196</v>
      </c>
      <c r="C11" s="121">
        <f>C12+C13+C15+C18+C19+C20+C14</f>
        <v>12691.4</v>
      </c>
      <c r="D11" s="122">
        <f>SUM(D12:D18)</f>
        <v>3772.3</v>
      </c>
      <c r="E11" s="27" t="e">
        <f>D11/#REF!*100</f>
        <v>#REF!</v>
      </c>
      <c r="G11">
        <v>10895.6</v>
      </c>
      <c r="H11" s="6">
        <v>0</v>
      </c>
    </row>
    <row r="12" spans="1:12" ht="18.75" x14ac:dyDescent="0.25">
      <c r="A12" s="151" t="s">
        <v>211</v>
      </c>
      <c r="B12" s="143" t="s">
        <v>195</v>
      </c>
      <c r="C12" s="135">
        <v>1800</v>
      </c>
      <c r="D12" s="124">
        <v>534.20000000000005</v>
      </c>
      <c r="E12" s="26" t="e">
        <f>D12/#REF!*100</f>
        <v>#REF!</v>
      </c>
      <c r="G12">
        <v>1150</v>
      </c>
      <c r="H12" s="6">
        <v>0</v>
      </c>
    </row>
    <row r="13" spans="1:12" ht="45.75" customHeight="1" x14ac:dyDescent="0.25">
      <c r="A13" s="144" t="s">
        <v>194</v>
      </c>
      <c r="B13" s="143" t="s">
        <v>193</v>
      </c>
      <c r="C13" s="125">
        <v>3761.9</v>
      </c>
      <c r="D13" s="136">
        <v>1075.9000000000001</v>
      </c>
      <c r="E13" s="26" t="e">
        <f>D13/#REF!*100</f>
        <v>#REF!</v>
      </c>
      <c r="G13">
        <v>2146.9</v>
      </c>
      <c r="H13" s="6">
        <v>-871.79999999999973</v>
      </c>
    </row>
    <row r="14" spans="1:12" ht="18.75" x14ac:dyDescent="0.25">
      <c r="A14" s="144" t="s">
        <v>321</v>
      </c>
      <c r="B14" s="143" t="s">
        <v>189</v>
      </c>
      <c r="C14" s="125">
        <v>290</v>
      </c>
      <c r="D14" s="136">
        <v>6.8</v>
      </c>
      <c r="E14" s="26" t="e">
        <v>#REF!</v>
      </c>
      <c r="G14">
        <v>10.6</v>
      </c>
      <c r="H14" s="6">
        <v>0</v>
      </c>
    </row>
    <row r="15" spans="1:12" ht="18.75" x14ac:dyDescent="0.25">
      <c r="A15" s="154" t="s">
        <v>322</v>
      </c>
      <c r="B15" s="143" t="s">
        <v>361</v>
      </c>
      <c r="C15" s="135">
        <v>4800</v>
      </c>
      <c r="D15" s="124">
        <v>1906.2</v>
      </c>
      <c r="E15" s="26" t="e">
        <f>D15/#REF!*100</f>
        <v>#REF!</v>
      </c>
      <c r="G15">
        <v>5760.2</v>
      </c>
      <c r="H15" s="6">
        <v>405</v>
      </c>
    </row>
    <row r="16" spans="1:12" ht="45.75" customHeight="1" x14ac:dyDescent="0.25">
      <c r="A16" s="154" t="s">
        <v>212</v>
      </c>
      <c r="B16" s="143" t="s">
        <v>285</v>
      </c>
      <c r="C16" s="135">
        <v>900</v>
      </c>
      <c r="D16" s="124"/>
      <c r="E16" s="26"/>
      <c r="H16" s="6"/>
    </row>
    <row r="17" spans="1:14" ht="44.25" customHeight="1" x14ac:dyDescent="0.25">
      <c r="A17" s="154" t="s">
        <v>213</v>
      </c>
      <c r="B17" s="145" t="s">
        <v>192</v>
      </c>
      <c r="C17" s="135">
        <v>3900</v>
      </c>
      <c r="D17" s="124"/>
      <c r="E17" s="26"/>
      <c r="H17" s="6"/>
    </row>
    <row r="18" spans="1:14" ht="56.25" x14ac:dyDescent="0.25">
      <c r="A18" s="154" t="s">
        <v>191</v>
      </c>
      <c r="B18" s="143" t="s">
        <v>190</v>
      </c>
      <c r="C18" s="226">
        <v>1800</v>
      </c>
      <c r="D18" s="124">
        <v>249.2</v>
      </c>
      <c r="E18" s="26" t="e">
        <f>D18/#REF!*100</f>
        <v>#REF!</v>
      </c>
      <c r="G18">
        <v>1652.9</v>
      </c>
      <c r="H18" s="6">
        <v>466.80000000000018</v>
      </c>
      <c r="N18" s="6"/>
    </row>
    <row r="19" spans="1:14" ht="93.75" x14ac:dyDescent="0.3">
      <c r="A19" s="154" t="s">
        <v>323</v>
      </c>
      <c r="B19" s="198" t="s">
        <v>282</v>
      </c>
      <c r="C19" s="147">
        <v>139.5</v>
      </c>
      <c r="D19" s="124"/>
      <c r="E19" s="26"/>
      <c r="H19" s="6"/>
    </row>
    <row r="20" spans="1:14" ht="37.5" x14ac:dyDescent="0.3">
      <c r="A20" s="155" t="s">
        <v>208</v>
      </c>
      <c r="B20" s="146" t="s">
        <v>209</v>
      </c>
      <c r="C20" s="147">
        <v>100</v>
      </c>
      <c r="D20" s="124"/>
      <c r="E20" s="26"/>
      <c r="H20" s="6"/>
    </row>
    <row r="21" spans="1:14" ht="18.75" x14ac:dyDescent="0.25">
      <c r="A21" s="156" t="s">
        <v>188</v>
      </c>
      <c r="B21" s="133" t="s">
        <v>187</v>
      </c>
      <c r="C21" s="122">
        <f>C22+C24+C25+C23</f>
        <v>9679.6</v>
      </c>
      <c r="D21" s="121">
        <f>D22+D24+D25+D23</f>
        <v>5716.69</v>
      </c>
      <c r="E21" s="27" t="e">
        <f>D21/#REF!*100</f>
        <v>#REF!</v>
      </c>
      <c r="G21">
        <v>8542.4</v>
      </c>
      <c r="H21" s="6">
        <v>0</v>
      </c>
    </row>
    <row r="22" spans="1:14" ht="37.5" customHeight="1" x14ac:dyDescent="0.25">
      <c r="A22" s="228" t="s">
        <v>324</v>
      </c>
      <c r="B22" s="132" t="s">
        <v>186</v>
      </c>
      <c r="C22" s="131">
        <v>9461.1</v>
      </c>
      <c r="D22" s="124">
        <v>3538</v>
      </c>
      <c r="E22" s="26" t="e">
        <f>D22/#REF!*100</f>
        <v>#REF!</v>
      </c>
      <c r="F22" s="128" t="s">
        <v>185</v>
      </c>
      <c r="G22">
        <v>6126.7</v>
      </c>
      <c r="H22" s="6">
        <v>0</v>
      </c>
    </row>
    <row r="23" spans="1:14" ht="40.5" hidden="1" customHeight="1" x14ac:dyDescent="0.25">
      <c r="A23" s="127" t="s">
        <v>184</v>
      </c>
      <c r="B23" s="126" t="s">
        <v>183</v>
      </c>
      <c r="C23" s="129">
        <v>0</v>
      </c>
      <c r="D23" s="130">
        <f>1444.1+639.9</f>
        <v>2084</v>
      </c>
      <c r="E23" s="26" t="e">
        <f>D23/#REF!*100</f>
        <v>#REF!</v>
      </c>
      <c r="F23" s="128"/>
      <c r="G23">
        <v>2248.4</v>
      </c>
      <c r="H23" s="6">
        <v>0</v>
      </c>
    </row>
    <row r="24" spans="1:14" ht="57.75" customHeight="1" x14ac:dyDescent="0.25">
      <c r="A24" s="181" t="s">
        <v>325</v>
      </c>
      <c r="B24" s="126" t="s">
        <v>182</v>
      </c>
      <c r="C24" s="227">
        <v>214.7</v>
      </c>
      <c r="D24" s="124">
        <v>94.7</v>
      </c>
      <c r="E24" s="26" t="e">
        <f>D24/#REF!*100</f>
        <v>#REF!</v>
      </c>
      <c r="F24" s="128"/>
      <c r="G24">
        <v>167.4</v>
      </c>
      <c r="H24" s="6">
        <v>0</v>
      </c>
    </row>
    <row r="25" spans="1:14" ht="38.25" customHeight="1" x14ac:dyDescent="0.25">
      <c r="A25" s="181" t="s">
        <v>326</v>
      </c>
      <c r="B25" s="126" t="s">
        <v>181</v>
      </c>
      <c r="C25" s="125">
        <v>3.8</v>
      </c>
      <c r="D25" s="124">
        <v>-0.01</v>
      </c>
      <c r="E25" s="26" t="e">
        <f>D25/#REF!*100</f>
        <v>#REF!</v>
      </c>
      <c r="F25" s="123" t="s">
        <v>180</v>
      </c>
      <c r="G25">
        <v>-0.1</v>
      </c>
      <c r="H25" s="6">
        <v>0</v>
      </c>
      <c r="K25" s="6"/>
    </row>
    <row r="26" spans="1:14" ht="18.75" x14ac:dyDescent="0.25">
      <c r="A26" s="465" t="s">
        <v>179</v>
      </c>
      <c r="B26" s="466"/>
      <c r="C26" s="122">
        <f>C11+C21</f>
        <v>22371</v>
      </c>
      <c r="D26" s="121">
        <f>D21+D11</f>
        <v>9488.99</v>
      </c>
      <c r="E26" s="27" t="e">
        <f>D26/#REF!*100</f>
        <v>#REF!</v>
      </c>
      <c r="G26">
        <v>22561.249999999996</v>
      </c>
      <c r="H26" s="6">
        <v>-19438</v>
      </c>
      <c r="M26" s="6"/>
    </row>
    <row r="27" spans="1:14" x14ac:dyDescent="0.25">
      <c r="G27" s="6">
        <f>G26-C26</f>
        <v>190.24999999999636</v>
      </c>
    </row>
    <row r="28" spans="1:14" ht="18.75" x14ac:dyDescent="0.25">
      <c r="A28" s="468" t="s">
        <v>320</v>
      </c>
      <c r="B28" s="468"/>
      <c r="E28" s="6"/>
    </row>
  </sheetData>
  <mergeCells count="5">
    <mergeCell ref="A26:B26"/>
    <mergeCell ref="A8:C8"/>
    <mergeCell ref="A28:B28"/>
    <mergeCell ref="B5:C5"/>
    <mergeCell ref="A7:C7"/>
  </mergeCells>
  <phoneticPr fontId="31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opLeftCell="A5" workbookViewId="0">
      <selection activeCell="B11" sqref="B11:B14"/>
    </sheetView>
  </sheetViews>
  <sheetFormatPr defaultRowHeight="15" x14ac:dyDescent="0.25"/>
  <cols>
    <col min="1" max="1" width="25.7109375" customWidth="1"/>
    <col min="2" max="2" width="38.7109375" customWidth="1"/>
    <col min="3" max="3" width="13.85546875" style="6" customWidth="1"/>
    <col min="4" max="4" width="12.7109375" customWidth="1"/>
    <col min="5" max="5" width="12.28515625" customWidth="1"/>
  </cols>
  <sheetData>
    <row r="1" spans="1:5" ht="15.75" x14ac:dyDescent="0.25">
      <c r="D1" s="254"/>
      <c r="E1" s="162" t="s">
        <v>492</v>
      </c>
    </row>
    <row r="2" spans="1:5" ht="15.75" x14ac:dyDescent="0.25">
      <c r="D2" s="254"/>
      <c r="E2" s="162" t="s">
        <v>527</v>
      </c>
    </row>
    <row r="3" spans="1:5" ht="15.75" x14ac:dyDescent="0.25">
      <c r="D3" s="254"/>
      <c r="E3" s="162" t="s">
        <v>1</v>
      </c>
    </row>
    <row r="4" spans="1:5" ht="15.75" x14ac:dyDescent="0.25">
      <c r="D4" s="254"/>
      <c r="E4" s="162" t="s">
        <v>2</v>
      </c>
    </row>
    <row r="5" spans="1:5" x14ac:dyDescent="0.25">
      <c r="D5" s="470" t="s">
        <v>493</v>
      </c>
      <c r="E5" s="470"/>
    </row>
    <row r="6" spans="1:5" ht="44.25" customHeight="1" x14ac:dyDescent="0.25">
      <c r="A6" s="471" t="s">
        <v>472</v>
      </c>
      <c r="B6" s="472"/>
      <c r="C6" s="472"/>
      <c r="D6" s="453"/>
      <c r="E6" s="453"/>
    </row>
    <row r="7" spans="1:5" ht="18.75" customHeight="1" x14ac:dyDescent="0.3">
      <c r="D7" s="164"/>
      <c r="E7" s="163" t="s">
        <v>3</v>
      </c>
    </row>
    <row r="8" spans="1:5" ht="105" x14ac:dyDescent="0.25">
      <c r="A8" s="264" t="s">
        <v>199</v>
      </c>
      <c r="B8" s="264" t="s">
        <v>198</v>
      </c>
      <c r="C8" s="265" t="s">
        <v>482</v>
      </c>
      <c r="D8" s="265" t="s">
        <v>473</v>
      </c>
      <c r="E8" s="265" t="s">
        <v>124</v>
      </c>
    </row>
    <row r="9" spans="1:5" ht="18.75" x14ac:dyDescent="0.3">
      <c r="A9" s="166">
        <v>1</v>
      </c>
      <c r="B9" s="166">
        <v>2</v>
      </c>
      <c r="C9" s="167">
        <v>3</v>
      </c>
      <c r="D9" s="167">
        <v>4</v>
      </c>
      <c r="E9" s="167">
        <v>5</v>
      </c>
    </row>
    <row r="10" spans="1:5" ht="25.5" customHeight="1" x14ac:dyDescent="0.25">
      <c r="A10" s="256" t="s">
        <v>246</v>
      </c>
      <c r="B10" s="257" t="s">
        <v>187</v>
      </c>
      <c r="C10" s="258">
        <f>C11+C17+C15+C22</f>
        <v>12196.599999999999</v>
      </c>
      <c r="D10" s="258">
        <f>D11+D17+D15+D22</f>
        <v>12196.599999999999</v>
      </c>
      <c r="E10" s="258">
        <f>D10/C10*100</f>
        <v>100</v>
      </c>
    </row>
    <row r="11" spans="1:5" ht="65.25" customHeight="1" x14ac:dyDescent="0.25">
      <c r="A11" s="259" t="s">
        <v>247</v>
      </c>
      <c r="B11" s="450" t="s">
        <v>248</v>
      </c>
      <c r="C11" s="260">
        <f>C12</f>
        <v>9461.1</v>
      </c>
      <c r="D11" s="260">
        <f t="shared" ref="D11:D13" si="0">D12</f>
        <v>9461.1</v>
      </c>
      <c r="E11" s="260">
        <f>D11/C11*100</f>
        <v>100</v>
      </c>
    </row>
    <row r="12" spans="1:5" ht="55.5" customHeight="1" x14ac:dyDescent="0.25">
      <c r="A12" s="261" t="s">
        <v>328</v>
      </c>
      <c r="B12" s="451" t="s">
        <v>249</v>
      </c>
      <c r="C12" s="260">
        <f>C13</f>
        <v>9461.1</v>
      </c>
      <c r="D12" s="260">
        <f t="shared" si="0"/>
        <v>9461.1</v>
      </c>
      <c r="E12" s="260">
        <f t="shared" ref="E12:E23" si="1">D12/C12*100</f>
        <v>100</v>
      </c>
    </row>
    <row r="13" spans="1:5" ht="45" customHeight="1" x14ac:dyDescent="0.25">
      <c r="A13" s="255" t="s">
        <v>329</v>
      </c>
      <c r="B13" s="451" t="s">
        <v>250</v>
      </c>
      <c r="C13" s="260">
        <f>C14</f>
        <v>9461.1</v>
      </c>
      <c r="D13" s="260">
        <f t="shared" si="0"/>
        <v>9461.1</v>
      </c>
      <c r="E13" s="260">
        <f t="shared" si="1"/>
        <v>100</v>
      </c>
    </row>
    <row r="14" spans="1:5" ht="53.25" customHeight="1" x14ac:dyDescent="0.25">
      <c r="A14" s="261" t="s">
        <v>324</v>
      </c>
      <c r="B14" s="451" t="s">
        <v>186</v>
      </c>
      <c r="C14" s="260">
        <v>9461.1</v>
      </c>
      <c r="D14" s="260">
        <v>9461.1</v>
      </c>
      <c r="E14" s="260">
        <f t="shared" si="1"/>
        <v>100</v>
      </c>
    </row>
    <row r="15" spans="1:5" ht="19.5" hidden="1" customHeight="1" x14ac:dyDescent="0.25">
      <c r="A15" s="261" t="s">
        <v>251</v>
      </c>
      <c r="B15" s="262" t="s">
        <v>252</v>
      </c>
      <c r="C15" s="260">
        <v>0</v>
      </c>
      <c r="D15" s="260">
        <v>0</v>
      </c>
      <c r="E15" s="260" t="e">
        <f t="shared" si="1"/>
        <v>#DIV/0!</v>
      </c>
    </row>
    <row r="16" spans="1:5" ht="39.75" hidden="1" customHeight="1" x14ac:dyDescent="0.25">
      <c r="A16" s="261" t="s">
        <v>184</v>
      </c>
      <c r="B16" s="262" t="s">
        <v>183</v>
      </c>
      <c r="C16" s="260">
        <v>0</v>
      </c>
      <c r="D16" s="260">
        <v>0</v>
      </c>
      <c r="E16" s="260" t="e">
        <f t="shared" si="1"/>
        <v>#DIV/0!</v>
      </c>
    </row>
    <row r="17" spans="1:5" ht="31.5" x14ac:dyDescent="0.25">
      <c r="A17" s="261" t="s">
        <v>330</v>
      </c>
      <c r="B17" s="262" t="s">
        <v>253</v>
      </c>
      <c r="C17" s="263">
        <f>C21+C19</f>
        <v>246.8</v>
      </c>
      <c r="D17" s="263">
        <f t="shared" ref="D17" si="2">D21+D19</f>
        <v>246.8</v>
      </c>
      <c r="E17" s="260">
        <f t="shared" si="1"/>
        <v>100</v>
      </c>
    </row>
    <row r="18" spans="1:5" ht="63" x14ac:dyDescent="0.25">
      <c r="A18" s="261" t="s">
        <v>331</v>
      </c>
      <c r="B18" s="262" t="s">
        <v>255</v>
      </c>
      <c r="C18" s="263">
        <v>3.8</v>
      </c>
      <c r="D18" s="263">
        <v>3.8</v>
      </c>
      <c r="E18" s="260">
        <f t="shared" si="1"/>
        <v>100</v>
      </c>
    </row>
    <row r="19" spans="1:5" ht="63" x14ac:dyDescent="0.25">
      <c r="A19" s="261" t="s">
        <v>326</v>
      </c>
      <c r="B19" s="262" t="s">
        <v>181</v>
      </c>
      <c r="C19" s="263">
        <v>3.8</v>
      </c>
      <c r="D19" s="263">
        <v>3.8</v>
      </c>
      <c r="E19" s="260">
        <f t="shared" si="1"/>
        <v>100</v>
      </c>
    </row>
    <row r="20" spans="1:5" ht="66.75" customHeight="1" x14ac:dyDescent="0.25">
      <c r="A20" s="261" t="s">
        <v>332</v>
      </c>
      <c r="B20" s="262" t="s">
        <v>254</v>
      </c>
      <c r="C20" s="263">
        <v>243</v>
      </c>
      <c r="D20" s="263">
        <f>D21</f>
        <v>243</v>
      </c>
      <c r="E20" s="260">
        <f t="shared" si="1"/>
        <v>100</v>
      </c>
    </row>
    <row r="21" spans="1:5" ht="78" customHeight="1" x14ac:dyDescent="0.25">
      <c r="A21" s="255" t="s">
        <v>325</v>
      </c>
      <c r="B21" s="262" t="s">
        <v>182</v>
      </c>
      <c r="C21" s="263">
        <v>243</v>
      </c>
      <c r="D21" s="263">
        <v>243</v>
      </c>
      <c r="E21" s="260">
        <f t="shared" si="1"/>
        <v>100</v>
      </c>
    </row>
    <row r="22" spans="1:5" ht="47.25" customHeight="1" x14ac:dyDescent="0.25">
      <c r="A22" s="397" t="s">
        <v>467</v>
      </c>
      <c r="B22" s="398" t="s">
        <v>468</v>
      </c>
      <c r="C22" s="263">
        <v>2488.6999999999998</v>
      </c>
      <c r="D22" s="263">
        <f>D23</f>
        <v>2488.6999999999998</v>
      </c>
      <c r="E22" s="260">
        <f t="shared" si="1"/>
        <v>100</v>
      </c>
    </row>
    <row r="23" spans="1:5" ht="57" customHeight="1" x14ac:dyDescent="0.25">
      <c r="A23" s="397" t="s">
        <v>469</v>
      </c>
      <c r="B23" s="398" t="s">
        <v>236</v>
      </c>
      <c r="C23" s="263">
        <v>2488.6999999999998</v>
      </c>
      <c r="D23" s="263">
        <v>2488.6999999999998</v>
      </c>
      <c r="E23" s="260">
        <f t="shared" si="1"/>
        <v>100</v>
      </c>
    </row>
    <row r="25" spans="1:5" ht="15.75" x14ac:dyDescent="0.25">
      <c r="A25" s="473" t="s">
        <v>245</v>
      </c>
      <c r="B25" s="474"/>
      <c r="C25" s="6" t="s">
        <v>499</v>
      </c>
    </row>
  </sheetData>
  <mergeCells count="3">
    <mergeCell ref="D5:E5"/>
    <mergeCell ref="A6:E6"/>
    <mergeCell ref="A25:B25"/>
  </mergeCells>
  <phoneticPr fontId="31" type="noConversion"/>
  <pageMargins left="0.7" right="0.7" top="0.75" bottom="0.75" header="0.3" footer="0.3"/>
  <pageSetup paperSize="9" scale="78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C13" sqref="C13"/>
    </sheetView>
  </sheetViews>
  <sheetFormatPr defaultRowHeight="15" x14ac:dyDescent="0.25"/>
  <cols>
    <col min="1" max="1" width="32" customWidth="1"/>
    <col min="2" max="2" width="60.85546875" customWidth="1"/>
    <col min="3" max="3" width="16.42578125" style="6" customWidth="1"/>
  </cols>
  <sheetData>
    <row r="2" spans="1:3" ht="15.75" x14ac:dyDescent="0.25">
      <c r="C2" s="162" t="s">
        <v>175</v>
      </c>
    </row>
    <row r="3" spans="1:3" ht="15.75" x14ac:dyDescent="0.25">
      <c r="C3" s="162" t="s">
        <v>0</v>
      </c>
    </row>
    <row r="4" spans="1:3" ht="15.75" x14ac:dyDescent="0.25">
      <c r="C4" s="162" t="s">
        <v>1</v>
      </c>
    </row>
    <row r="5" spans="1:3" ht="15.75" x14ac:dyDescent="0.25">
      <c r="C5" s="162" t="s">
        <v>2</v>
      </c>
    </row>
    <row r="6" spans="1:3" x14ac:dyDescent="0.25">
      <c r="C6" s="157"/>
    </row>
    <row r="8" spans="1:3" ht="52.5" customHeight="1" x14ac:dyDescent="0.3">
      <c r="A8" s="475" t="s">
        <v>333</v>
      </c>
      <c r="B8" s="476"/>
      <c r="C8" s="476"/>
    </row>
    <row r="9" spans="1:3" ht="18.75" customHeight="1" x14ac:dyDescent="0.3">
      <c r="C9" s="163" t="s">
        <v>3</v>
      </c>
    </row>
    <row r="10" spans="1:3" ht="37.5" x14ac:dyDescent="0.25">
      <c r="A10" s="170" t="s">
        <v>199</v>
      </c>
      <c r="B10" s="170" t="s">
        <v>198</v>
      </c>
      <c r="C10" s="171" t="s">
        <v>149</v>
      </c>
    </row>
    <row r="11" spans="1:3" ht="18.75" x14ac:dyDescent="0.3">
      <c r="A11" s="172">
        <v>1</v>
      </c>
      <c r="B11" s="172">
        <v>2</v>
      </c>
      <c r="C11" s="173">
        <v>3</v>
      </c>
    </row>
    <row r="12" spans="1:3" ht="18.75" x14ac:dyDescent="0.25">
      <c r="A12" s="170" t="s">
        <v>246</v>
      </c>
      <c r="B12" s="174" t="s">
        <v>187</v>
      </c>
      <c r="C12" s="175">
        <f>C16</f>
        <v>0</v>
      </c>
    </row>
    <row r="13" spans="1:3" ht="37.5" x14ac:dyDescent="0.25">
      <c r="A13" s="168" t="s">
        <v>247</v>
      </c>
      <c r="B13" s="169" t="s">
        <v>248</v>
      </c>
      <c r="C13" s="191">
        <v>0</v>
      </c>
    </row>
    <row r="14" spans="1:3" ht="37.5" x14ac:dyDescent="0.25">
      <c r="A14" s="229" t="s">
        <v>328</v>
      </c>
      <c r="B14" s="176" t="s">
        <v>249</v>
      </c>
      <c r="C14" s="191">
        <v>0</v>
      </c>
    </row>
    <row r="15" spans="1:3" ht="37.5" x14ac:dyDescent="0.25">
      <c r="A15" s="229" t="s">
        <v>329</v>
      </c>
      <c r="B15" s="176" t="s">
        <v>250</v>
      </c>
      <c r="C15" s="191">
        <v>0</v>
      </c>
    </row>
    <row r="16" spans="1:3" ht="37.5" x14ac:dyDescent="0.25">
      <c r="A16" s="229" t="s">
        <v>324</v>
      </c>
      <c r="B16" s="176" t="s">
        <v>186</v>
      </c>
      <c r="C16" s="191">
        <v>0</v>
      </c>
    </row>
    <row r="18" spans="1:3" ht="18.75" x14ac:dyDescent="0.25">
      <c r="A18" s="452" t="s">
        <v>334</v>
      </c>
      <c r="B18" s="453"/>
      <c r="C18" s="453"/>
    </row>
  </sheetData>
  <mergeCells count="2">
    <mergeCell ref="A8:C8"/>
    <mergeCell ref="A18:C18"/>
  </mergeCells>
  <phoneticPr fontId="31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topLeftCell="A19" zoomScale="80" zoomScaleNormal="80" workbookViewId="0">
      <selection activeCell="F43" sqref="F43"/>
    </sheetView>
  </sheetViews>
  <sheetFormatPr defaultRowHeight="15" x14ac:dyDescent="0.25"/>
  <cols>
    <col min="1" max="1" width="66" customWidth="1"/>
    <col min="2" max="2" width="9" customWidth="1"/>
    <col min="3" max="3" width="8" customWidth="1"/>
    <col min="4" max="4" width="15.5703125" style="43" customWidth="1"/>
    <col min="5" max="5" width="17.42578125" customWidth="1"/>
    <col min="6" max="6" width="13" customWidth="1"/>
  </cols>
  <sheetData>
    <row r="1" spans="1:7" ht="15.75" x14ac:dyDescent="0.25">
      <c r="E1" s="477" t="s">
        <v>491</v>
      </c>
      <c r="F1" s="453"/>
      <c r="G1" s="453"/>
    </row>
    <row r="2" spans="1:7" ht="15.75" x14ac:dyDescent="0.25">
      <c r="G2" s="340" t="s">
        <v>527</v>
      </c>
    </row>
    <row r="3" spans="1:7" ht="15.75" x14ac:dyDescent="0.25">
      <c r="G3" s="64" t="s">
        <v>1</v>
      </c>
    </row>
    <row r="4" spans="1:7" ht="15.75" x14ac:dyDescent="0.25">
      <c r="G4" s="64" t="s">
        <v>2</v>
      </c>
    </row>
    <row r="5" spans="1:7" x14ac:dyDescent="0.25">
      <c r="E5" s="470" t="s">
        <v>494</v>
      </c>
      <c r="F5" s="470"/>
      <c r="G5" s="470"/>
    </row>
    <row r="6" spans="1:7" x14ac:dyDescent="0.25">
      <c r="C6" s="469"/>
      <c r="D6" s="453"/>
    </row>
    <row r="8" spans="1:7" ht="37.5" customHeight="1" x14ac:dyDescent="0.25">
      <c r="A8" s="471" t="s">
        <v>474</v>
      </c>
      <c r="B8" s="471"/>
      <c r="C8" s="471"/>
      <c r="D8" s="471"/>
      <c r="E8" s="6"/>
    </row>
    <row r="9" spans="1:7" ht="18.75" x14ac:dyDescent="0.3">
      <c r="A9" s="1"/>
      <c r="F9" s="65" t="s">
        <v>3</v>
      </c>
    </row>
    <row r="10" spans="1:7" ht="102" customHeight="1" x14ac:dyDescent="0.25">
      <c r="A10" s="266" t="s">
        <v>22</v>
      </c>
      <c r="B10" s="267" t="s">
        <v>5</v>
      </c>
      <c r="C10" s="267" t="s">
        <v>6</v>
      </c>
      <c r="D10" s="265" t="s">
        <v>483</v>
      </c>
      <c r="E10" s="265" t="s">
        <v>475</v>
      </c>
      <c r="F10" s="265" t="s">
        <v>124</v>
      </c>
    </row>
    <row r="11" spans="1:7" ht="18.75" x14ac:dyDescent="0.25">
      <c r="A11" s="28">
        <v>1</v>
      </c>
      <c r="B11" s="2">
        <v>2</v>
      </c>
      <c r="C11" s="2">
        <v>3</v>
      </c>
      <c r="D11" s="66">
        <v>4</v>
      </c>
      <c r="E11" s="66">
        <v>5</v>
      </c>
      <c r="F11" s="66">
        <v>6</v>
      </c>
    </row>
    <row r="12" spans="1:7" ht="18.75" x14ac:dyDescent="0.3">
      <c r="A12" s="29" t="s">
        <v>7</v>
      </c>
      <c r="B12" s="3"/>
      <c r="C12" s="3"/>
      <c r="D12" s="196">
        <f>D13+D20+D22+D25++D29+D34+D36+D39+D41+D43+D32</f>
        <v>28463.699999999997</v>
      </c>
      <c r="E12" s="196">
        <f>E13+E20+E22+E25+E29+E34+E36+E39+E41+E32+E43</f>
        <v>27977.100000000002</v>
      </c>
      <c r="F12" s="196">
        <f>E12/D12*100</f>
        <v>98.290454157400504</v>
      </c>
      <c r="G12" s="197"/>
    </row>
    <row r="13" spans="1:7" ht="18.75" x14ac:dyDescent="0.3">
      <c r="A13" s="29" t="s">
        <v>8</v>
      </c>
      <c r="B13" s="3" t="s">
        <v>23</v>
      </c>
      <c r="C13" s="3" t="s">
        <v>24</v>
      </c>
      <c r="D13" s="74">
        <f>D14+D15+D16+D17+D18+D19</f>
        <v>12162.300000000001</v>
      </c>
      <c r="E13" s="74">
        <f>E14+E15+E16+E17+E18+E19</f>
        <v>11918.400000000001</v>
      </c>
      <c r="F13" s="196">
        <f t="shared" ref="F13:F44" si="0">E13/D13*100</f>
        <v>97.994622727609098</v>
      </c>
    </row>
    <row r="14" spans="1:7" ht="57" customHeight="1" x14ac:dyDescent="0.3">
      <c r="A14" s="30" t="str">
        <f>прил._5!B28</f>
        <v>Функционирование высшего должностного лица субъекта Российской Федерации и муниципального образования</v>
      </c>
      <c r="B14" s="7" t="s">
        <v>23</v>
      </c>
      <c r="C14" s="7" t="s">
        <v>25</v>
      </c>
      <c r="D14" s="75">
        <f>прил._5!K28</f>
        <v>853.1</v>
      </c>
      <c r="E14" s="75">
        <f>прил._5!L28</f>
        <v>851.8</v>
      </c>
      <c r="F14" s="268">
        <f t="shared" si="0"/>
        <v>99.847614582112286</v>
      </c>
    </row>
    <row r="15" spans="1:7" ht="72.75" customHeight="1" x14ac:dyDescent="0.3">
      <c r="A15" s="150" t="s">
        <v>171</v>
      </c>
      <c r="B15" s="7" t="s">
        <v>23</v>
      </c>
      <c r="C15" s="7" t="s">
        <v>27</v>
      </c>
      <c r="D15" s="75">
        <f>прил._5!K16</f>
        <v>10</v>
      </c>
      <c r="E15" s="75">
        <f>прил._5!L16</f>
        <v>9.6</v>
      </c>
      <c r="F15" s="268">
        <f t="shared" si="0"/>
        <v>96</v>
      </c>
    </row>
    <row r="16" spans="1:7" ht="75" x14ac:dyDescent="0.3">
      <c r="A16" s="31" t="str">
        <f>прил._5!B33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6" s="7" t="s">
        <v>23</v>
      </c>
      <c r="C16" s="7" t="s">
        <v>26</v>
      </c>
      <c r="D16" s="76">
        <f>прил._5!K33</f>
        <v>4849.4000000000005</v>
      </c>
      <c r="E16" s="76">
        <f>прил._5!L33</f>
        <v>4618.2000000000007</v>
      </c>
      <c r="F16" s="268">
        <f t="shared" si="0"/>
        <v>95.232399884521797</v>
      </c>
    </row>
    <row r="17" spans="1:6" s="9" customFormat="1" ht="56.25" x14ac:dyDescent="0.3">
      <c r="A17" s="32" t="s">
        <v>47</v>
      </c>
      <c r="B17" s="7" t="s">
        <v>23</v>
      </c>
      <c r="C17" s="7" t="s">
        <v>29</v>
      </c>
      <c r="D17" s="76">
        <f>прил._5!K21</f>
        <v>70</v>
      </c>
      <c r="E17" s="76">
        <f>прил._5!L25</f>
        <v>70</v>
      </c>
      <c r="F17" s="268">
        <f t="shared" si="0"/>
        <v>100</v>
      </c>
    </row>
    <row r="18" spans="1:6" ht="18.75" x14ac:dyDescent="0.3">
      <c r="A18" s="115" t="str">
        <f>прил._5!B48</f>
        <v>Резервные фонды</v>
      </c>
      <c r="B18" s="116" t="s">
        <v>23</v>
      </c>
      <c r="C18" s="116" t="s">
        <v>41</v>
      </c>
      <c r="D18" s="76">
        <f>прил._5!K48</f>
        <v>10</v>
      </c>
      <c r="E18" s="76">
        <f>прил._5!L48</f>
        <v>0</v>
      </c>
      <c r="F18" s="268">
        <f t="shared" si="0"/>
        <v>0</v>
      </c>
    </row>
    <row r="19" spans="1:6" ht="18.75" x14ac:dyDescent="0.3">
      <c r="A19" s="115" t="str">
        <f>прил._5!B53</f>
        <v>Другие общегосударственные вопросы</v>
      </c>
      <c r="B19" s="116" t="s">
        <v>23</v>
      </c>
      <c r="C19" s="116" t="s">
        <v>40</v>
      </c>
      <c r="D19" s="76">
        <f>прил._5!K53</f>
        <v>6369.8</v>
      </c>
      <c r="E19" s="76">
        <f>прил._5!L53</f>
        <v>6368.8</v>
      </c>
      <c r="F19" s="268">
        <f t="shared" si="0"/>
        <v>99.984300919966088</v>
      </c>
    </row>
    <row r="20" spans="1:6" ht="18.75" x14ac:dyDescent="0.3">
      <c r="A20" s="33" t="s">
        <v>10</v>
      </c>
      <c r="B20" s="8" t="s">
        <v>25</v>
      </c>
      <c r="C20" s="3" t="s">
        <v>27</v>
      </c>
      <c r="D20" s="77">
        <f>прил._5!K61</f>
        <v>243</v>
      </c>
      <c r="E20" s="77">
        <f>прил._5!L61</f>
        <v>243</v>
      </c>
      <c r="F20" s="196">
        <f t="shared" si="0"/>
        <v>100</v>
      </c>
    </row>
    <row r="21" spans="1:6" ht="18.75" x14ac:dyDescent="0.3">
      <c r="A21" s="346" t="s">
        <v>456</v>
      </c>
      <c r="B21" s="7" t="s">
        <v>25</v>
      </c>
      <c r="C21" s="7" t="s">
        <v>27</v>
      </c>
      <c r="D21" s="76">
        <v>243</v>
      </c>
      <c r="E21" s="76">
        <f>прил._5!L66</f>
        <v>243</v>
      </c>
      <c r="F21" s="268">
        <f t="shared" si="0"/>
        <v>100</v>
      </c>
    </row>
    <row r="22" spans="1:6" ht="37.5" x14ac:dyDescent="0.3">
      <c r="A22" s="33" t="s">
        <v>12</v>
      </c>
      <c r="B22" s="8" t="s">
        <v>27</v>
      </c>
      <c r="C22" s="8" t="s">
        <v>24</v>
      </c>
      <c r="D22" s="77">
        <f>прил._5!K67</f>
        <v>64.599999999999994</v>
      </c>
      <c r="E22" s="77">
        <f>прил._5!L67</f>
        <v>59</v>
      </c>
      <c r="F22" s="196">
        <f t="shared" si="0"/>
        <v>91.331269349845215</v>
      </c>
    </row>
    <row r="23" spans="1:6" ht="56.25" x14ac:dyDescent="0.3">
      <c r="A23" s="31" t="s">
        <v>13</v>
      </c>
      <c r="B23" s="7" t="s">
        <v>27</v>
      </c>
      <c r="C23" s="7" t="s">
        <v>28</v>
      </c>
      <c r="D23" s="76">
        <f>прил._5!K68</f>
        <v>44.6</v>
      </c>
      <c r="E23" s="76">
        <f>прил._5!L68</f>
        <v>39</v>
      </c>
      <c r="F23" s="76">
        <f>E23/D23*100</f>
        <v>87.443946188340803</v>
      </c>
    </row>
    <row r="24" spans="1:6" ht="44.25" customHeight="1" x14ac:dyDescent="0.3">
      <c r="A24" s="31" t="s">
        <v>14</v>
      </c>
      <c r="B24" s="7" t="s">
        <v>27</v>
      </c>
      <c r="C24" s="7">
        <v>14</v>
      </c>
      <c r="D24" s="76">
        <f>прил._5!K75</f>
        <v>20</v>
      </c>
      <c r="E24" s="76">
        <f>прил._5!L75</f>
        <v>20</v>
      </c>
      <c r="F24" s="76">
        <f>E24/D24*100</f>
        <v>100</v>
      </c>
    </row>
    <row r="25" spans="1:6" ht="18.75" x14ac:dyDescent="0.3">
      <c r="A25" s="33" t="s">
        <v>15</v>
      </c>
      <c r="B25" s="8" t="s">
        <v>26</v>
      </c>
      <c r="C25" s="8" t="s">
        <v>24</v>
      </c>
      <c r="D25" s="77">
        <f>прил._5!K79</f>
        <v>5618.8</v>
      </c>
      <c r="E25" s="77">
        <f>прил._5!L79</f>
        <v>5598.4</v>
      </c>
      <c r="F25" s="196">
        <f t="shared" si="0"/>
        <v>99.636933152986401</v>
      </c>
    </row>
    <row r="26" spans="1:6" s="41" customFormat="1" ht="18.75" x14ac:dyDescent="0.3">
      <c r="A26" s="39" t="s">
        <v>95</v>
      </c>
      <c r="B26" s="40" t="s">
        <v>26</v>
      </c>
      <c r="C26" s="40" t="s">
        <v>28</v>
      </c>
      <c r="D26" s="78">
        <f>прил._5!K84</f>
        <v>5446.6</v>
      </c>
      <c r="E26" s="78">
        <f>прил._5!L84</f>
        <v>5439.2</v>
      </c>
      <c r="F26" s="268">
        <f t="shared" si="0"/>
        <v>99.864135423934187</v>
      </c>
    </row>
    <row r="27" spans="1:6" ht="18.75" x14ac:dyDescent="0.3">
      <c r="A27" s="31" t="str">
        <f>прил._5!B85</f>
        <v>Связь и информатика</v>
      </c>
      <c r="B27" s="7" t="s">
        <v>26</v>
      </c>
      <c r="C27" s="7" t="s">
        <v>97</v>
      </c>
      <c r="D27" s="76">
        <f>прил._5!K89</f>
        <v>162.19999999999999</v>
      </c>
      <c r="E27" s="76">
        <f>прил._5!L89</f>
        <v>159.19999999999999</v>
      </c>
      <c r="F27" s="268">
        <f t="shared" si="0"/>
        <v>98.150431565967949</v>
      </c>
    </row>
    <row r="28" spans="1:6" ht="18.75" x14ac:dyDescent="0.3">
      <c r="A28" s="346" t="s">
        <v>427</v>
      </c>
      <c r="B28" s="235" t="s">
        <v>26</v>
      </c>
      <c r="C28" s="235" t="s">
        <v>39</v>
      </c>
      <c r="D28" s="76">
        <v>10</v>
      </c>
      <c r="E28" s="76">
        <v>0</v>
      </c>
      <c r="F28" s="268">
        <f t="shared" si="0"/>
        <v>0</v>
      </c>
    </row>
    <row r="29" spans="1:6" ht="18.75" x14ac:dyDescent="0.3">
      <c r="A29" s="33" t="s">
        <v>16</v>
      </c>
      <c r="B29" s="8" t="s">
        <v>30</v>
      </c>
      <c r="C29" s="8" t="s">
        <v>24</v>
      </c>
      <c r="D29" s="77">
        <f>прил._5!K95</f>
        <v>4990.3999999999996</v>
      </c>
      <c r="E29" s="77">
        <f>прил._5!L95</f>
        <v>4778.3999999999996</v>
      </c>
      <c r="F29" s="196">
        <f t="shared" si="0"/>
        <v>95.751843539596024</v>
      </c>
    </row>
    <row r="30" spans="1:6" ht="18.75" x14ac:dyDescent="0.3">
      <c r="A30" s="31" t="s">
        <v>17</v>
      </c>
      <c r="B30" s="7" t="s">
        <v>30</v>
      </c>
      <c r="C30" s="7" t="s">
        <v>25</v>
      </c>
      <c r="D30" s="76">
        <f>прил._5!K100</f>
        <v>1083.9000000000001</v>
      </c>
      <c r="E30" s="76">
        <f>прил._5!L100</f>
        <v>1083.9000000000001</v>
      </c>
      <c r="F30" s="268">
        <f t="shared" si="0"/>
        <v>100</v>
      </c>
    </row>
    <row r="31" spans="1:6" ht="18.75" x14ac:dyDescent="0.3">
      <c r="A31" s="31" t="s">
        <v>18</v>
      </c>
      <c r="B31" s="7" t="s">
        <v>30</v>
      </c>
      <c r="C31" s="7" t="s">
        <v>27</v>
      </c>
      <c r="D31" s="76">
        <f>прил._5!K101</f>
        <v>3906.5</v>
      </c>
      <c r="E31" s="76">
        <f>прил._5!L101</f>
        <v>3694.5</v>
      </c>
      <c r="F31" s="268">
        <f t="shared" si="0"/>
        <v>94.573147318571614</v>
      </c>
    </row>
    <row r="32" spans="1:6" ht="18.75" x14ac:dyDescent="0.3">
      <c r="A32" s="29" t="str">
        <f>прил._5!B114</f>
        <v>Образование</v>
      </c>
      <c r="B32" s="3" t="s">
        <v>433</v>
      </c>
      <c r="C32" s="3" t="s">
        <v>24</v>
      </c>
      <c r="D32" s="347">
        <f>D33</f>
        <v>9.6999999999999993</v>
      </c>
      <c r="E32" s="347">
        <f>E33</f>
        <v>9.6999999999999993</v>
      </c>
      <c r="F32" s="347">
        <f t="shared" ref="F32" si="1">F33</f>
        <v>100</v>
      </c>
    </row>
    <row r="33" spans="1:6" ht="18.75" x14ac:dyDescent="0.3">
      <c r="A33" s="31" t="str">
        <f>прил._5!B115</f>
        <v>Молодежная политика</v>
      </c>
      <c r="B33" s="235" t="s">
        <v>433</v>
      </c>
      <c r="C33" s="235" t="s">
        <v>433</v>
      </c>
      <c r="D33" s="76">
        <f>прил._5!K114</f>
        <v>9.6999999999999993</v>
      </c>
      <c r="E33" s="76">
        <v>9.6999999999999993</v>
      </c>
      <c r="F33" s="76">
        <f>прил._5!M114</f>
        <v>100</v>
      </c>
    </row>
    <row r="34" spans="1:6" ht="18.75" x14ac:dyDescent="0.3">
      <c r="A34" s="117" t="s">
        <v>19</v>
      </c>
      <c r="B34" s="118" t="s">
        <v>31</v>
      </c>
      <c r="C34" s="118" t="s">
        <v>24</v>
      </c>
      <c r="D34" s="77">
        <f>прил._5!K120</f>
        <v>4831.1000000000004</v>
      </c>
      <c r="E34" s="77">
        <f>прил._5!L120</f>
        <v>4831.1000000000004</v>
      </c>
      <c r="F34" s="196">
        <f t="shared" si="0"/>
        <v>100</v>
      </c>
    </row>
    <row r="35" spans="1:6" ht="18.75" x14ac:dyDescent="0.3">
      <c r="A35" s="119" t="s">
        <v>20</v>
      </c>
      <c r="B35" s="116" t="s">
        <v>31</v>
      </c>
      <c r="C35" s="116" t="s">
        <v>23</v>
      </c>
      <c r="D35" s="76">
        <f>прил._5!K121</f>
        <v>4831.1000000000004</v>
      </c>
      <c r="E35" s="76">
        <f>прил._5!L121</f>
        <v>4831.1000000000004</v>
      </c>
      <c r="F35" s="268">
        <f t="shared" si="0"/>
        <v>100</v>
      </c>
    </row>
    <row r="36" spans="1:6" ht="18.75" x14ac:dyDescent="0.3">
      <c r="A36" s="34" t="s">
        <v>37</v>
      </c>
      <c r="B36" s="35">
        <v>10</v>
      </c>
      <c r="C36" s="36" t="s">
        <v>126</v>
      </c>
      <c r="D36" s="77">
        <f>прил._5!K129</f>
        <v>441.3</v>
      </c>
      <c r="E36" s="77">
        <f>прил._5!L129</f>
        <v>441.3</v>
      </c>
      <c r="F36" s="196">
        <f t="shared" si="0"/>
        <v>100</v>
      </c>
    </row>
    <row r="37" spans="1:6" ht="18.75" x14ac:dyDescent="0.3">
      <c r="A37" s="150" t="s">
        <v>38</v>
      </c>
      <c r="B37" s="37">
        <v>10</v>
      </c>
      <c r="C37" s="38" t="s">
        <v>127</v>
      </c>
      <c r="D37" s="76">
        <f>прил._5!K130</f>
        <v>421.3</v>
      </c>
      <c r="E37" s="76">
        <f>прил._5!L134</f>
        <v>421.3</v>
      </c>
      <c r="F37" s="268">
        <f t="shared" si="0"/>
        <v>100</v>
      </c>
    </row>
    <row r="38" spans="1:6" ht="18.75" x14ac:dyDescent="0.3">
      <c r="A38" s="150" t="s">
        <v>116</v>
      </c>
      <c r="B38" s="37">
        <v>10</v>
      </c>
      <c r="C38" s="5" t="s">
        <v>27</v>
      </c>
      <c r="D38" s="76">
        <f>прил._5!K135</f>
        <v>20</v>
      </c>
      <c r="E38" s="76">
        <f>прил._5!L135</f>
        <v>20</v>
      </c>
      <c r="F38" s="268">
        <f t="shared" si="0"/>
        <v>100</v>
      </c>
    </row>
    <row r="39" spans="1:6" ht="18.75" x14ac:dyDescent="0.3">
      <c r="A39" s="29" t="s">
        <v>210</v>
      </c>
      <c r="B39" s="8" t="s">
        <v>41</v>
      </c>
      <c r="C39" s="8" t="s">
        <v>24</v>
      </c>
      <c r="D39" s="77">
        <f>прил._5!K140</f>
        <v>1.5</v>
      </c>
      <c r="E39" s="77">
        <f>прил._5!L140</f>
        <v>0.6</v>
      </c>
      <c r="F39" s="196">
        <f t="shared" si="0"/>
        <v>40</v>
      </c>
    </row>
    <row r="40" spans="1:6" ht="18.75" x14ac:dyDescent="0.3">
      <c r="A40" s="31" t="s">
        <v>21</v>
      </c>
      <c r="B40" s="7" t="s">
        <v>41</v>
      </c>
      <c r="C40" s="7" t="s">
        <v>25</v>
      </c>
      <c r="D40" s="76">
        <f>прил._5!K141</f>
        <v>1.5</v>
      </c>
      <c r="E40" s="76">
        <f>прил._5!L140</f>
        <v>0.6</v>
      </c>
      <c r="F40" s="268">
        <f t="shared" si="0"/>
        <v>40</v>
      </c>
    </row>
    <row r="41" spans="1:6" ht="18.75" x14ac:dyDescent="0.3">
      <c r="A41" s="34" t="s">
        <v>43</v>
      </c>
      <c r="B41" s="4" t="s">
        <v>39</v>
      </c>
      <c r="C41" s="4" t="s">
        <v>24</v>
      </c>
      <c r="D41" s="77">
        <f>прил._5!K146</f>
        <v>100</v>
      </c>
      <c r="E41" s="77">
        <f>прил._5!L146</f>
        <v>96.8</v>
      </c>
      <c r="F41" s="196">
        <f t="shared" si="0"/>
        <v>96.8</v>
      </c>
    </row>
    <row r="42" spans="1:6" ht="18.75" x14ac:dyDescent="0.3">
      <c r="A42" s="30" t="s">
        <v>44</v>
      </c>
      <c r="B42" s="5">
        <v>12</v>
      </c>
      <c r="C42" s="5" t="s">
        <v>25</v>
      </c>
      <c r="D42" s="76">
        <f>прил._5!K151</f>
        <v>100</v>
      </c>
      <c r="E42" s="76">
        <f>прил._5!L151</f>
        <v>96.8</v>
      </c>
      <c r="F42" s="268">
        <f t="shared" si="0"/>
        <v>96.8</v>
      </c>
    </row>
    <row r="43" spans="1:6" ht="37.5" x14ac:dyDescent="0.3">
      <c r="A43" s="376" t="s">
        <v>451</v>
      </c>
      <c r="B43" s="377" t="s">
        <v>40</v>
      </c>
      <c r="C43" s="377" t="s">
        <v>24</v>
      </c>
      <c r="D43" s="378">
        <f>прил._5!K152</f>
        <v>1</v>
      </c>
      <c r="E43" s="378">
        <f>прил._5!L152</f>
        <v>0.4</v>
      </c>
      <c r="F43" s="196">
        <f t="shared" si="0"/>
        <v>40</v>
      </c>
    </row>
    <row r="44" spans="1:6" ht="37.5" x14ac:dyDescent="0.3">
      <c r="A44" s="379" t="s">
        <v>455</v>
      </c>
      <c r="B44" s="380">
        <v>13</v>
      </c>
      <c r="C44" s="380" t="s">
        <v>23</v>
      </c>
      <c r="D44" s="381">
        <v>1</v>
      </c>
      <c r="E44" s="381">
        <f>прил._5!L157</f>
        <v>0.4</v>
      </c>
      <c r="F44" s="268">
        <f t="shared" si="0"/>
        <v>40</v>
      </c>
    </row>
    <row r="45" spans="1:6" ht="18.75" x14ac:dyDescent="0.3">
      <c r="E45" s="67"/>
      <c r="F45" s="68"/>
    </row>
    <row r="47" spans="1:6" ht="15" customHeight="1" x14ac:dyDescent="0.25">
      <c r="A47" s="42" t="s">
        <v>502</v>
      </c>
      <c r="B47" s="42"/>
      <c r="C47" s="42"/>
    </row>
  </sheetData>
  <mergeCells count="4">
    <mergeCell ref="A8:D8"/>
    <mergeCell ref="C6:D6"/>
    <mergeCell ref="E5:G5"/>
    <mergeCell ref="E1:G1"/>
  </mergeCells>
  <phoneticPr fontId="31" type="noConversion"/>
  <pageMargins left="0.70866141732283472" right="0.21" top="0.34" bottom="0.32" header="0.31496062992125984" footer="0.31496062992125984"/>
  <pageSetup paperSize="9" scale="6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153"/>
  <sheetViews>
    <sheetView topLeftCell="A125" zoomScale="90" zoomScaleNormal="90" zoomScaleSheetLayoutView="100" workbookViewId="0">
      <selection activeCell="J113" sqref="J113"/>
    </sheetView>
  </sheetViews>
  <sheetFormatPr defaultColWidth="45.28515625" defaultRowHeight="15" x14ac:dyDescent="0.25"/>
  <cols>
    <col min="1" max="1" width="3.85546875" style="10" customWidth="1"/>
    <col min="2" max="2" width="62.140625" style="10" customWidth="1"/>
    <col min="3" max="3" width="4.7109375" style="10" customWidth="1"/>
    <col min="4" max="5" width="5" style="10" customWidth="1"/>
    <col min="6" max="6" width="9" style="10" customWidth="1"/>
    <col min="7" max="7" width="4.7109375" style="11" customWidth="1"/>
    <col min="8" max="8" width="15.140625" style="10" customWidth="1"/>
    <col min="9" max="9" width="13.140625" style="10" customWidth="1"/>
    <col min="10" max="10" width="12" style="10" customWidth="1"/>
    <col min="11" max="252" width="9.140625" style="10" customWidth="1"/>
    <col min="253" max="253" width="3.85546875" style="10" customWidth="1"/>
    <col min="254" max="16384" width="45.28515625" style="10"/>
  </cols>
  <sheetData>
    <row r="1" spans="1:14" x14ac:dyDescent="0.25">
      <c r="B1"/>
      <c r="C1" s="486" t="s">
        <v>490</v>
      </c>
      <c r="D1" s="486"/>
      <c r="E1" s="486"/>
      <c r="F1" s="486"/>
      <c r="G1" s="486"/>
      <c r="H1" s="486"/>
      <c r="I1" s="453"/>
      <c r="J1" s="453"/>
    </row>
    <row r="2" spans="1:14" x14ac:dyDescent="0.25">
      <c r="C2" s="486" t="s">
        <v>526</v>
      </c>
      <c r="D2" s="486"/>
      <c r="E2" s="486"/>
      <c r="F2" s="486"/>
      <c r="G2" s="486"/>
      <c r="H2" s="486"/>
      <c r="I2" s="453"/>
      <c r="J2" s="453"/>
    </row>
    <row r="3" spans="1:14" x14ac:dyDescent="0.25">
      <c r="C3" s="486" t="s">
        <v>121</v>
      </c>
      <c r="D3" s="486"/>
      <c r="E3" s="486"/>
      <c r="F3" s="486"/>
      <c r="G3" s="486"/>
      <c r="H3" s="486"/>
      <c r="I3" s="453"/>
      <c r="J3" s="453"/>
    </row>
    <row r="4" spans="1:14" x14ac:dyDescent="0.25">
      <c r="C4" s="486" t="s">
        <v>2</v>
      </c>
      <c r="D4" s="486"/>
      <c r="E4" s="486"/>
      <c r="F4" s="486"/>
      <c r="G4" s="486"/>
      <c r="H4" s="486"/>
      <c r="I4" s="453"/>
      <c r="J4" s="453"/>
    </row>
    <row r="5" spans="1:14" x14ac:dyDescent="0.25">
      <c r="C5" s="486" t="s">
        <v>495</v>
      </c>
      <c r="D5" s="470"/>
      <c r="E5" s="470"/>
      <c r="F5" s="470"/>
      <c r="G5" s="470"/>
      <c r="H5" s="470"/>
      <c r="I5" s="453"/>
      <c r="J5" s="453"/>
    </row>
    <row r="6" spans="1:14" x14ac:dyDescent="0.25">
      <c r="C6" s="247"/>
      <c r="D6" s="247"/>
      <c r="E6" s="247"/>
      <c r="F6" s="247"/>
      <c r="G6" s="247"/>
      <c r="H6" s="247"/>
    </row>
    <row r="7" spans="1:14" x14ac:dyDescent="0.25">
      <c r="C7" s="486"/>
      <c r="D7" s="486"/>
      <c r="E7" s="486"/>
      <c r="F7" s="486"/>
      <c r="G7" s="486"/>
      <c r="H7" s="486"/>
    </row>
    <row r="8" spans="1:14" ht="52.5" customHeight="1" x14ac:dyDescent="0.25">
      <c r="A8" s="487" t="s">
        <v>476</v>
      </c>
      <c r="B8" s="487"/>
      <c r="C8" s="487"/>
      <c r="D8" s="487"/>
      <c r="E8" s="487"/>
      <c r="F8" s="487"/>
      <c r="G8" s="487"/>
      <c r="H8" s="487"/>
    </row>
    <row r="9" spans="1:14" x14ac:dyDescent="0.25">
      <c r="H9" s="12" t="s">
        <v>59</v>
      </c>
    </row>
    <row r="10" spans="1:14" ht="90.75" customHeight="1" x14ac:dyDescent="0.25">
      <c r="A10" s="269" t="s">
        <v>60</v>
      </c>
      <c r="B10" s="269" t="s">
        <v>4</v>
      </c>
      <c r="C10" s="478" t="s">
        <v>32</v>
      </c>
      <c r="D10" s="479"/>
      <c r="E10" s="479"/>
      <c r="F10" s="480"/>
      <c r="G10" s="270" t="s">
        <v>33</v>
      </c>
      <c r="H10" s="265" t="s">
        <v>484</v>
      </c>
      <c r="I10" s="265" t="s">
        <v>475</v>
      </c>
      <c r="J10" s="265" t="s">
        <v>124</v>
      </c>
    </row>
    <row r="11" spans="1:14" x14ac:dyDescent="0.25">
      <c r="A11" s="13">
        <v>1</v>
      </c>
      <c r="B11" s="13">
        <v>2</v>
      </c>
      <c r="C11" s="481">
        <v>6</v>
      </c>
      <c r="D11" s="482"/>
      <c r="E11" s="482"/>
      <c r="F11" s="483"/>
      <c r="G11" s="98">
        <v>7</v>
      </c>
      <c r="H11" s="13">
        <v>8</v>
      </c>
      <c r="I11" s="13">
        <v>9</v>
      </c>
      <c r="J11" s="13">
        <v>10</v>
      </c>
    </row>
    <row r="12" spans="1:14" ht="18" customHeight="1" x14ac:dyDescent="0.25">
      <c r="A12" s="271"/>
      <c r="B12" s="272" t="s">
        <v>63</v>
      </c>
      <c r="C12" s="273"/>
      <c r="D12" s="273"/>
      <c r="E12" s="273"/>
      <c r="F12" s="273"/>
      <c r="G12" s="271"/>
      <c r="H12" s="274">
        <f>H13+H17+H25+H33+H42+H50+H68+H85+H97+H101+H111+H114+H125+H130+H133+H135+H143+H46+H64+H139+H38</f>
        <v>28463.7</v>
      </c>
      <c r="I12" s="274">
        <f>I13+I17+I25+I33+I42+I50+I68+I85+I97+I101+I111+I114+I125+I130+I133+I135+I143+I46+I64+I139+I38</f>
        <v>27977.100000000002</v>
      </c>
      <c r="J12" s="274">
        <f>I12/H12*100</f>
        <v>98.29045415740049</v>
      </c>
      <c r="N12" s="17"/>
    </row>
    <row r="13" spans="1:14" s="14" customFormat="1" ht="66" customHeight="1" x14ac:dyDescent="0.25">
      <c r="A13" s="275"/>
      <c r="B13" s="276" t="str">
        <f>прил._5!B81</f>
        <v>Муниципальная программа
«Комплексное и устойчивое развитие в сфере дорожного хозяйства» на 2018 – 2020 годы в Новодмитриевском сельском поселении</v>
      </c>
      <c r="C13" s="277" t="s">
        <v>26</v>
      </c>
      <c r="D13" s="277" t="s">
        <v>66</v>
      </c>
      <c r="E13" s="277" t="s">
        <v>24</v>
      </c>
      <c r="F13" s="277" t="s">
        <v>128</v>
      </c>
      <c r="G13" s="277"/>
      <c r="H13" s="278">
        <f>H16</f>
        <v>5446.6</v>
      </c>
      <c r="I13" s="278">
        <f t="shared" ref="I13" si="0">I16</f>
        <v>5439.2</v>
      </c>
      <c r="J13" s="274">
        <f t="shared" ref="J13:J72" si="1">I13/H13*100</f>
        <v>99.864135423934187</v>
      </c>
    </row>
    <row r="14" spans="1:14" ht="32.25" customHeight="1" x14ac:dyDescent="0.25">
      <c r="A14" s="279"/>
      <c r="B14" s="283" t="str">
        <f>прил._5!B82</f>
        <v>Дорожная деятельность в отношении автомобильных дорог местного значения</v>
      </c>
      <c r="C14" s="281" t="s">
        <v>26</v>
      </c>
      <c r="D14" s="281" t="s">
        <v>75</v>
      </c>
      <c r="E14" s="281" t="s">
        <v>24</v>
      </c>
      <c r="F14" s="281" t="s">
        <v>128</v>
      </c>
      <c r="G14" s="281"/>
      <c r="H14" s="282">
        <f>H15</f>
        <v>5446.6</v>
      </c>
      <c r="I14" s="282">
        <f t="shared" ref="I14:I15" si="2">I15</f>
        <v>5439.2</v>
      </c>
      <c r="J14" s="297">
        <f t="shared" si="1"/>
        <v>99.864135423934187</v>
      </c>
    </row>
    <row r="15" spans="1:14" ht="31.5" x14ac:dyDescent="0.25">
      <c r="A15" s="279"/>
      <c r="B15" s="280" t="str">
        <f>прил._5!B83</f>
        <v>Мероприятия, финансируемые за счет средств дорожного фонда</v>
      </c>
      <c r="C15" s="281" t="s">
        <v>26</v>
      </c>
      <c r="D15" s="281" t="s">
        <v>75</v>
      </c>
      <c r="E15" s="281" t="s">
        <v>24</v>
      </c>
      <c r="F15" s="281" t="s">
        <v>129</v>
      </c>
      <c r="G15" s="281"/>
      <c r="H15" s="282">
        <f>H16</f>
        <v>5446.6</v>
      </c>
      <c r="I15" s="282">
        <f t="shared" si="2"/>
        <v>5439.2</v>
      </c>
      <c r="J15" s="297">
        <f t="shared" si="1"/>
        <v>99.864135423934187</v>
      </c>
    </row>
    <row r="16" spans="1:14" s="16" customFormat="1" ht="28.5" customHeight="1" x14ac:dyDescent="0.25">
      <c r="A16" s="279"/>
      <c r="B16" s="284" t="s">
        <v>80</v>
      </c>
      <c r="C16" s="281" t="s">
        <v>26</v>
      </c>
      <c r="D16" s="281" t="s">
        <v>75</v>
      </c>
      <c r="E16" s="281" t="s">
        <v>24</v>
      </c>
      <c r="F16" s="281" t="s">
        <v>129</v>
      </c>
      <c r="G16" s="281" t="s">
        <v>81</v>
      </c>
      <c r="H16" s="282">
        <v>5446.6</v>
      </c>
      <c r="I16" s="282">
        <f>прил._5!L81</f>
        <v>5439.2</v>
      </c>
      <c r="J16" s="297">
        <f t="shared" si="1"/>
        <v>99.864135423934187</v>
      </c>
    </row>
    <row r="17" spans="1:10" s="16" customFormat="1" ht="57" customHeight="1" x14ac:dyDescent="0.25">
      <c r="A17" s="275">
        <v>2</v>
      </c>
      <c r="B17" s="276" t="str">
        <f>прил._5!B69</f>
        <v>Муниципальная программа "Обеспечение безопасности и развитие казачества в Новодмитриевском сельском поселении на 2018-2020 годы"</v>
      </c>
      <c r="C17" s="277" t="s">
        <v>30</v>
      </c>
      <c r="D17" s="277" t="s">
        <v>66</v>
      </c>
      <c r="E17" s="277" t="s">
        <v>24</v>
      </c>
      <c r="F17" s="277" t="s">
        <v>128</v>
      </c>
      <c r="G17" s="277"/>
      <c r="H17" s="278">
        <f>H18+H24</f>
        <v>64.599999999999994</v>
      </c>
      <c r="I17" s="278">
        <f t="shared" ref="I17:J17" si="3">I18+I24</f>
        <v>59</v>
      </c>
      <c r="J17" s="274">
        <f t="shared" si="1"/>
        <v>91.331269349845215</v>
      </c>
    </row>
    <row r="18" spans="1:10" s="16" customFormat="1" ht="48" customHeight="1" x14ac:dyDescent="0.25">
      <c r="A18" s="279"/>
      <c r="B18" s="280" t="s">
        <v>457</v>
      </c>
      <c r="C18" s="281" t="s">
        <v>30</v>
      </c>
      <c r="D18" s="281" t="s">
        <v>75</v>
      </c>
      <c r="E18" s="281" t="s">
        <v>24</v>
      </c>
      <c r="F18" s="281" t="s">
        <v>145</v>
      </c>
      <c r="G18" s="281"/>
      <c r="H18" s="282">
        <f>H19</f>
        <v>44.6</v>
      </c>
      <c r="I18" s="282">
        <f t="shared" ref="I18" si="4">I19</f>
        <v>39</v>
      </c>
      <c r="J18" s="297">
        <f t="shared" si="1"/>
        <v>87.443946188340803</v>
      </c>
    </row>
    <row r="19" spans="1:10" ht="49.5" customHeight="1" x14ac:dyDescent="0.25">
      <c r="A19" s="279"/>
      <c r="B19" s="284" t="str">
        <f>прил._5!B71</f>
        <v xml:space="preserve"> Предупреждение и ликвидация чрезвычайных ситуаций, стихийных бедствий природного и техногенного характера</v>
      </c>
      <c r="C19" s="281" t="s">
        <v>30</v>
      </c>
      <c r="D19" s="281" t="s">
        <v>75</v>
      </c>
      <c r="E19" s="281" t="s">
        <v>24</v>
      </c>
      <c r="F19" s="281" t="s">
        <v>145</v>
      </c>
      <c r="G19" s="281"/>
      <c r="H19" s="282">
        <f>H20+H21</f>
        <v>44.6</v>
      </c>
      <c r="I19" s="282">
        <f t="shared" ref="I19:J19" si="5">I20+I21</f>
        <v>39</v>
      </c>
      <c r="J19" s="297">
        <f t="shared" si="1"/>
        <v>87.443946188340803</v>
      </c>
    </row>
    <row r="20" spans="1:10" ht="64.5" customHeight="1" x14ac:dyDescent="0.25">
      <c r="A20" s="279"/>
      <c r="B20" s="286" t="s">
        <v>76</v>
      </c>
      <c r="C20" s="281" t="s">
        <v>30</v>
      </c>
      <c r="D20" s="281" t="s">
        <v>75</v>
      </c>
      <c r="E20" s="281" t="s">
        <v>24</v>
      </c>
      <c r="F20" s="281" t="s">
        <v>145</v>
      </c>
      <c r="G20" s="281" t="s">
        <v>77</v>
      </c>
      <c r="H20" s="282">
        <f>прил._5!K72</f>
        <v>34.6</v>
      </c>
      <c r="I20" s="282">
        <f>прил._5!L72</f>
        <v>34.1</v>
      </c>
      <c r="J20" s="297">
        <f t="shared" si="1"/>
        <v>98.554913294797686</v>
      </c>
    </row>
    <row r="21" spans="1:10" ht="30.75" customHeight="1" x14ac:dyDescent="0.25">
      <c r="A21" s="279"/>
      <c r="B21" s="285" t="s">
        <v>80</v>
      </c>
      <c r="C21" s="281" t="s">
        <v>30</v>
      </c>
      <c r="D21" s="281" t="s">
        <v>75</v>
      </c>
      <c r="E21" s="281" t="s">
        <v>24</v>
      </c>
      <c r="F21" s="281" t="s">
        <v>145</v>
      </c>
      <c r="G21" s="281" t="s">
        <v>81</v>
      </c>
      <c r="H21" s="282">
        <f>прил._5!K73</f>
        <v>10</v>
      </c>
      <c r="I21" s="282">
        <f>прил._5!L73</f>
        <v>4.9000000000000004</v>
      </c>
      <c r="J21" s="297">
        <f t="shared" si="1"/>
        <v>49.000000000000007</v>
      </c>
    </row>
    <row r="22" spans="1:10" ht="17.25" customHeight="1" x14ac:dyDescent="0.25">
      <c r="A22" s="279"/>
      <c r="B22" s="283" t="s">
        <v>93</v>
      </c>
      <c r="C22" s="281" t="s">
        <v>30</v>
      </c>
      <c r="D22" s="281" t="s">
        <v>90</v>
      </c>
      <c r="E22" s="281" t="s">
        <v>24</v>
      </c>
      <c r="F22" s="281" t="s">
        <v>128</v>
      </c>
      <c r="G22" s="281"/>
      <c r="H22" s="282">
        <v>20</v>
      </c>
      <c r="I22" s="282">
        <f>I24</f>
        <v>20</v>
      </c>
      <c r="J22" s="297">
        <f t="shared" si="1"/>
        <v>100</v>
      </c>
    </row>
    <row r="23" spans="1:10" ht="29.25" customHeight="1" x14ac:dyDescent="0.25">
      <c r="A23" s="279"/>
      <c r="B23" s="283" t="str">
        <f>прил._5!B77</f>
        <v>Подпрограмма "Поддержка и развитие казачества"</v>
      </c>
      <c r="C23" s="281" t="s">
        <v>30</v>
      </c>
      <c r="D23" s="281" t="s">
        <v>90</v>
      </c>
      <c r="E23" s="281" t="s">
        <v>24</v>
      </c>
      <c r="F23" s="281" t="s">
        <v>146</v>
      </c>
      <c r="G23" s="281"/>
      <c r="H23" s="282">
        <v>20</v>
      </c>
      <c r="I23" s="282">
        <f>I24</f>
        <v>20</v>
      </c>
      <c r="J23" s="297">
        <f t="shared" si="1"/>
        <v>100</v>
      </c>
    </row>
    <row r="24" spans="1:10" ht="36.75" customHeight="1" x14ac:dyDescent="0.25">
      <c r="A24" s="279"/>
      <c r="B24" s="287" t="str">
        <f>прил._5!B78</f>
        <v>Предоставление субсидий бюджетным, автономным учреждениям и иным некоммерческим организациям</v>
      </c>
      <c r="C24" s="281" t="s">
        <v>30</v>
      </c>
      <c r="D24" s="281" t="s">
        <v>90</v>
      </c>
      <c r="E24" s="281" t="s">
        <v>24</v>
      </c>
      <c r="F24" s="281" t="s">
        <v>146</v>
      </c>
      <c r="G24" s="281" t="s">
        <v>111</v>
      </c>
      <c r="H24" s="282">
        <f>прил._5!K78</f>
        <v>20</v>
      </c>
      <c r="I24" s="282">
        <f>прил._5!L78</f>
        <v>20</v>
      </c>
      <c r="J24" s="297">
        <f t="shared" si="1"/>
        <v>100</v>
      </c>
    </row>
    <row r="25" spans="1:10" ht="45" customHeight="1" x14ac:dyDescent="0.25">
      <c r="A25" s="275">
        <v>3</v>
      </c>
      <c r="B25" s="276" t="str">
        <f>прил._5!B122</f>
        <v>Муниципальная программа "Развитие культуры на 2018-2020 годы  в Новодмитриевском сельском поселении"</v>
      </c>
      <c r="C25" s="277" t="s">
        <v>29</v>
      </c>
      <c r="D25" s="277" t="s">
        <v>66</v>
      </c>
      <c r="E25" s="277" t="s">
        <v>24</v>
      </c>
      <c r="F25" s="277" t="s">
        <v>128</v>
      </c>
      <c r="G25" s="277"/>
      <c r="H25" s="278">
        <f>H26</f>
        <v>4831.1000000000004</v>
      </c>
      <c r="I25" s="278">
        <f t="shared" ref="I25:J25" si="6">I26</f>
        <v>4831.1000000000004</v>
      </c>
      <c r="J25" s="274">
        <f t="shared" si="1"/>
        <v>100</v>
      </c>
    </row>
    <row r="26" spans="1:10" ht="15.75" customHeight="1" x14ac:dyDescent="0.25">
      <c r="A26" s="279"/>
      <c r="B26" s="100" t="s">
        <v>153</v>
      </c>
      <c r="C26" s="281" t="s">
        <v>29</v>
      </c>
      <c r="D26" s="281" t="s">
        <v>75</v>
      </c>
      <c r="E26" s="281" t="s">
        <v>24</v>
      </c>
      <c r="F26" s="281" t="s">
        <v>128</v>
      </c>
      <c r="G26" s="281"/>
      <c r="H26" s="282">
        <f>H27+H32</f>
        <v>4831.1000000000004</v>
      </c>
      <c r="I26" s="282">
        <f t="shared" ref="I26:J26" si="7">I27+I32</f>
        <v>4831.1000000000004</v>
      </c>
      <c r="J26" s="297">
        <f t="shared" si="1"/>
        <v>100</v>
      </c>
    </row>
    <row r="27" spans="1:10" ht="29.25" customHeight="1" x14ac:dyDescent="0.25">
      <c r="A27" s="288"/>
      <c r="B27" s="100" t="s">
        <v>112</v>
      </c>
      <c r="C27" s="281" t="s">
        <v>29</v>
      </c>
      <c r="D27" s="281" t="s">
        <v>75</v>
      </c>
      <c r="E27" s="281" t="s">
        <v>30</v>
      </c>
      <c r="F27" s="281" t="s">
        <v>128</v>
      </c>
      <c r="G27" s="281"/>
      <c r="H27" s="282">
        <f>H29</f>
        <v>4801.5</v>
      </c>
      <c r="I27" s="282">
        <f>I29</f>
        <v>4801.5</v>
      </c>
      <c r="J27" s="297">
        <f t="shared" si="1"/>
        <v>100</v>
      </c>
    </row>
    <row r="28" spans="1:10" ht="39" customHeight="1" x14ac:dyDescent="0.25">
      <c r="A28" s="288"/>
      <c r="B28" s="100" t="str">
        <f>прил._5!B124</f>
        <v>Подпрограмма "Расходы на обеспечение деятельности (оказание услуг) муниципальных учреждений"</v>
      </c>
      <c r="C28" s="281" t="s">
        <v>29</v>
      </c>
      <c r="D28" s="281" t="s">
        <v>75</v>
      </c>
      <c r="E28" s="281" t="s">
        <v>30</v>
      </c>
      <c r="F28" s="281" t="s">
        <v>130</v>
      </c>
      <c r="G28" s="281"/>
      <c r="H28" s="282">
        <f>H29</f>
        <v>4801.5</v>
      </c>
      <c r="I28" s="282">
        <f>I29</f>
        <v>4801.5</v>
      </c>
      <c r="J28" s="297">
        <f t="shared" si="1"/>
        <v>100</v>
      </c>
    </row>
    <row r="29" spans="1:10" ht="37.5" customHeight="1" x14ac:dyDescent="0.25">
      <c r="A29" s="288"/>
      <c r="B29" s="100" t="s">
        <v>151</v>
      </c>
      <c r="C29" s="281" t="s">
        <v>29</v>
      </c>
      <c r="D29" s="281" t="s">
        <v>75</v>
      </c>
      <c r="E29" s="281" t="s">
        <v>30</v>
      </c>
      <c r="F29" s="281" t="s">
        <v>130</v>
      </c>
      <c r="G29" s="281" t="s">
        <v>111</v>
      </c>
      <c r="H29" s="282">
        <f>прил._5!K125</f>
        <v>4801.5</v>
      </c>
      <c r="I29" s="282">
        <f>прил._5!L125</f>
        <v>4801.5</v>
      </c>
      <c r="J29" s="297">
        <f t="shared" si="1"/>
        <v>100</v>
      </c>
    </row>
    <row r="30" spans="1:10" ht="37.5" customHeight="1" x14ac:dyDescent="0.25">
      <c r="A30" s="288"/>
      <c r="B30" s="348" t="s">
        <v>439</v>
      </c>
      <c r="C30" s="281" t="s">
        <v>29</v>
      </c>
      <c r="D30" s="281" t="s">
        <v>75</v>
      </c>
      <c r="E30" s="281" t="s">
        <v>31</v>
      </c>
      <c r="F30" s="281" t="s">
        <v>128</v>
      </c>
      <c r="G30" s="281"/>
      <c r="H30" s="282">
        <f>H32</f>
        <v>29.6</v>
      </c>
      <c r="I30" s="282">
        <f>I32</f>
        <v>29.6</v>
      </c>
      <c r="J30" s="297">
        <f t="shared" si="1"/>
        <v>100</v>
      </c>
    </row>
    <row r="31" spans="1:10" ht="37.5" customHeight="1" x14ac:dyDescent="0.25">
      <c r="A31" s="288"/>
      <c r="B31" s="348" t="s">
        <v>440</v>
      </c>
      <c r="C31" s="281" t="s">
        <v>29</v>
      </c>
      <c r="D31" s="281" t="s">
        <v>75</v>
      </c>
      <c r="E31" s="281" t="s">
        <v>31</v>
      </c>
      <c r="F31" s="281" t="s">
        <v>441</v>
      </c>
      <c r="G31" s="281"/>
      <c r="H31" s="282">
        <f>H32</f>
        <v>29.6</v>
      </c>
      <c r="I31" s="282">
        <f>I32</f>
        <v>29.6</v>
      </c>
      <c r="J31" s="297">
        <f t="shared" si="1"/>
        <v>100</v>
      </c>
    </row>
    <row r="32" spans="1:10" ht="37.5" customHeight="1" x14ac:dyDescent="0.25">
      <c r="A32" s="288"/>
      <c r="B32" s="299" t="s">
        <v>80</v>
      </c>
      <c r="C32" s="281" t="s">
        <v>29</v>
      </c>
      <c r="D32" s="281" t="s">
        <v>75</v>
      </c>
      <c r="E32" s="281" t="s">
        <v>31</v>
      </c>
      <c r="F32" s="281" t="s">
        <v>441</v>
      </c>
      <c r="G32" s="281" t="s">
        <v>81</v>
      </c>
      <c r="H32" s="282">
        <v>29.6</v>
      </c>
      <c r="I32" s="282">
        <f>прил._5!L128</f>
        <v>29.6</v>
      </c>
      <c r="J32" s="297">
        <f t="shared" si="1"/>
        <v>100</v>
      </c>
    </row>
    <row r="33" spans="1:10" ht="56.25" customHeight="1" x14ac:dyDescent="0.25">
      <c r="A33" s="279">
        <v>4</v>
      </c>
      <c r="B33" s="276" t="str">
        <f>прил._5!B142</f>
        <v xml:space="preserve">Муниципальная программа "Развитие физической культуры и спорта на 2018-2020 годы в Новодмитриевском сельском поселении </v>
      </c>
      <c r="C33" s="277" t="s">
        <v>31</v>
      </c>
      <c r="D33" s="277" t="s">
        <v>66</v>
      </c>
      <c r="E33" s="277" t="s">
        <v>24</v>
      </c>
      <c r="F33" s="277" t="s">
        <v>128</v>
      </c>
      <c r="G33" s="277"/>
      <c r="H33" s="278">
        <f>H37</f>
        <v>1.5</v>
      </c>
      <c r="I33" s="278">
        <f t="shared" ref="I33:J33" si="8">I37</f>
        <v>0.6</v>
      </c>
      <c r="J33" s="278">
        <f t="shared" si="8"/>
        <v>40</v>
      </c>
    </row>
    <row r="34" spans="1:10" ht="29.25" customHeight="1" x14ac:dyDescent="0.25">
      <c r="A34" s="279"/>
      <c r="B34" s="285" t="str">
        <f>прил._5!B143</f>
        <v>Развитие  физической культуры и спорта</v>
      </c>
      <c r="C34" s="281" t="s">
        <v>31</v>
      </c>
      <c r="D34" s="281" t="s">
        <v>75</v>
      </c>
      <c r="E34" s="281" t="s">
        <v>24</v>
      </c>
      <c r="F34" s="281" t="s">
        <v>128</v>
      </c>
      <c r="G34" s="281"/>
      <c r="H34" s="282">
        <f>H36</f>
        <v>1.5</v>
      </c>
      <c r="I34" s="282">
        <f>I36</f>
        <v>0.6</v>
      </c>
      <c r="J34" s="282">
        <f>J36</f>
        <v>40</v>
      </c>
    </row>
    <row r="35" spans="1:10" ht="29.25" customHeight="1" x14ac:dyDescent="0.25">
      <c r="A35" s="279"/>
      <c r="B35" s="285" t="s">
        <v>117</v>
      </c>
      <c r="C35" s="281" t="s">
        <v>31</v>
      </c>
      <c r="D35" s="281" t="s">
        <v>75</v>
      </c>
      <c r="E35" s="281" t="s">
        <v>27</v>
      </c>
      <c r="F35" s="281" t="s">
        <v>67</v>
      </c>
      <c r="G35" s="281"/>
      <c r="H35" s="282">
        <f>H37</f>
        <v>1.5</v>
      </c>
      <c r="I35" s="282">
        <f t="shared" ref="I35:J35" si="9">I37</f>
        <v>0.6</v>
      </c>
      <c r="J35" s="282">
        <f t="shared" si="9"/>
        <v>40</v>
      </c>
    </row>
    <row r="36" spans="1:10" ht="29.25" customHeight="1" x14ac:dyDescent="0.25">
      <c r="A36" s="279"/>
      <c r="B36" s="285" t="s">
        <v>117</v>
      </c>
      <c r="C36" s="281" t="s">
        <v>31</v>
      </c>
      <c r="D36" s="281" t="s">
        <v>75</v>
      </c>
      <c r="E36" s="281" t="s">
        <v>27</v>
      </c>
      <c r="F36" s="281" t="s">
        <v>131</v>
      </c>
      <c r="G36" s="281"/>
      <c r="H36" s="282">
        <f>H37</f>
        <v>1.5</v>
      </c>
      <c r="I36" s="282">
        <f t="shared" ref="I36:J36" si="10">I37</f>
        <v>0.6</v>
      </c>
      <c r="J36" s="282">
        <f t="shared" si="10"/>
        <v>40</v>
      </c>
    </row>
    <row r="37" spans="1:10" ht="75" customHeight="1" x14ac:dyDescent="0.25">
      <c r="A37" s="279"/>
      <c r="B37" s="289" t="s">
        <v>76</v>
      </c>
      <c r="C37" s="281" t="s">
        <v>31</v>
      </c>
      <c r="D37" s="281" t="s">
        <v>75</v>
      </c>
      <c r="E37" s="281" t="s">
        <v>27</v>
      </c>
      <c r="F37" s="281" t="s">
        <v>131</v>
      </c>
      <c r="G37" s="281" t="s">
        <v>77</v>
      </c>
      <c r="H37" s="282">
        <f>прил._5!K145</f>
        <v>1.5</v>
      </c>
      <c r="I37" s="282">
        <f>прил._5!L145</f>
        <v>0.6</v>
      </c>
      <c r="J37" s="297">
        <f t="shared" si="1"/>
        <v>40</v>
      </c>
    </row>
    <row r="38" spans="1:10" ht="46.5" customHeight="1" x14ac:dyDescent="0.25">
      <c r="A38" s="18">
        <v>5</v>
      </c>
      <c r="B38" s="375" t="s">
        <v>458</v>
      </c>
      <c r="C38" s="277" t="s">
        <v>97</v>
      </c>
      <c r="D38" s="277" t="s">
        <v>66</v>
      </c>
      <c r="E38" s="277" t="s">
        <v>24</v>
      </c>
      <c r="F38" s="277" t="s">
        <v>128</v>
      </c>
      <c r="G38" s="277"/>
      <c r="H38" s="278">
        <f>H41</f>
        <v>9.6999999999999993</v>
      </c>
      <c r="I38" s="278">
        <f>I41</f>
        <v>9.6999999999999993</v>
      </c>
      <c r="J38" s="274">
        <f t="shared" si="1"/>
        <v>100</v>
      </c>
    </row>
    <row r="39" spans="1:10" ht="36.75" customHeight="1" x14ac:dyDescent="0.25">
      <c r="A39" s="279"/>
      <c r="B39" s="348" t="s">
        <v>436</v>
      </c>
      <c r="C39" s="281" t="s">
        <v>97</v>
      </c>
      <c r="D39" s="281" t="s">
        <v>75</v>
      </c>
      <c r="E39" s="281" t="s">
        <v>24</v>
      </c>
      <c r="F39" s="281" t="s">
        <v>128</v>
      </c>
      <c r="G39" s="281"/>
      <c r="H39" s="282">
        <f>H41</f>
        <v>9.6999999999999993</v>
      </c>
      <c r="I39" s="282">
        <f>I41</f>
        <v>9.6999999999999993</v>
      </c>
      <c r="J39" s="297">
        <f t="shared" si="1"/>
        <v>100</v>
      </c>
    </row>
    <row r="40" spans="1:10" ht="39.75" customHeight="1" x14ac:dyDescent="0.25">
      <c r="A40" s="279"/>
      <c r="B40" s="348" t="s">
        <v>437</v>
      </c>
      <c r="C40" s="281" t="s">
        <v>97</v>
      </c>
      <c r="D40" s="281" t="s">
        <v>75</v>
      </c>
      <c r="E40" s="281" t="s">
        <v>23</v>
      </c>
      <c r="F40" s="281" t="s">
        <v>438</v>
      </c>
      <c r="G40" s="281"/>
      <c r="H40" s="282">
        <f>H41</f>
        <v>9.6999999999999993</v>
      </c>
      <c r="I40" s="282">
        <f>I41</f>
        <v>9.6999999999999993</v>
      </c>
      <c r="J40" s="297">
        <f t="shared" si="1"/>
        <v>100</v>
      </c>
    </row>
    <row r="41" spans="1:10" ht="44.25" customHeight="1" x14ac:dyDescent="0.25">
      <c r="A41" s="279"/>
      <c r="B41" s="299" t="s">
        <v>80</v>
      </c>
      <c r="C41" s="281" t="s">
        <v>97</v>
      </c>
      <c r="D41" s="281" t="s">
        <v>75</v>
      </c>
      <c r="E41" s="281" t="s">
        <v>23</v>
      </c>
      <c r="F41" s="281" t="s">
        <v>438</v>
      </c>
      <c r="G41" s="281" t="s">
        <v>81</v>
      </c>
      <c r="H41" s="282">
        <v>9.6999999999999993</v>
      </c>
      <c r="I41" s="282">
        <f>прил._5!L119</f>
        <v>9.6999999999999993</v>
      </c>
      <c r="J41" s="297">
        <f t="shared" si="1"/>
        <v>100</v>
      </c>
    </row>
    <row r="42" spans="1:10" ht="63" customHeight="1" x14ac:dyDescent="0.25">
      <c r="A42" s="288">
        <v>7</v>
      </c>
      <c r="B42" s="304" t="s">
        <v>460</v>
      </c>
      <c r="C42" s="293" t="s">
        <v>39</v>
      </c>
      <c r="D42" s="293" t="s">
        <v>66</v>
      </c>
      <c r="E42" s="293" t="s">
        <v>24</v>
      </c>
      <c r="F42" s="293" t="s">
        <v>128</v>
      </c>
      <c r="G42" s="305"/>
      <c r="H42" s="278">
        <f>H45</f>
        <v>20</v>
      </c>
      <c r="I42" s="278">
        <f t="shared" ref="I42" si="11">I45</f>
        <v>20</v>
      </c>
      <c r="J42" s="274">
        <f t="shared" ref="J42:J49" si="12">I42/H42*100</f>
        <v>100</v>
      </c>
    </row>
    <row r="43" spans="1:10" ht="36.75" customHeight="1" x14ac:dyDescent="0.25">
      <c r="A43" s="288"/>
      <c r="B43" s="306" t="s">
        <v>158</v>
      </c>
      <c r="C43" s="295" t="s">
        <v>39</v>
      </c>
      <c r="D43" s="295" t="s">
        <v>75</v>
      </c>
      <c r="E43" s="295" t="s">
        <v>24</v>
      </c>
      <c r="F43" s="295" t="s">
        <v>128</v>
      </c>
      <c r="G43" s="307"/>
      <c r="H43" s="282">
        <f>H44</f>
        <v>20</v>
      </c>
      <c r="I43" s="282">
        <f t="shared" ref="I43:I44" si="13">I44</f>
        <v>20</v>
      </c>
      <c r="J43" s="297">
        <f t="shared" si="12"/>
        <v>100</v>
      </c>
    </row>
    <row r="44" spans="1:10" ht="46.5" customHeight="1" x14ac:dyDescent="0.25">
      <c r="A44" s="288"/>
      <c r="B44" s="306" t="s">
        <v>158</v>
      </c>
      <c r="C44" s="295" t="s">
        <v>39</v>
      </c>
      <c r="D44" s="295" t="s">
        <v>75</v>
      </c>
      <c r="E44" s="295" t="s">
        <v>24</v>
      </c>
      <c r="F44" s="295" t="s">
        <v>152</v>
      </c>
      <c r="G44" s="307"/>
      <c r="H44" s="282">
        <f>H45</f>
        <v>20</v>
      </c>
      <c r="I44" s="282">
        <f t="shared" si="13"/>
        <v>20</v>
      </c>
      <c r="J44" s="297">
        <f t="shared" si="12"/>
        <v>100</v>
      </c>
    </row>
    <row r="45" spans="1:10" ht="31.5" customHeight="1" x14ac:dyDescent="0.25">
      <c r="A45" s="288"/>
      <c r="B45" s="306" t="s">
        <v>110</v>
      </c>
      <c r="C45" s="295" t="s">
        <v>39</v>
      </c>
      <c r="D45" s="295" t="s">
        <v>75</v>
      </c>
      <c r="E45" s="295" t="s">
        <v>24</v>
      </c>
      <c r="F45" s="295" t="s">
        <v>152</v>
      </c>
      <c r="G45" s="307" t="s">
        <v>111</v>
      </c>
      <c r="H45" s="282">
        <v>20</v>
      </c>
      <c r="I45" s="282">
        <f>прил._5!L139</f>
        <v>20</v>
      </c>
      <c r="J45" s="297">
        <f t="shared" si="12"/>
        <v>100</v>
      </c>
    </row>
    <row r="46" spans="1:10" s="14" customFormat="1" ht="72" customHeight="1" x14ac:dyDescent="0.25">
      <c r="A46" s="303">
        <v>8</v>
      </c>
      <c r="B46" s="292" t="s">
        <v>214</v>
      </c>
      <c r="C46" s="293" t="s">
        <v>40</v>
      </c>
      <c r="D46" s="293" t="s">
        <v>66</v>
      </c>
      <c r="E46" s="293" t="s">
        <v>24</v>
      </c>
      <c r="F46" s="293" t="s">
        <v>128</v>
      </c>
      <c r="G46" s="291"/>
      <c r="H46" s="278">
        <f>H47</f>
        <v>223.7</v>
      </c>
      <c r="I46" s="278">
        <f t="shared" ref="I46:I47" si="14">I47</f>
        <v>222.7</v>
      </c>
      <c r="J46" s="274">
        <f t="shared" si="12"/>
        <v>99.55297273133661</v>
      </c>
    </row>
    <row r="47" spans="1:10" ht="30" customHeight="1" x14ac:dyDescent="0.25">
      <c r="A47" s="288"/>
      <c r="B47" s="294" t="s">
        <v>176</v>
      </c>
      <c r="C47" s="295" t="s">
        <v>40</v>
      </c>
      <c r="D47" s="295" t="s">
        <v>75</v>
      </c>
      <c r="E47" s="295" t="s">
        <v>24</v>
      </c>
      <c r="F47" s="295" t="s">
        <v>128</v>
      </c>
      <c r="G47" s="296"/>
      <c r="H47" s="297">
        <f>H48</f>
        <v>223.7</v>
      </c>
      <c r="I47" s="297">
        <f t="shared" si="14"/>
        <v>222.7</v>
      </c>
      <c r="J47" s="297">
        <f t="shared" si="12"/>
        <v>99.55297273133661</v>
      </c>
    </row>
    <row r="48" spans="1:10" ht="57" customHeight="1" x14ac:dyDescent="0.25">
      <c r="A48" s="288"/>
      <c r="B48" s="298" t="s">
        <v>178</v>
      </c>
      <c r="C48" s="295" t="s">
        <v>40</v>
      </c>
      <c r="D48" s="295" t="s">
        <v>75</v>
      </c>
      <c r="E48" s="295" t="s">
        <v>24</v>
      </c>
      <c r="F48" s="295" t="s">
        <v>177</v>
      </c>
      <c r="G48" s="296"/>
      <c r="H48" s="297">
        <f>H49</f>
        <v>223.7</v>
      </c>
      <c r="I48" s="297">
        <f>I49</f>
        <v>222.7</v>
      </c>
      <c r="J48" s="297">
        <f t="shared" si="12"/>
        <v>99.55297273133661</v>
      </c>
    </row>
    <row r="49" spans="1:13" ht="44.25" customHeight="1" x14ac:dyDescent="0.25">
      <c r="A49" s="288"/>
      <c r="B49" s="299" t="s">
        <v>80</v>
      </c>
      <c r="C49" s="300" t="s">
        <v>40</v>
      </c>
      <c r="D49" s="300" t="s">
        <v>75</v>
      </c>
      <c r="E49" s="300" t="s">
        <v>24</v>
      </c>
      <c r="F49" s="300" t="s">
        <v>177</v>
      </c>
      <c r="G49" s="301" t="s">
        <v>81</v>
      </c>
      <c r="H49" s="302">
        <f>прил._5!K57</f>
        <v>223.7</v>
      </c>
      <c r="I49" s="302">
        <f>прил._5!L57</f>
        <v>222.7</v>
      </c>
      <c r="J49" s="297">
        <f t="shared" si="12"/>
        <v>99.55297273133661</v>
      </c>
    </row>
    <row r="50" spans="1:13" ht="56.25" customHeight="1" x14ac:dyDescent="0.25">
      <c r="A50" s="275">
        <v>9</v>
      </c>
      <c r="B50" s="308" t="str">
        <f>прил._5!B86</f>
        <v>Муниципальная программа "Информационное общество Северского района в Новодмитриевском сельском поселении на 2018-2020 годы"</v>
      </c>
      <c r="C50" s="277" t="s">
        <v>98</v>
      </c>
      <c r="D50" s="277" t="s">
        <v>66</v>
      </c>
      <c r="E50" s="277" t="s">
        <v>24</v>
      </c>
      <c r="F50" s="277" t="s">
        <v>128</v>
      </c>
      <c r="G50" s="277"/>
      <c r="H50" s="278">
        <f>H51+H54</f>
        <v>262.2</v>
      </c>
      <c r="I50" s="278">
        <f t="shared" ref="I50" si="15">I51+I54</f>
        <v>256</v>
      </c>
      <c r="J50" s="274">
        <f t="shared" si="1"/>
        <v>97.635392829900852</v>
      </c>
    </row>
    <row r="51" spans="1:13" ht="22.5" customHeight="1" x14ac:dyDescent="0.25">
      <c r="A51" s="275"/>
      <c r="B51" s="283" t="s">
        <v>118</v>
      </c>
      <c r="C51" s="281" t="s">
        <v>98</v>
      </c>
      <c r="D51" s="281" t="s">
        <v>75</v>
      </c>
      <c r="E51" s="281" t="s">
        <v>24</v>
      </c>
      <c r="F51" s="281" t="s">
        <v>128</v>
      </c>
      <c r="G51" s="281"/>
      <c r="H51" s="282">
        <f>H53</f>
        <v>100</v>
      </c>
      <c r="I51" s="282">
        <f t="shared" ref="I51" si="16">I53</f>
        <v>96.8</v>
      </c>
      <c r="J51" s="297">
        <f t="shared" si="1"/>
        <v>96.8</v>
      </c>
    </row>
    <row r="52" spans="1:13" ht="42.75" customHeight="1" x14ac:dyDescent="0.25">
      <c r="A52" s="275"/>
      <c r="B52" s="285" t="s">
        <v>57</v>
      </c>
      <c r="C52" s="281" t="s">
        <v>98</v>
      </c>
      <c r="D52" s="281" t="s">
        <v>75</v>
      </c>
      <c r="E52" s="281" t="s">
        <v>24</v>
      </c>
      <c r="F52" s="281" t="s">
        <v>132</v>
      </c>
      <c r="G52" s="281"/>
      <c r="H52" s="282">
        <f>H53</f>
        <v>100</v>
      </c>
      <c r="I52" s="282">
        <f>I53</f>
        <v>96.8</v>
      </c>
      <c r="J52" s="274">
        <f t="shared" si="1"/>
        <v>96.8</v>
      </c>
    </row>
    <row r="53" spans="1:13" ht="42.75" customHeight="1" x14ac:dyDescent="0.25">
      <c r="A53" s="275"/>
      <c r="B53" s="284" t="s">
        <v>80</v>
      </c>
      <c r="C53" s="281" t="s">
        <v>98</v>
      </c>
      <c r="D53" s="281" t="s">
        <v>75</v>
      </c>
      <c r="E53" s="281" t="s">
        <v>24</v>
      </c>
      <c r="F53" s="281" t="s">
        <v>132</v>
      </c>
      <c r="G53" s="281" t="s">
        <v>81</v>
      </c>
      <c r="H53" s="282">
        <f>прил._5!K151</f>
        <v>100</v>
      </c>
      <c r="I53" s="282">
        <f>прил._5!L150</f>
        <v>96.8</v>
      </c>
      <c r="J53" s="297">
        <f t="shared" si="1"/>
        <v>96.8</v>
      </c>
    </row>
    <row r="54" spans="1:13" ht="24" customHeight="1" x14ac:dyDescent="0.25">
      <c r="A54" s="279"/>
      <c r="B54" s="283" t="str">
        <f>прил._5!B87</f>
        <v>Информационное Новодмитриевское сельское поселение</v>
      </c>
      <c r="C54" s="281" t="s">
        <v>98</v>
      </c>
      <c r="D54" s="281" t="s">
        <v>68</v>
      </c>
      <c r="E54" s="281" t="s">
        <v>24</v>
      </c>
      <c r="F54" s="281" t="s">
        <v>128</v>
      </c>
      <c r="G54" s="281"/>
      <c r="H54" s="282">
        <f>H55</f>
        <v>162.19999999999999</v>
      </c>
      <c r="I54" s="282">
        <f t="shared" ref="I54:I55" si="17">I55</f>
        <v>159.19999999999999</v>
      </c>
      <c r="J54" s="297">
        <f t="shared" si="1"/>
        <v>98.150431565967949</v>
      </c>
      <c r="K54" s="18"/>
      <c r="L54" s="18"/>
      <c r="M54" s="18"/>
    </row>
    <row r="55" spans="1:13" ht="31.5" x14ac:dyDescent="0.25">
      <c r="A55" s="279"/>
      <c r="B55" s="285" t="s">
        <v>57</v>
      </c>
      <c r="C55" s="281" t="s">
        <v>98</v>
      </c>
      <c r="D55" s="281" t="s">
        <v>68</v>
      </c>
      <c r="E55" s="281" t="s">
        <v>24</v>
      </c>
      <c r="F55" s="281" t="s">
        <v>133</v>
      </c>
      <c r="G55" s="281"/>
      <c r="H55" s="282">
        <f>H56</f>
        <v>162.19999999999999</v>
      </c>
      <c r="I55" s="282">
        <f t="shared" si="17"/>
        <v>159.19999999999999</v>
      </c>
      <c r="J55" s="297">
        <f t="shared" si="1"/>
        <v>98.150431565967949</v>
      </c>
      <c r="K55" s="18"/>
      <c r="L55" s="18"/>
      <c r="M55" s="18"/>
    </row>
    <row r="56" spans="1:13" ht="27.75" customHeight="1" x14ac:dyDescent="0.25">
      <c r="A56" s="279"/>
      <c r="B56" s="284" t="s">
        <v>80</v>
      </c>
      <c r="C56" s="281" t="s">
        <v>98</v>
      </c>
      <c r="D56" s="281" t="s">
        <v>68</v>
      </c>
      <c r="E56" s="281" t="s">
        <v>24</v>
      </c>
      <c r="F56" s="281" t="s">
        <v>133</v>
      </c>
      <c r="G56" s="281" t="s">
        <v>81</v>
      </c>
      <c r="H56" s="282">
        <f>прил._5!K89</f>
        <v>162.19999999999999</v>
      </c>
      <c r="I56" s="282">
        <f>прил._5!L89</f>
        <v>159.19999999999999</v>
      </c>
      <c r="J56" s="297">
        <f t="shared" si="1"/>
        <v>98.150431565967949</v>
      </c>
      <c r="K56" s="18"/>
      <c r="L56" s="18"/>
      <c r="M56" s="18"/>
    </row>
    <row r="57" spans="1:13" ht="27" hidden="1" customHeight="1" x14ac:dyDescent="0.25">
      <c r="A57" s="279"/>
      <c r="B57" s="284" t="s">
        <v>99</v>
      </c>
      <c r="C57" s="281" t="s">
        <v>98</v>
      </c>
      <c r="D57" s="281" t="s">
        <v>75</v>
      </c>
      <c r="E57" s="281" t="s">
        <v>24</v>
      </c>
      <c r="F57" s="281" t="s">
        <v>132</v>
      </c>
      <c r="G57" s="281"/>
      <c r="H57" s="282"/>
      <c r="I57" s="282"/>
      <c r="J57" s="274" t="e">
        <f t="shared" si="1"/>
        <v>#DIV/0!</v>
      </c>
      <c r="K57" s="18"/>
      <c r="L57" s="18"/>
      <c r="M57" s="18"/>
    </row>
    <row r="58" spans="1:13" ht="30" hidden="1" customHeight="1" x14ac:dyDescent="0.25">
      <c r="A58" s="279"/>
      <c r="B58" s="284" t="s">
        <v>57</v>
      </c>
      <c r="C58" s="281" t="s">
        <v>98</v>
      </c>
      <c r="D58" s="281" t="s">
        <v>68</v>
      </c>
      <c r="E58" s="281" t="s">
        <v>24</v>
      </c>
      <c r="F58" s="281" t="s">
        <v>133</v>
      </c>
      <c r="G58" s="281"/>
      <c r="H58" s="282"/>
      <c r="I58" s="282"/>
      <c r="J58" s="274" t="e">
        <f t="shared" si="1"/>
        <v>#DIV/0!</v>
      </c>
      <c r="K58" s="18"/>
      <c r="L58" s="18"/>
      <c r="M58" s="18"/>
    </row>
    <row r="59" spans="1:13" ht="14.25" hidden="1" customHeight="1" x14ac:dyDescent="0.25">
      <c r="A59" s="279"/>
      <c r="B59" s="283" t="s">
        <v>80</v>
      </c>
      <c r="C59" s="281" t="s">
        <v>98</v>
      </c>
      <c r="D59" s="281" t="s">
        <v>68</v>
      </c>
      <c r="E59" s="281" t="s">
        <v>24</v>
      </c>
      <c r="F59" s="281" t="s">
        <v>133</v>
      </c>
      <c r="G59" s="281" t="s">
        <v>81</v>
      </c>
      <c r="H59" s="282"/>
      <c r="I59" s="282"/>
      <c r="J59" s="274" t="e">
        <f t="shared" si="1"/>
        <v>#DIV/0!</v>
      </c>
    </row>
    <row r="60" spans="1:13" ht="32.25" hidden="1" customHeight="1" x14ac:dyDescent="0.25">
      <c r="A60" s="279"/>
      <c r="B60" s="276" t="s">
        <v>119</v>
      </c>
      <c r="C60" s="281" t="s">
        <v>94</v>
      </c>
      <c r="D60" s="281" t="s">
        <v>66</v>
      </c>
      <c r="E60" s="281"/>
      <c r="F60" s="281" t="s">
        <v>128</v>
      </c>
      <c r="G60" s="281"/>
      <c r="H60" s="282">
        <v>0</v>
      </c>
      <c r="I60" s="282">
        <v>0</v>
      </c>
      <c r="J60" s="274" t="e">
        <f t="shared" si="1"/>
        <v>#DIV/0!</v>
      </c>
    </row>
    <row r="61" spans="1:13" ht="31.5" hidden="1" x14ac:dyDescent="0.25">
      <c r="A61" s="279"/>
      <c r="B61" s="283" t="s">
        <v>100</v>
      </c>
      <c r="C61" s="281" t="s">
        <v>94</v>
      </c>
      <c r="D61" s="281" t="s">
        <v>75</v>
      </c>
      <c r="E61" s="281"/>
      <c r="F61" s="281" t="s">
        <v>128</v>
      </c>
      <c r="G61" s="281"/>
      <c r="H61" s="282">
        <v>0</v>
      </c>
      <c r="I61" s="282">
        <v>0</v>
      </c>
      <c r="J61" s="274" t="e">
        <f t="shared" si="1"/>
        <v>#DIV/0!</v>
      </c>
    </row>
    <row r="62" spans="1:13" ht="47.25" hidden="1" x14ac:dyDescent="0.25">
      <c r="A62" s="279"/>
      <c r="B62" s="283" t="s">
        <v>101</v>
      </c>
      <c r="C62" s="281" t="s">
        <v>94</v>
      </c>
      <c r="D62" s="281" t="s">
        <v>75</v>
      </c>
      <c r="E62" s="281"/>
      <c r="F62" s="281" t="s">
        <v>147</v>
      </c>
      <c r="G62" s="281"/>
      <c r="H62" s="282">
        <v>0</v>
      </c>
      <c r="I62" s="282">
        <v>0</v>
      </c>
      <c r="J62" s="274" t="e">
        <f t="shared" si="1"/>
        <v>#DIV/0!</v>
      </c>
    </row>
    <row r="63" spans="1:13" ht="15.75" hidden="1" x14ac:dyDescent="0.25">
      <c r="A63" s="279"/>
      <c r="B63" s="283" t="s">
        <v>82</v>
      </c>
      <c r="C63" s="281" t="s">
        <v>94</v>
      </c>
      <c r="D63" s="281" t="s">
        <v>75</v>
      </c>
      <c r="E63" s="281"/>
      <c r="F63" s="281" t="s">
        <v>147</v>
      </c>
      <c r="G63" s="281" t="s">
        <v>83</v>
      </c>
      <c r="H63" s="282">
        <v>0</v>
      </c>
      <c r="I63" s="282">
        <v>0</v>
      </c>
      <c r="J63" s="274" t="e">
        <f t="shared" si="1"/>
        <v>#DIV/0!</v>
      </c>
    </row>
    <row r="64" spans="1:13" ht="47.25" x14ac:dyDescent="0.25">
      <c r="A64" s="279">
        <v>10</v>
      </c>
      <c r="B64" s="308" t="s">
        <v>417</v>
      </c>
      <c r="C64" s="277" t="s">
        <v>94</v>
      </c>
      <c r="D64" s="277" t="s">
        <v>66</v>
      </c>
      <c r="E64" s="277" t="s">
        <v>24</v>
      </c>
      <c r="F64" s="277" t="s">
        <v>128</v>
      </c>
      <c r="G64" s="277"/>
      <c r="H64" s="278">
        <f>H67</f>
        <v>10</v>
      </c>
      <c r="I64" s="278">
        <f t="shared" ref="I64" si="18">I67</f>
        <v>0</v>
      </c>
      <c r="J64" s="274">
        <f t="shared" si="1"/>
        <v>0</v>
      </c>
    </row>
    <row r="65" spans="1:10" ht="31.5" x14ac:dyDescent="0.25">
      <c r="A65" s="279"/>
      <c r="B65" s="283" t="s">
        <v>461</v>
      </c>
      <c r="C65" s="281" t="s">
        <v>94</v>
      </c>
      <c r="D65" s="281" t="s">
        <v>75</v>
      </c>
      <c r="E65" s="281" t="s">
        <v>24</v>
      </c>
      <c r="F65" s="281" t="s">
        <v>128</v>
      </c>
      <c r="G65" s="281"/>
      <c r="H65" s="282">
        <f>H67</f>
        <v>10</v>
      </c>
      <c r="I65" s="282">
        <f>I67</f>
        <v>0</v>
      </c>
      <c r="J65" s="297">
        <f t="shared" si="1"/>
        <v>0</v>
      </c>
    </row>
    <row r="66" spans="1:10" ht="45.75" customHeight="1" x14ac:dyDescent="0.25">
      <c r="A66" s="279"/>
      <c r="B66" s="283" t="str">
        <f>прил._5!B93</f>
        <v>Муниципальная поддержка малого среднего предпринимательства, включая крестьянские (фермерские) хозяйства</v>
      </c>
      <c r="C66" s="281" t="s">
        <v>94</v>
      </c>
      <c r="D66" s="281" t="s">
        <v>75</v>
      </c>
      <c r="E66" s="281" t="s">
        <v>23</v>
      </c>
      <c r="F66" s="281" t="s">
        <v>147</v>
      </c>
      <c r="G66" s="281"/>
      <c r="H66" s="282">
        <f>H67</f>
        <v>10</v>
      </c>
      <c r="I66" s="282">
        <f>I67</f>
        <v>0</v>
      </c>
      <c r="J66" s="297">
        <f t="shared" si="1"/>
        <v>0</v>
      </c>
    </row>
    <row r="67" spans="1:10" ht="31.5" x14ac:dyDescent="0.25">
      <c r="A67" s="279"/>
      <c r="B67" s="283" t="s">
        <v>80</v>
      </c>
      <c r="C67" s="281" t="s">
        <v>94</v>
      </c>
      <c r="D67" s="281" t="s">
        <v>75</v>
      </c>
      <c r="E67" s="281" t="s">
        <v>23</v>
      </c>
      <c r="F67" s="281" t="s">
        <v>147</v>
      </c>
      <c r="G67" s="281" t="s">
        <v>81</v>
      </c>
      <c r="H67" s="282">
        <v>10</v>
      </c>
      <c r="I67" s="282">
        <v>0</v>
      </c>
      <c r="J67" s="297">
        <f t="shared" si="1"/>
        <v>0</v>
      </c>
    </row>
    <row r="68" spans="1:10" ht="57.75" customHeight="1" x14ac:dyDescent="0.25">
      <c r="A68" s="275">
        <v>11</v>
      </c>
      <c r="B68" s="276" t="str">
        <f>прил._5!B97</f>
        <v xml:space="preserve">Муниципальная программа "Развитие жилищно-коммунальной инфраструктуры </v>
      </c>
      <c r="C68" s="277" t="s">
        <v>102</v>
      </c>
      <c r="D68" s="277" t="s">
        <v>66</v>
      </c>
      <c r="E68" s="277" t="s">
        <v>24</v>
      </c>
      <c r="F68" s="277" t="s">
        <v>128</v>
      </c>
      <c r="G68" s="277"/>
      <c r="H68" s="278">
        <f>H84</f>
        <v>1083.9000000000001</v>
      </c>
      <c r="I68" s="278">
        <f t="shared" ref="I68" si="19">I84</f>
        <v>1083.9000000000001</v>
      </c>
      <c r="J68" s="274">
        <f t="shared" si="1"/>
        <v>100</v>
      </c>
    </row>
    <row r="69" spans="1:10" ht="15.75" x14ac:dyDescent="0.25">
      <c r="A69" s="279"/>
      <c r="B69" s="280" t="s">
        <v>103</v>
      </c>
      <c r="C69" s="281" t="s">
        <v>102</v>
      </c>
      <c r="D69" s="281" t="s">
        <v>68</v>
      </c>
      <c r="E69" s="281" t="s">
        <v>24</v>
      </c>
      <c r="F69" s="281" t="s">
        <v>128</v>
      </c>
      <c r="G69" s="281"/>
      <c r="H69" s="282">
        <f>H83</f>
        <v>1083.9000000000001</v>
      </c>
      <c r="I69" s="282">
        <f t="shared" ref="I69" si="20">I83</f>
        <v>1083.9000000000001</v>
      </c>
      <c r="J69" s="297">
        <f t="shared" si="1"/>
        <v>100</v>
      </c>
    </row>
    <row r="70" spans="1:10" ht="15.75" hidden="1" x14ac:dyDescent="0.25">
      <c r="A70" s="279"/>
      <c r="B70" s="280" t="s">
        <v>46</v>
      </c>
      <c r="C70" s="281" t="s">
        <v>102</v>
      </c>
      <c r="D70" s="281" t="s">
        <v>68</v>
      </c>
      <c r="E70" s="281"/>
      <c r="F70" s="281" t="s">
        <v>148</v>
      </c>
      <c r="G70" s="281"/>
      <c r="H70" s="282">
        <f>H71+H72</f>
        <v>0</v>
      </c>
      <c r="I70" s="282">
        <f t="shared" ref="I70" si="21">I71+I72</f>
        <v>0</v>
      </c>
      <c r="J70" s="297" t="e">
        <f t="shared" si="1"/>
        <v>#DIV/0!</v>
      </c>
    </row>
    <row r="71" spans="1:10" ht="33" hidden="1" customHeight="1" x14ac:dyDescent="0.25">
      <c r="A71" s="279"/>
      <c r="B71" s="283" t="s">
        <v>80</v>
      </c>
      <c r="C71" s="281" t="s">
        <v>102</v>
      </c>
      <c r="D71" s="281" t="s">
        <v>68</v>
      </c>
      <c r="E71" s="281"/>
      <c r="F71" s="281" t="s">
        <v>148</v>
      </c>
      <c r="G71" s="281" t="s">
        <v>81</v>
      </c>
      <c r="H71" s="282">
        <v>0</v>
      </c>
      <c r="I71" s="282">
        <v>0</v>
      </c>
      <c r="J71" s="297" t="e">
        <f t="shared" si="1"/>
        <v>#DIV/0!</v>
      </c>
    </row>
    <row r="72" spans="1:10" ht="27.75" hidden="1" customHeight="1" x14ac:dyDescent="0.25">
      <c r="A72" s="279"/>
      <c r="B72" s="283" t="s">
        <v>82</v>
      </c>
      <c r="C72" s="281" t="s">
        <v>102</v>
      </c>
      <c r="D72" s="281" t="s">
        <v>68</v>
      </c>
      <c r="E72" s="281"/>
      <c r="F72" s="281" t="s">
        <v>148</v>
      </c>
      <c r="G72" s="281" t="s">
        <v>83</v>
      </c>
      <c r="H72" s="282">
        <v>0</v>
      </c>
      <c r="I72" s="282">
        <v>0</v>
      </c>
      <c r="J72" s="297" t="e">
        <f t="shared" si="1"/>
        <v>#DIV/0!</v>
      </c>
    </row>
    <row r="73" spans="1:10" ht="28.5" hidden="1" customHeight="1" x14ac:dyDescent="0.25">
      <c r="A73" s="279"/>
      <c r="B73" s="283" t="s">
        <v>105</v>
      </c>
      <c r="C73" s="281" t="s">
        <v>102</v>
      </c>
      <c r="D73" s="281" t="s">
        <v>86</v>
      </c>
      <c r="E73" s="281"/>
      <c r="F73" s="281" t="s">
        <v>128</v>
      </c>
      <c r="G73" s="281"/>
      <c r="H73" s="282">
        <f>H74+H77</f>
        <v>0</v>
      </c>
      <c r="I73" s="282">
        <f t="shared" ref="I73" si="22">I74+I77</f>
        <v>0</v>
      </c>
      <c r="J73" s="297" t="e">
        <f t="shared" ref="J73:J138" si="23">I73/H73*100</f>
        <v>#DIV/0!</v>
      </c>
    </row>
    <row r="74" spans="1:10" ht="32.25" hidden="1" customHeight="1" x14ac:dyDescent="0.25">
      <c r="A74" s="279"/>
      <c r="B74" s="280" t="s">
        <v>104</v>
      </c>
      <c r="C74" s="281" t="s">
        <v>102</v>
      </c>
      <c r="D74" s="281" t="s">
        <v>86</v>
      </c>
      <c r="E74" s="281"/>
      <c r="F74" s="281" t="s">
        <v>134</v>
      </c>
      <c r="G74" s="281"/>
      <c r="H74" s="282">
        <f>H75+H76</f>
        <v>0</v>
      </c>
      <c r="I74" s="282">
        <f t="shared" ref="I74" si="24">I75+I76</f>
        <v>0</v>
      </c>
      <c r="J74" s="297" t="e">
        <f t="shared" si="23"/>
        <v>#DIV/0!</v>
      </c>
    </row>
    <row r="75" spans="1:10" ht="29.25" hidden="1" customHeight="1" x14ac:dyDescent="0.25">
      <c r="A75" s="279"/>
      <c r="B75" s="283" t="s">
        <v>80</v>
      </c>
      <c r="C75" s="281" t="s">
        <v>102</v>
      </c>
      <c r="D75" s="281" t="s">
        <v>86</v>
      </c>
      <c r="E75" s="281"/>
      <c r="F75" s="281" t="s">
        <v>134</v>
      </c>
      <c r="G75" s="281" t="s">
        <v>81</v>
      </c>
      <c r="H75" s="282">
        <v>0</v>
      </c>
      <c r="I75" s="282">
        <v>0</v>
      </c>
      <c r="J75" s="297" t="e">
        <f t="shared" si="23"/>
        <v>#DIV/0!</v>
      </c>
    </row>
    <row r="76" spans="1:10" ht="13.5" hidden="1" customHeight="1" x14ac:dyDescent="0.25">
      <c r="A76" s="279"/>
      <c r="B76" s="283" t="s">
        <v>82</v>
      </c>
      <c r="C76" s="281" t="s">
        <v>102</v>
      </c>
      <c r="D76" s="281" t="s">
        <v>86</v>
      </c>
      <c r="E76" s="281"/>
      <c r="F76" s="281" t="s">
        <v>134</v>
      </c>
      <c r="G76" s="281" t="s">
        <v>83</v>
      </c>
      <c r="H76" s="282">
        <v>0</v>
      </c>
      <c r="I76" s="282">
        <v>0</v>
      </c>
      <c r="J76" s="297" t="e">
        <f t="shared" si="23"/>
        <v>#DIV/0!</v>
      </c>
    </row>
    <row r="77" spans="1:10" ht="16.5" hidden="1" customHeight="1" x14ac:dyDescent="0.25">
      <c r="A77" s="279"/>
      <c r="B77" s="280" t="s">
        <v>46</v>
      </c>
      <c r="C77" s="281" t="s">
        <v>102</v>
      </c>
      <c r="D77" s="281" t="s">
        <v>86</v>
      </c>
      <c r="E77" s="281"/>
      <c r="F77" s="281" t="s">
        <v>148</v>
      </c>
      <c r="G77" s="281"/>
      <c r="H77" s="282">
        <f>H78+H79</f>
        <v>0</v>
      </c>
      <c r="I77" s="282">
        <f t="shared" ref="I77" si="25">I78+I79</f>
        <v>0</v>
      </c>
      <c r="J77" s="297" t="e">
        <f t="shared" si="23"/>
        <v>#DIV/0!</v>
      </c>
    </row>
    <row r="78" spans="1:10" ht="12" hidden="1" customHeight="1" x14ac:dyDescent="0.25">
      <c r="A78" s="279"/>
      <c r="B78" s="283" t="s">
        <v>80</v>
      </c>
      <c r="C78" s="281" t="s">
        <v>102</v>
      </c>
      <c r="D78" s="281" t="s">
        <v>86</v>
      </c>
      <c r="E78" s="281"/>
      <c r="F78" s="281" t="s">
        <v>148</v>
      </c>
      <c r="G78" s="281" t="s">
        <v>81</v>
      </c>
      <c r="H78" s="282">
        <v>0</v>
      </c>
      <c r="I78" s="282">
        <v>0</v>
      </c>
      <c r="J78" s="297" t="e">
        <f t="shared" si="23"/>
        <v>#DIV/0!</v>
      </c>
    </row>
    <row r="79" spans="1:10" ht="1.5" hidden="1" customHeight="1" x14ac:dyDescent="0.25">
      <c r="A79" s="279"/>
      <c r="B79" s="283" t="s">
        <v>82</v>
      </c>
      <c r="C79" s="281" t="s">
        <v>102</v>
      </c>
      <c r="D79" s="281" t="s">
        <v>86</v>
      </c>
      <c r="E79" s="281"/>
      <c r="F79" s="281" t="s">
        <v>148</v>
      </c>
      <c r="G79" s="281" t="s">
        <v>83</v>
      </c>
      <c r="H79" s="282">
        <v>0</v>
      </c>
      <c r="I79" s="282">
        <v>0</v>
      </c>
      <c r="J79" s="297" t="e">
        <f t="shared" si="23"/>
        <v>#DIV/0!</v>
      </c>
    </row>
    <row r="80" spans="1:10" ht="18" hidden="1" customHeight="1" x14ac:dyDescent="0.25">
      <c r="A80" s="279"/>
      <c r="B80" s="309" t="s">
        <v>122</v>
      </c>
      <c r="C80" s="281" t="s">
        <v>102</v>
      </c>
      <c r="D80" s="281" t="s">
        <v>68</v>
      </c>
      <c r="E80" s="281" t="s">
        <v>24</v>
      </c>
      <c r="F80" s="281" t="s">
        <v>135</v>
      </c>
      <c r="G80" s="281"/>
      <c r="H80" s="282">
        <v>0</v>
      </c>
      <c r="I80" s="282">
        <v>0</v>
      </c>
      <c r="J80" s="297" t="e">
        <f t="shared" si="23"/>
        <v>#DIV/0!</v>
      </c>
    </row>
    <row r="81" spans="1:10" ht="16.5" hidden="1" customHeight="1" x14ac:dyDescent="0.25">
      <c r="A81" s="279"/>
      <c r="B81" s="310" t="s">
        <v>82</v>
      </c>
      <c r="C81" s="281" t="s">
        <v>102</v>
      </c>
      <c r="D81" s="281" t="s">
        <v>68</v>
      </c>
      <c r="E81" s="281" t="s">
        <v>24</v>
      </c>
      <c r="F81" s="281" t="s">
        <v>135</v>
      </c>
      <c r="G81" s="281" t="s">
        <v>83</v>
      </c>
      <c r="H81" s="282">
        <v>0</v>
      </c>
      <c r="I81" s="282">
        <v>0</v>
      </c>
      <c r="J81" s="297" t="e">
        <f t="shared" si="23"/>
        <v>#DIV/0!</v>
      </c>
    </row>
    <row r="82" spans="1:10" ht="16.5" hidden="1" customHeight="1" x14ac:dyDescent="0.25">
      <c r="A82" s="279"/>
      <c r="B82" s="280" t="s">
        <v>17</v>
      </c>
      <c r="C82" s="281" t="s">
        <v>102</v>
      </c>
      <c r="D82" s="281" t="s">
        <v>68</v>
      </c>
      <c r="E82" s="281"/>
      <c r="F82" s="281" t="s">
        <v>148</v>
      </c>
      <c r="G82" s="281"/>
      <c r="H82" s="282">
        <f>H83</f>
        <v>1083.9000000000001</v>
      </c>
      <c r="I82" s="282">
        <f t="shared" ref="I82:I83" si="26">I83</f>
        <v>1083.9000000000001</v>
      </c>
      <c r="J82" s="297">
        <f t="shared" si="23"/>
        <v>100</v>
      </c>
    </row>
    <row r="83" spans="1:10" ht="28.5" customHeight="1" x14ac:dyDescent="0.25">
      <c r="A83" s="279"/>
      <c r="B83" s="310" t="str">
        <f>прил._5!B99</f>
        <v>Мероприятия в области коммунального хозяйства</v>
      </c>
      <c r="C83" s="281" t="s">
        <v>102</v>
      </c>
      <c r="D83" s="281" t="s">
        <v>68</v>
      </c>
      <c r="E83" s="281" t="s">
        <v>24</v>
      </c>
      <c r="F83" s="281" t="s">
        <v>148</v>
      </c>
      <c r="G83" s="281"/>
      <c r="H83" s="282">
        <f>H84</f>
        <v>1083.9000000000001</v>
      </c>
      <c r="I83" s="282">
        <f t="shared" si="26"/>
        <v>1083.9000000000001</v>
      </c>
      <c r="J83" s="297">
        <f t="shared" si="23"/>
        <v>100</v>
      </c>
    </row>
    <row r="84" spans="1:10" ht="34.5" customHeight="1" x14ac:dyDescent="0.25">
      <c r="A84" s="279"/>
      <c r="B84" s="283" t="s">
        <v>80</v>
      </c>
      <c r="C84" s="281" t="s">
        <v>102</v>
      </c>
      <c r="D84" s="281" t="s">
        <v>68</v>
      </c>
      <c r="E84" s="281" t="s">
        <v>24</v>
      </c>
      <c r="F84" s="281" t="s">
        <v>148</v>
      </c>
      <c r="G84" s="281" t="s">
        <v>81</v>
      </c>
      <c r="H84" s="282">
        <v>1083.9000000000001</v>
      </c>
      <c r="I84" s="282">
        <f>прил._5!L100</f>
        <v>1083.9000000000001</v>
      </c>
      <c r="J84" s="297">
        <f t="shared" si="23"/>
        <v>100</v>
      </c>
    </row>
    <row r="85" spans="1:10" ht="56.25" customHeight="1" x14ac:dyDescent="0.25">
      <c r="A85" s="275">
        <v>12</v>
      </c>
      <c r="B85" s="276" t="str">
        <f>прил._5!B102</f>
        <v>Муниципальная программа "Благоустройство территории поселения в Новодмитриевском сельском поселении на 2018-2020 годы"</v>
      </c>
      <c r="C85" s="277" t="s">
        <v>106</v>
      </c>
      <c r="D85" s="277" t="s">
        <v>66</v>
      </c>
      <c r="E85" s="277" t="s">
        <v>24</v>
      </c>
      <c r="F85" s="277" t="s">
        <v>128</v>
      </c>
      <c r="G85" s="277"/>
      <c r="H85" s="278">
        <f>H88+H92+H90</f>
        <v>3906.5</v>
      </c>
      <c r="I85" s="278">
        <f>I88+I92+I90</f>
        <v>3694.5</v>
      </c>
      <c r="J85" s="274">
        <f t="shared" si="23"/>
        <v>94.573147318571614</v>
      </c>
    </row>
    <row r="86" spans="1:10" ht="34.5" customHeight="1" x14ac:dyDescent="0.25">
      <c r="A86" s="279"/>
      <c r="B86" s="280" t="s">
        <v>107</v>
      </c>
      <c r="C86" s="281" t="s">
        <v>106</v>
      </c>
      <c r="D86" s="281" t="s">
        <v>75</v>
      </c>
      <c r="E86" s="281" t="s">
        <v>24</v>
      </c>
      <c r="F86" s="281" t="s">
        <v>128</v>
      </c>
      <c r="G86" s="281"/>
      <c r="H86" s="282">
        <f>H88</f>
        <v>840</v>
      </c>
      <c r="I86" s="282">
        <f t="shared" ref="I86" si="27">I88</f>
        <v>706.2</v>
      </c>
      <c r="J86" s="297">
        <f t="shared" si="23"/>
        <v>84.071428571428569</v>
      </c>
    </row>
    <row r="87" spans="1:10" ht="61.5" customHeight="1" x14ac:dyDescent="0.25">
      <c r="A87" s="279"/>
      <c r="B87" s="285" t="str">
        <f>прил._5!B104</f>
        <v>Подпрограмма «Развитие, содержание и ремонт систем наружного освещения населенных пунктов» на 2018-2020 годы в Новодмитриевском сельском поселении</v>
      </c>
      <c r="C87" s="281" t="s">
        <v>106</v>
      </c>
      <c r="D87" s="281" t="s">
        <v>75</v>
      </c>
      <c r="E87" s="281" t="s">
        <v>24</v>
      </c>
      <c r="F87" s="281" t="s">
        <v>136</v>
      </c>
      <c r="G87" s="281"/>
      <c r="H87" s="282">
        <f>H88</f>
        <v>840</v>
      </c>
      <c r="I87" s="282">
        <f t="shared" ref="I87" si="28">I88</f>
        <v>706.2</v>
      </c>
      <c r="J87" s="297">
        <f t="shared" si="23"/>
        <v>84.071428571428569</v>
      </c>
    </row>
    <row r="88" spans="1:10" ht="31.5" x14ac:dyDescent="0.25">
      <c r="A88" s="279"/>
      <c r="B88" s="283" t="s">
        <v>80</v>
      </c>
      <c r="C88" s="281" t="s">
        <v>106</v>
      </c>
      <c r="D88" s="281" t="s">
        <v>75</v>
      </c>
      <c r="E88" s="281" t="s">
        <v>24</v>
      </c>
      <c r="F88" s="281" t="s">
        <v>136</v>
      </c>
      <c r="G88" s="281" t="s">
        <v>81</v>
      </c>
      <c r="H88" s="282">
        <f>прил._5!K105</f>
        <v>840</v>
      </c>
      <c r="I88" s="282">
        <f>прил._5!L105</f>
        <v>706.2</v>
      </c>
      <c r="J88" s="297">
        <f t="shared" si="23"/>
        <v>84.071428571428569</v>
      </c>
    </row>
    <row r="89" spans="1:10" ht="52.5" customHeight="1" x14ac:dyDescent="0.25">
      <c r="A89" s="279"/>
      <c r="B89" s="290" t="str">
        <f>прил._5!B106</f>
        <v>Подпрограмма «Организация ритуальных услуг и содержание мест захоронения» на 2018-2020 годы в Новодмитриевском сельском поселении</v>
      </c>
      <c r="C89" s="281" t="s">
        <v>106</v>
      </c>
      <c r="D89" s="281" t="s">
        <v>68</v>
      </c>
      <c r="E89" s="281" t="s">
        <v>24</v>
      </c>
      <c r="F89" s="281" t="s">
        <v>128</v>
      </c>
      <c r="G89" s="281"/>
      <c r="H89" s="302">
        <f>H91</f>
        <v>396.8</v>
      </c>
      <c r="I89" s="302">
        <f>I91</f>
        <v>349.7</v>
      </c>
      <c r="J89" s="297">
        <f t="shared" si="23"/>
        <v>88.130040322580641</v>
      </c>
    </row>
    <row r="90" spans="1:10" ht="31.5" customHeight="1" x14ac:dyDescent="0.25">
      <c r="A90" s="279"/>
      <c r="B90" s="341" t="s">
        <v>108</v>
      </c>
      <c r="C90" s="281" t="s">
        <v>106</v>
      </c>
      <c r="D90" s="281" t="s">
        <v>68</v>
      </c>
      <c r="E90" s="281" t="s">
        <v>24</v>
      </c>
      <c r="F90" s="281" t="s">
        <v>137</v>
      </c>
      <c r="G90" s="281"/>
      <c r="H90" s="302">
        <f>H91</f>
        <v>396.8</v>
      </c>
      <c r="I90" s="302">
        <f>I91</f>
        <v>349.7</v>
      </c>
      <c r="J90" s="297">
        <f t="shared" si="23"/>
        <v>88.130040322580641</v>
      </c>
    </row>
    <row r="91" spans="1:10" ht="31.5" customHeight="1" x14ac:dyDescent="0.25">
      <c r="A91" s="279"/>
      <c r="B91" s="290" t="s">
        <v>80</v>
      </c>
      <c r="C91" s="281" t="s">
        <v>106</v>
      </c>
      <c r="D91" s="281" t="s">
        <v>68</v>
      </c>
      <c r="E91" s="281" t="s">
        <v>24</v>
      </c>
      <c r="F91" s="281" t="s">
        <v>137</v>
      </c>
      <c r="G91" s="281" t="s">
        <v>81</v>
      </c>
      <c r="H91" s="282">
        <f>прил._5!K108</f>
        <v>396.8</v>
      </c>
      <c r="I91" s="282">
        <f>прил._5!L108</f>
        <v>349.7</v>
      </c>
      <c r="J91" s="297">
        <f t="shared" si="23"/>
        <v>88.130040322580641</v>
      </c>
    </row>
    <row r="92" spans="1:10" ht="46.5" customHeight="1" x14ac:dyDescent="0.25">
      <c r="A92" s="279"/>
      <c r="B92" s="280" t="str">
        <f>прил._5!B109</f>
        <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v>
      </c>
      <c r="C92" s="281" t="s">
        <v>106</v>
      </c>
      <c r="D92" s="281" t="s">
        <v>92</v>
      </c>
      <c r="E92" s="281" t="s">
        <v>24</v>
      </c>
      <c r="F92" s="281" t="s">
        <v>128</v>
      </c>
      <c r="G92" s="281"/>
      <c r="H92" s="282">
        <f>H93+H95</f>
        <v>2669.7</v>
      </c>
      <c r="I92" s="282">
        <f t="shared" ref="I92:J92" si="29">I93+I95</f>
        <v>2638.6</v>
      </c>
      <c r="J92" s="297">
        <f t="shared" si="23"/>
        <v>98.8350751020714</v>
      </c>
    </row>
    <row r="93" spans="1:10" ht="34.5" customHeight="1" x14ac:dyDescent="0.25">
      <c r="A93" s="279"/>
      <c r="B93" s="283" t="s">
        <v>109</v>
      </c>
      <c r="C93" s="281" t="s">
        <v>106</v>
      </c>
      <c r="D93" s="281" t="s">
        <v>92</v>
      </c>
      <c r="E93" s="281" t="s">
        <v>24</v>
      </c>
      <c r="F93" s="281" t="s">
        <v>138</v>
      </c>
      <c r="G93" s="281"/>
      <c r="H93" s="282">
        <f>H94</f>
        <v>181</v>
      </c>
      <c r="I93" s="282">
        <f>I94</f>
        <v>149.9</v>
      </c>
      <c r="J93" s="297">
        <f t="shared" si="23"/>
        <v>82.817679558011051</v>
      </c>
    </row>
    <row r="94" spans="1:10" ht="29.25" customHeight="1" x14ac:dyDescent="0.25">
      <c r="A94" s="279"/>
      <c r="B94" s="283" t="s">
        <v>80</v>
      </c>
      <c r="C94" s="281" t="s">
        <v>106</v>
      </c>
      <c r="D94" s="281" t="s">
        <v>92</v>
      </c>
      <c r="E94" s="281" t="s">
        <v>24</v>
      </c>
      <c r="F94" s="281" t="s">
        <v>138</v>
      </c>
      <c r="G94" s="281" t="s">
        <v>81</v>
      </c>
      <c r="H94" s="282">
        <v>181</v>
      </c>
      <c r="I94" s="282">
        <f>прил._5!L111</f>
        <v>149.9</v>
      </c>
      <c r="J94" s="297">
        <f t="shared" si="23"/>
        <v>82.817679558011051</v>
      </c>
    </row>
    <row r="95" spans="1:10" ht="29.25" customHeight="1" x14ac:dyDescent="0.25">
      <c r="A95" s="279"/>
      <c r="B95" s="299" t="str">
        <f>[1]прил._7!B140</f>
        <v>Предоставление субсидий бюджетным, автономным учреждениям и иным некоммерческим организациям</v>
      </c>
      <c r="C95" s="300" t="s">
        <v>106</v>
      </c>
      <c r="D95" s="300" t="s">
        <v>92</v>
      </c>
      <c r="E95" s="300" t="s">
        <v>24</v>
      </c>
      <c r="F95" s="300" t="s">
        <v>470</v>
      </c>
      <c r="G95" s="300"/>
      <c r="H95" s="282">
        <f>H96</f>
        <v>2488.6999999999998</v>
      </c>
      <c r="I95" s="282">
        <f>I96</f>
        <v>2488.6999999999998</v>
      </c>
      <c r="J95" s="297">
        <f t="shared" si="23"/>
        <v>100</v>
      </c>
    </row>
    <row r="96" spans="1:10" ht="29.25" customHeight="1" x14ac:dyDescent="0.25">
      <c r="A96" s="279"/>
      <c r="B96" s="399" t="s">
        <v>80</v>
      </c>
      <c r="C96" s="300" t="s">
        <v>106</v>
      </c>
      <c r="D96" s="300" t="s">
        <v>92</v>
      </c>
      <c r="E96" s="300" t="s">
        <v>24</v>
      </c>
      <c r="F96" s="300" t="s">
        <v>470</v>
      </c>
      <c r="G96" s="300" t="s">
        <v>81</v>
      </c>
      <c r="H96" s="282">
        <f>прил._5!K113</f>
        <v>2488.6999999999998</v>
      </c>
      <c r="I96" s="282">
        <f>прил._5!L113</f>
        <v>2488.6999999999998</v>
      </c>
      <c r="J96" s="297">
        <f t="shared" si="23"/>
        <v>100</v>
      </c>
    </row>
    <row r="97" spans="1:10" ht="32.25" customHeight="1" x14ac:dyDescent="0.25">
      <c r="A97" s="271">
        <v>13</v>
      </c>
      <c r="B97" s="311" t="s">
        <v>73</v>
      </c>
      <c r="C97" s="277" t="s">
        <v>74</v>
      </c>
      <c r="D97" s="277" t="s">
        <v>66</v>
      </c>
      <c r="E97" s="277" t="s">
        <v>24</v>
      </c>
      <c r="F97" s="277" t="s">
        <v>128</v>
      </c>
      <c r="G97" s="277"/>
      <c r="H97" s="278">
        <f>H100</f>
        <v>853.1</v>
      </c>
      <c r="I97" s="278">
        <f t="shared" ref="I97" si="30">I100</f>
        <v>851.8</v>
      </c>
      <c r="J97" s="274">
        <f t="shared" si="23"/>
        <v>99.847614582112286</v>
      </c>
    </row>
    <row r="98" spans="1:10" ht="24.75" customHeight="1" x14ac:dyDescent="0.25">
      <c r="A98" s="271"/>
      <c r="B98" s="285" t="s">
        <v>51</v>
      </c>
      <c r="C98" s="281" t="s">
        <v>74</v>
      </c>
      <c r="D98" s="281" t="s">
        <v>75</v>
      </c>
      <c r="E98" s="281" t="s">
        <v>24</v>
      </c>
      <c r="F98" s="281" t="s">
        <v>128</v>
      </c>
      <c r="G98" s="281"/>
      <c r="H98" s="282">
        <f>прил._5!K32</f>
        <v>853.1</v>
      </c>
      <c r="I98" s="282">
        <f>прил._5!L32</f>
        <v>851.8</v>
      </c>
      <c r="J98" s="297">
        <f t="shared" si="23"/>
        <v>99.847614582112286</v>
      </c>
    </row>
    <row r="99" spans="1:10" ht="37.5" customHeight="1" x14ac:dyDescent="0.25">
      <c r="A99" s="271"/>
      <c r="B99" s="285" t="s">
        <v>69</v>
      </c>
      <c r="C99" s="281" t="s">
        <v>74</v>
      </c>
      <c r="D99" s="281" t="s">
        <v>75</v>
      </c>
      <c r="E99" s="281" t="s">
        <v>24</v>
      </c>
      <c r="F99" s="281" t="s">
        <v>139</v>
      </c>
      <c r="G99" s="281"/>
      <c r="H99" s="282">
        <f>H100</f>
        <v>853.1</v>
      </c>
      <c r="I99" s="282">
        <f t="shared" ref="I99" si="31">I100</f>
        <v>851.8</v>
      </c>
      <c r="J99" s="297">
        <f t="shared" si="23"/>
        <v>99.847614582112286</v>
      </c>
    </row>
    <row r="100" spans="1:10" ht="64.5" customHeight="1" x14ac:dyDescent="0.25">
      <c r="A100" s="271"/>
      <c r="B100" s="285" t="s">
        <v>76</v>
      </c>
      <c r="C100" s="281" t="s">
        <v>74</v>
      </c>
      <c r="D100" s="281" t="s">
        <v>75</v>
      </c>
      <c r="E100" s="281" t="s">
        <v>24</v>
      </c>
      <c r="F100" s="281" t="s">
        <v>139</v>
      </c>
      <c r="G100" s="281" t="s">
        <v>77</v>
      </c>
      <c r="H100" s="282">
        <f>прил._5!K32</f>
        <v>853.1</v>
      </c>
      <c r="I100" s="282">
        <f>прил._5!L32</f>
        <v>851.8</v>
      </c>
      <c r="J100" s="297">
        <f t="shared" si="23"/>
        <v>99.847614582112286</v>
      </c>
    </row>
    <row r="101" spans="1:10" ht="18" customHeight="1" x14ac:dyDescent="0.25">
      <c r="A101" s="271">
        <v>14</v>
      </c>
      <c r="B101" s="311" t="s">
        <v>160</v>
      </c>
      <c r="C101" s="277" t="s">
        <v>79</v>
      </c>
      <c r="D101" s="277" t="s">
        <v>66</v>
      </c>
      <c r="E101" s="277" t="s">
        <v>24</v>
      </c>
      <c r="F101" s="277" t="s">
        <v>128</v>
      </c>
      <c r="G101" s="277"/>
      <c r="H101" s="274">
        <f>H102</f>
        <v>11176.1</v>
      </c>
      <c r="I101" s="274">
        <f t="shared" ref="I101" si="32">I102</f>
        <v>10944.900000000001</v>
      </c>
      <c r="J101" s="274">
        <f t="shared" si="23"/>
        <v>97.93129982731007</v>
      </c>
    </row>
    <row r="102" spans="1:10" ht="16.5" customHeight="1" x14ac:dyDescent="0.25">
      <c r="A102" s="279"/>
      <c r="B102" s="285" t="s">
        <v>160</v>
      </c>
      <c r="C102" s="281" t="s">
        <v>79</v>
      </c>
      <c r="D102" s="281" t="s">
        <v>75</v>
      </c>
      <c r="E102" s="281" t="s">
        <v>24</v>
      </c>
      <c r="F102" s="281" t="s">
        <v>128</v>
      </c>
      <c r="G102" s="281"/>
      <c r="H102" s="282">
        <f>H103+H107+H109</f>
        <v>11176.1</v>
      </c>
      <c r="I102" s="282">
        <f t="shared" ref="I102" si="33">I103+I107+I109</f>
        <v>10944.900000000001</v>
      </c>
      <c r="J102" s="297">
        <f t="shared" si="23"/>
        <v>97.93129982731007</v>
      </c>
    </row>
    <row r="103" spans="1:10" ht="31.5" x14ac:dyDescent="0.25">
      <c r="A103" s="279"/>
      <c r="B103" s="285" t="s">
        <v>69</v>
      </c>
      <c r="C103" s="281" t="s">
        <v>79</v>
      </c>
      <c r="D103" s="281" t="s">
        <v>75</v>
      </c>
      <c r="E103" s="281" t="s">
        <v>24</v>
      </c>
      <c r="F103" s="281" t="s">
        <v>139</v>
      </c>
      <c r="G103" s="281"/>
      <c r="H103" s="282">
        <f>H104+H105+H106</f>
        <v>4787</v>
      </c>
      <c r="I103" s="282">
        <f t="shared" ref="I103" si="34">I104+I105+I106</f>
        <v>4555.8</v>
      </c>
      <c r="J103" s="297">
        <f t="shared" si="23"/>
        <v>95.170252767913098</v>
      </c>
    </row>
    <row r="104" spans="1:10" ht="72" customHeight="1" x14ac:dyDescent="0.25">
      <c r="A104" s="279"/>
      <c r="B104" s="285" t="s">
        <v>76</v>
      </c>
      <c r="C104" s="281" t="s">
        <v>79</v>
      </c>
      <c r="D104" s="281" t="s">
        <v>75</v>
      </c>
      <c r="E104" s="281" t="s">
        <v>24</v>
      </c>
      <c r="F104" s="281" t="s">
        <v>139</v>
      </c>
      <c r="G104" s="281" t="s">
        <v>77</v>
      </c>
      <c r="H104" s="282">
        <f>прил._5!K37</f>
        <v>3507.5</v>
      </c>
      <c r="I104" s="282">
        <f>прил._5!L37</f>
        <v>3452</v>
      </c>
      <c r="J104" s="297">
        <f t="shared" si="23"/>
        <v>98.417676407697783</v>
      </c>
    </row>
    <row r="105" spans="1:10" ht="34.5" customHeight="1" x14ac:dyDescent="0.25">
      <c r="A105" s="279"/>
      <c r="B105" s="285" t="s">
        <v>80</v>
      </c>
      <c r="C105" s="281" t="s">
        <v>79</v>
      </c>
      <c r="D105" s="281" t="s">
        <v>75</v>
      </c>
      <c r="E105" s="281" t="s">
        <v>24</v>
      </c>
      <c r="F105" s="281" t="s">
        <v>139</v>
      </c>
      <c r="G105" s="281" t="s">
        <v>81</v>
      </c>
      <c r="H105" s="282">
        <f>прил._5!K38</f>
        <v>1256.4000000000001</v>
      </c>
      <c r="I105" s="282">
        <f>прил._5!L38</f>
        <v>1081.5999999999999</v>
      </c>
      <c r="J105" s="297">
        <f t="shared" si="23"/>
        <v>86.087233365170306</v>
      </c>
    </row>
    <row r="106" spans="1:10" ht="20.25" customHeight="1" x14ac:dyDescent="0.25">
      <c r="A106" s="279"/>
      <c r="B106" s="285" t="s">
        <v>82</v>
      </c>
      <c r="C106" s="281" t="s">
        <v>79</v>
      </c>
      <c r="D106" s="281" t="s">
        <v>75</v>
      </c>
      <c r="E106" s="281" t="s">
        <v>24</v>
      </c>
      <c r="F106" s="281" t="s">
        <v>139</v>
      </c>
      <c r="G106" s="281" t="s">
        <v>83</v>
      </c>
      <c r="H106" s="282">
        <f>прил._5!K39</f>
        <v>23.1</v>
      </c>
      <c r="I106" s="282">
        <f>прил._5!L39</f>
        <v>22.2</v>
      </c>
      <c r="J106" s="297">
        <f t="shared" si="23"/>
        <v>96.103896103896091</v>
      </c>
    </row>
    <row r="107" spans="1:10" ht="20.25" customHeight="1" x14ac:dyDescent="0.25">
      <c r="A107" s="279"/>
      <c r="B107" s="285" t="str">
        <f>прил._5!B59</f>
        <v xml:space="preserve">Прочие обязательства </v>
      </c>
      <c r="C107" s="281" t="s">
        <v>79</v>
      </c>
      <c r="D107" s="281" t="s">
        <v>75</v>
      </c>
      <c r="E107" s="281" t="s">
        <v>24</v>
      </c>
      <c r="F107" s="281" t="s">
        <v>128</v>
      </c>
      <c r="G107" s="281"/>
      <c r="H107" s="282">
        <f>H108</f>
        <v>6146.1</v>
      </c>
      <c r="I107" s="282">
        <f t="shared" ref="I107" si="35">I108</f>
        <v>6146.1</v>
      </c>
      <c r="J107" s="297">
        <f t="shared" si="23"/>
        <v>100</v>
      </c>
    </row>
    <row r="108" spans="1:10" ht="27" customHeight="1" x14ac:dyDescent="0.25">
      <c r="A108" s="279"/>
      <c r="B108" s="285" t="str">
        <f>прил._5!B60</f>
        <v>Иные бюджетные ассигнования</v>
      </c>
      <c r="C108" s="281" t="s">
        <v>79</v>
      </c>
      <c r="D108" s="281" t="s">
        <v>75</v>
      </c>
      <c r="E108" s="281" t="s">
        <v>24</v>
      </c>
      <c r="F108" s="281" t="s">
        <v>168</v>
      </c>
      <c r="G108" s="281" t="s">
        <v>83</v>
      </c>
      <c r="H108" s="282">
        <f>прил._5!K60</f>
        <v>6146.1</v>
      </c>
      <c r="I108" s="282">
        <f>прил._5!L60</f>
        <v>6146.1</v>
      </c>
      <c r="J108" s="297">
        <f t="shared" si="23"/>
        <v>100</v>
      </c>
    </row>
    <row r="109" spans="1:10" ht="31.5" x14ac:dyDescent="0.25">
      <c r="A109" s="288"/>
      <c r="B109" s="285" t="s">
        <v>35</v>
      </c>
      <c r="C109" s="281" t="s">
        <v>79</v>
      </c>
      <c r="D109" s="281" t="s">
        <v>75</v>
      </c>
      <c r="E109" s="281" t="s">
        <v>24</v>
      </c>
      <c r="F109" s="281" t="s">
        <v>143</v>
      </c>
      <c r="G109" s="281"/>
      <c r="H109" s="282">
        <f>прил._5!K62</f>
        <v>243</v>
      </c>
      <c r="I109" s="282">
        <f>I110</f>
        <v>243</v>
      </c>
      <c r="J109" s="297">
        <f t="shared" si="23"/>
        <v>100</v>
      </c>
    </row>
    <row r="110" spans="1:10" ht="74.25" customHeight="1" x14ac:dyDescent="0.25">
      <c r="A110" s="288"/>
      <c r="B110" s="285" t="s">
        <v>76</v>
      </c>
      <c r="C110" s="281" t="s">
        <v>79</v>
      </c>
      <c r="D110" s="281" t="s">
        <v>75</v>
      </c>
      <c r="E110" s="281" t="s">
        <v>24</v>
      </c>
      <c r="F110" s="281" t="s">
        <v>143</v>
      </c>
      <c r="G110" s="281" t="s">
        <v>77</v>
      </c>
      <c r="H110" s="282">
        <f>прил._5!K66</f>
        <v>243</v>
      </c>
      <c r="I110" s="282">
        <f>прил._5!L66</f>
        <v>243</v>
      </c>
      <c r="J110" s="297">
        <f t="shared" si="23"/>
        <v>100</v>
      </c>
    </row>
    <row r="111" spans="1:10" ht="15" customHeight="1" x14ac:dyDescent="0.25">
      <c r="A111" s="279"/>
      <c r="B111" s="285" t="s">
        <v>56</v>
      </c>
      <c r="C111" s="281" t="s">
        <v>79</v>
      </c>
      <c r="D111" s="281" t="s">
        <v>68</v>
      </c>
      <c r="E111" s="281" t="s">
        <v>24</v>
      </c>
      <c r="F111" s="281" t="s">
        <v>128</v>
      </c>
      <c r="G111" s="281"/>
      <c r="H111" s="282">
        <v>3.8</v>
      </c>
      <c r="I111" s="282">
        <v>3.8</v>
      </c>
      <c r="J111" s="297">
        <f t="shared" si="23"/>
        <v>100</v>
      </c>
    </row>
    <row r="112" spans="1:10" ht="46.5" customHeight="1" x14ac:dyDescent="0.25">
      <c r="A112" s="279"/>
      <c r="B112" s="285" t="s">
        <v>84</v>
      </c>
      <c r="C112" s="281" t="s">
        <v>79</v>
      </c>
      <c r="D112" s="281" t="s">
        <v>68</v>
      </c>
      <c r="E112" s="281" t="s">
        <v>24</v>
      </c>
      <c r="F112" s="281" t="s">
        <v>140</v>
      </c>
      <c r="G112" s="281"/>
      <c r="H112" s="282">
        <v>3.8</v>
      </c>
      <c r="I112" s="282">
        <v>3.8</v>
      </c>
      <c r="J112" s="297">
        <f t="shared" si="23"/>
        <v>100</v>
      </c>
    </row>
    <row r="113" spans="1:10" ht="36" customHeight="1" x14ac:dyDescent="0.25">
      <c r="A113" s="279"/>
      <c r="B113" s="285" t="s">
        <v>80</v>
      </c>
      <c r="C113" s="281" t="s">
        <v>79</v>
      </c>
      <c r="D113" s="281" t="s">
        <v>68</v>
      </c>
      <c r="E113" s="281" t="s">
        <v>24</v>
      </c>
      <c r="F113" s="281" t="s">
        <v>140</v>
      </c>
      <c r="G113" s="281" t="s">
        <v>81</v>
      </c>
      <c r="H113" s="282">
        <f>прил._5!K42</f>
        <v>3.8</v>
      </c>
      <c r="I113" s="282">
        <v>3.8</v>
      </c>
      <c r="J113" s="297">
        <f t="shared" si="23"/>
        <v>100</v>
      </c>
    </row>
    <row r="114" spans="1:10" ht="34.5" customHeight="1" x14ac:dyDescent="0.25">
      <c r="A114" s="279"/>
      <c r="B114" s="285" t="s">
        <v>54</v>
      </c>
      <c r="C114" s="281" t="s">
        <v>79</v>
      </c>
      <c r="D114" s="281" t="s">
        <v>86</v>
      </c>
      <c r="E114" s="281" t="s">
        <v>24</v>
      </c>
      <c r="F114" s="281" t="s">
        <v>128</v>
      </c>
      <c r="G114" s="281"/>
      <c r="H114" s="282">
        <f>H116</f>
        <v>10</v>
      </c>
      <c r="I114" s="282">
        <f t="shared" ref="I114" si="36">I116</f>
        <v>0</v>
      </c>
      <c r="J114" s="297">
        <f t="shared" si="23"/>
        <v>0</v>
      </c>
    </row>
    <row r="115" spans="1:10" ht="20.25" customHeight="1" x14ac:dyDescent="0.25">
      <c r="A115" s="279"/>
      <c r="B115" s="285" t="s">
        <v>87</v>
      </c>
      <c r="C115" s="281" t="s">
        <v>79</v>
      </c>
      <c r="D115" s="281" t="s">
        <v>86</v>
      </c>
      <c r="E115" s="281" t="s">
        <v>24</v>
      </c>
      <c r="F115" s="281" t="s">
        <v>141</v>
      </c>
      <c r="G115" s="281"/>
      <c r="H115" s="282">
        <f>H116</f>
        <v>10</v>
      </c>
      <c r="I115" s="282">
        <f t="shared" ref="I115" si="37">I116</f>
        <v>0</v>
      </c>
      <c r="J115" s="297">
        <f t="shared" si="23"/>
        <v>0</v>
      </c>
    </row>
    <row r="116" spans="1:10" ht="22.5" customHeight="1" x14ac:dyDescent="0.25">
      <c r="A116" s="279"/>
      <c r="B116" s="312" t="s">
        <v>82</v>
      </c>
      <c r="C116" s="295" t="s">
        <v>79</v>
      </c>
      <c r="D116" s="295" t="s">
        <v>86</v>
      </c>
      <c r="E116" s="295" t="s">
        <v>24</v>
      </c>
      <c r="F116" s="295" t="s">
        <v>141</v>
      </c>
      <c r="G116" s="295" t="s">
        <v>83</v>
      </c>
      <c r="H116" s="297">
        <f>прил._5!K52</f>
        <v>10</v>
      </c>
      <c r="I116" s="297">
        <f>прил._5!N52</f>
        <v>0</v>
      </c>
      <c r="J116" s="297">
        <f t="shared" si="23"/>
        <v>0</v>
      </c>
    </row>
    <row r="117" spans="1:10" ht="41.25" hidden="1" customHeight="1" x14ac:dyDescent="0.25">
      <c r="A117" s="279"/>
      <c r="B117" s="313" t="s">
        <v>49</v>
      </c>
      <c r="C117" s="314">
        <v>51</v>
      </c>
      <c r="D117" s="295" t="s">
        <v>91</v>
      </c>
      <c r="E117" s="295" t="s">
        <v>24</v>
      </c>
      <c r="F117" s="295" t="s">
        <v>128</v>
      </c>
      <c r="G117" s="295"/>
      <c r="H117" s="282">
        <v>0</v>
      </c>
      <c r="I117" s="282">
        <v>0</v>
      </c>
      <c r="J117" s="297" t="e">
        <f t="shared" si="23"/>
        <v>#DIV/0!</v>
      </c>
    </row>
    <row r="118" spans="1:10" ht="27.75" hidden="1" customHeight="1" x14ac:dyDescent="0.25">
      <c r="A118" s="279"/>
      <c r="B118" s="313" t="s">
        <v>50</v>
      </c>
      <c r="C118" s="295" t="s">
        <v>79</v>
      </c>
      <c r="D118" s="295" t="s">
        <v>91</v>
      </c>
      <c r="E118" s="295" t="s">
        <v>24</v>
      </c>
      <c r="F118" s="295" t="s">
        <v>144</v>
      </c>
      <c r="G118" s="281"/>
      <c r="H118" s="282">
        <v>0</v>
      </c>
      <c r="I118" s="282">
        <v>0</v>
      </c>
      <c r="J118" s="297" t="e">
        <f t="shared" si="23"/>
        <v>#DIV/0!</v>
      </c>
    </row>
    <row r="119" spans="1:10" ht="33.75" hidden="1" customHeight="1" x14ac:dyDescent="0.25">
      <c r="A119" s="279"/>
      <c r="B119" s="315" t="s">
        <v>80</v>
      </c>
      <c r="C119" s="295" t="s">
        <v>79</v>
      </c>
      <c r="D119" s="295" t="s">
        <v>91</v>
      </c>
      <c r="E119" s="295" t="s">
        <v>24</v>
      </c>
      <c r="F119" s="295" t="s">
        <v>144</v>
      </c>
      <c r="G119" s="295" t="s">
        <v>81</v>
      </c>
      <c r="H119" s="282">
        <v>0</v>
      </c>
      <c r="I119" s="282">
        <v>0</v>
      </c>
      <c r="J119" s="297" t="e">
        <f t="shared" si="23"/>
        <v>#DIV/0!</v>
      </c>
    </row>
    <row r="120" spans="1:10" ht="16.5" hidden="1" customHeight="1" x14ac:dyDescent="0.25">
      <c r="A120" s="303"/>
      <c r="B120" s="290" t="s">
        <v>55</v>
      </c>
      <c r="C120" s="281" t="s">
        <v>79</v>
      </c>
      <c r="D120" s="281" t="s">
        <v>88</v>
      </c>
      <c r="E120" s="281" t="s">
        <v>24</v>
      </c>
      <c r="F120" s="281" t="s">
        <v>128</v>
      </c>
      <c r="G120" s="281"/>
      <c r="H120" s="282">
        <v>0</v>
      </c>
      <c r="I120" s="282">
        <v>0</v>
      </c>
      <c r="J120" s="297" t="e">
        <f t="shared" si="23"/>
        <v>#DIV/0!</v>
      </c>
    </row>
    <row r="121" spans="1:10" ht="45.75" hidden="1" customHeight="1" x14ac:dyDescent="0.25">
      <c r="A121" s="288"/>
      <c r="B121" s="283" t="s">
        <v>89</v>
      </c>
      <c r="C121" s="281" t="s">
        <v>79</v>
      </c>
      <c r="D121" s="281" t="s">
        <v>88</v>
      </c>
      <c r="E121" s="281" t="s">
        <v>24</v>
      </c>
      <c r="F121" s="281" t="s">
        <v>130</v>
      </c>
      <c r="G121" s="281"/>
      <c r="H121" s="282">
        <v>0</v>
      </c>
      <c r="I121" s="282">
        <v>0</v>
      </c>
      <c r="J121" s="297" t="e">
        <f t="shared" si="23"/>
        <v>#DIV/0!</v>
      </c>
    </row>
    <row r="122" spans="1:10" ht="76.5" hidden="1" customHeight="1" x14ac:dyDescent="0.25">
      <c r="A122" s="288"/>
      <c r="B122" s="285" t="s">
        <v>76</v>
      </c>
      <c r="C122" s="281" t="s">
        <v>79</v>
      </c>
      <c r="D122" s="281" t="s">
        <v>88</v>
      </c>
      <c r="E122" s="281" t="s">
        <v>24</v>
      </c>
      <c r="F122" s="281" t="s">
        <v>130</v>
      </c>
      <c r="G122" s="281" t="s">
        <v>77</v>
      </c>
      <c r="H122" s="282">
        <v>0</v>
      </c>
      <c r="I122" s="282">
        <v>0</v>
      </c>
      <c r="J122" s="297" t="e">
        <f t="shared" si="23"/>
        <v>#DIV/0!</v>
      </c>
    </row>
    <row r="123" spans="1:10" ht="69" hidden="1" customHeight="1" x14ac:dyDescent="0.25">
      <c r="A123" s="288"/>
      <c r="B123" s="285" t="s">
        <v>80</v>
      </c>
      <c r="C123" s="281" t="s">
        <v>79</v>
      </c>
      <c r="D123" s="281" t="s">
        <v>88</v>
      </c>
      <c r="E123" s="281" t="s">
        <v>24</v>
      </c>
      <c r="F123" s="281" t="s">
        <v>130</v>
      </c>
      <c r="G123" s="281" t="s">
        <v>81</v>
      </c>
      <c r="H123" s="282">
        <v>0</v>
      </c>
      <c r="I123" s="282">
        <v>0</v>
      </c>
      <c r="J123" s="297" t="e">
        <f t="shared" si="23"/>
        <v>#DIV/0!</v>
      </c>
    </row>
    <row r="124" spans="1:10" ht="15.75" hidden="1" x14ac:dyDescent="0.25">
      <c r="A124" s="288"/>
      <c r="B124" s="284" t="s">
        <v>82</v>
      </c>
      <c r="C124" s="281" t="s">
        <v>79</v>
      </c>
      <c r="D124" s="281" t="s">
        <v>88</v>
      </c>
      <c r="E124" s="281" t="s">
        <v>24</v>
      </c>
      <c r="F124" s="281" t="s">
        <v>130</v>
      </c>
      <c r="G124" s="281" t="s">
        <v>83</v>
      </c>
      <c r="H124" s="282">
        <v>0</v>
      </c>
      <c r="I124" s="282">
        <v>0</v>
      </c>
      <c r="J124" s="297" t="e">
        <f t="shared" si="23"/>
        <v>#DIV/0!</v>
      </c>
    </row>
    <row r="125" spans="1:10" s="16" customFormat="1" ht="34.5" customHeight="1" x14ac:dyDescent="0.25">
      <c r="A125" s="288"/>
      <c r="B125" s="280" t="s">
        <v>49</v>
      </c>
      <c r="C125" s="281" t="s">
        <v>79</v>
      </c>
      <c r="D125" s="281" t="s">
        <v>91</v>
      </c>
      <c r="E125" s="281" t="s">
        <v>24</v>
      </c>
      <c r="F125" s="281" t="s">
        <v>128</v>
      </c>
      <c r="G125" s="281"/>
      <c r="H125" s="282">
        <f>H129+H127</f>
        <v>421.3</v>
      </c>
      <c r="I125" s="282">
        <f>I129+I127</f>
        <v>421.3</v>
      </c>
      <c r="J125" s="297">
        <f t="shared" si="23"/>
        <v>100</v>
      </c>
    </row>
    <row r="126" spans="1:10" s="16" customFormat="1" ht="23.25" hidden="1" customHeight="1" x14ac:dyDescent="0.25">
      <c r="A126" s="288"/>
      <c r="B126" s="316" t="s">
        <v>50</v>
      </c>
      <c r="C126" s="317" t="s">
        <v>79</v>
      </c>
      <c r="D126" s="317" t="s">
        <v>91</v>
      </c>
      <c r="E126" s="317" t="s">
        <v>24</v>
      </c>
      <c r="F126" s="317" t="s">
        <v>144</v>
      </c>
      <c r="G126" s="317"/>
      <c r="H126" s="318"/>
      <c r="I126" s="318"/>
      <c r="J126" s="297" t="e">
        <f t="shared" si="23"/>
        <v>#DIV/0!</v>
      </c>
    </row>
    <row r="127" spans="1:10" s="16" customFormat="1" ht="28.5" hidden="1" customHeight="1" x14ac:dyDescent="0.25">
      <c r="A127" s="288"/>
      <c r="B127" s="316" t="s">
        <v>80</v>
      </c>
      <c r="C127" s="317" t="s">
        <v>79</v>
      </c>
      <c r="D127" s="317" t="s">
        <v>91</v>
      </c>
      <c r="E127" s="317" t="s">
        <v>24</v>
      </c>
      <c r="F127" s="317" t="s">
        <v>144</v>
      </c>
      <c r="G127" s="317" t="s">
        <v>81</v>
      </c>
      <c r="H127" s="318"/>
      <c r="I127" s="318"/>
      <c r="J127" s="297" t="e">
        <f t="shared" si="23"/>
        <v>#DIV/0!</v>
      </c>
    </row>
    <row r="128" spans="1:10" ht="15.75" x14ac:dyDescent="0.25">
      <c r="A128" s="288"/>
      <c r="B128" s="283" t="s">
        <v>113</v>
      </c>
      <c r="C128" s="281" t="s">
        <v>79</v>
      </c>
      <c r="D128" s="281" t="s">
        <v>91</v>
      </c>
      <c r="E128" s="281" t="s">
        <v>24</v>
      </c>
      <c r="F128" s="281" t="s">
        <v>142</v>
      </c>
      <c r="G128" s="281"/>
      <c r="H128" s="282">
        <f>H129</f>
        <v>421.3</v>
      </c>
      <c r="I128" s="282">
        <f>I129</f>
        <v>421.3</v>
      </c>
      <c r="J128" s="297">
        <f t="shared" si="23"/>
        <v>100</v>
      </c>
    </row>
    <row r="129" spans="1:254" ht="15.75" x14ac:dyDescent="0.25">
      <c r="A129" s="288"/>
      <c r="B129" s="283" t="s">
        <v>114</v>
      </c>
      <c r="C129" s="281" t="s">
        <v>79</v>
      </c>
      <c r="D129" s="281" t="s">
        <v>91</v>
      </c>
      <c r="E129" s="281" t="s">
        <v>24</v>
      </c>
      <c r="F129" s="281" t="s">
        <v>142</v>
      </c>
      <c r="G129" s="281" t="s">
        <v>115</v>
      </c>
      <c r="H129" s="282">
        <f>прил._5!K134</f>
        <v>421.3</v>
      </c>
      <c r="I129" s="282">
        <f>прил._5!L134</f>
        <v>421.3</v>
      </c>
      <c r="J129" s="297">
        <f t="shared" si="23"/>
        <v>100</v>
      </c>
    </row>
    <row r="130" spans="1:254" ht="15.75" x14ac:dyDescent="0.25">
      <c r="A130" s="288"/>
      <c r="B130" s="232" t="s">
        <v>348</v>
      </c>
      <c r="C130" s="319" t="s">
        <v>79</v>
      </c>
      <c r="D130" s="319" t="s">
        <v>150</v>
      </c>
      <c r="E130" s="319" t="s">
        <v>24</v>
      </c>
      <c r="F130" s="319" t="s">
        <v>128</v>
      </c>
      <c r="G130" s="320"/>
      <c r="H130" s="321">
        <f>H132</f>
        <v>21.4</v>
      </c>
      <c r="I130" s="321">
        <f t="shared" ref="I130" si="38">I132</f>
        <v>21.4</v>
      </c>
      <c r="J130" s="297">
        <f t="shared" si="23"/>
        <v>100</v>
      </c>
    </row>
    <row r="131" spans="1:254" ht="63" x14ac:dyDescent="0.25">
      <c r="A131" s="288"/>
      <c r="B131" s="342" t="s">
        <v>349</v>
      </c>
      <c r="C131" s="319" t="s">
        <v>79</v>
      </c>
      <c r="D131" s="319" t="s">
        <v>150</v>
      </c>
      <c r="E131" s="319" t="s">
        <v>24</v>
      </c>
      <c r="F131" s="319" t="s">
        <v>128</v>
      </c>
      <c r="G131" s="320"/>
      <c r="H131" s="321">
        <f>H132</f>
        <v>21.4</v>
      </c>
      <c r="I131" s="321">
        <f t="shared" ref="I131" si="39">I132</f>
        <v>21.4</v>
      </c>
      <c r="J131" s="297">
        <f t="shared" si="23"/>
        <v>100</v>
      </c>
    </row>
    <row r="132" spans="1:254" ht="21.75" customHeight="1" x14ac:dyDescent="0.25">
      <c r="A132" s="288"/>
      <c r="B132" s="322" t="s">
        <v>70</v>
      </c>
      <c r="C132" s="319" t="s">
        <v>79</v>
      </c>
      <c r="D132" s="319" t="s">
        <v>150</v>
      </c>
      <c r="E132" s="319" t="s">
        <v>24</v>
      </c>
      <c r="F132" s="319" t="s">
        <v>350</v>
      </c>
      <c r="G132" s="320" t="s">
        <v>71</v>
      </c>
      <c r="H132" s="321">
        <f>прил._5!K45</f>
        <v>21.4</v>
      </c>
      <c r="I132" s="321">
        <f>прил._5!L45</f>
        <v>21.4</v>
      </c>
      <c r="J132" s="297">
        <f t="shared" si="23"/>
        <v>100</v>
      </c>
    </row>
    <row r="133" spans="1:254" ht="37.5" customHeight="1" x14ac:dyDescent="0.25">
      <c r="A133" s="288"/>
      <c r="B133" s="232" t="str">
        <f>прил._5!B46</f>
        <v xml:space="preserve">  Выполнение полномочий по ведению внутреннего финансового контроля</v>
      </c>
      <c r="C133" s="319" t="s">
        <v>79</v>
      </c>
      <c r="D133" s="319" t="s">
        <v>150</v>
      </c>
      <c r="E133" s="319" t="s">
        <v>24</v>
      </c>
      <c r="F133" s="319" t="s">
        <v>128</v>
      </c>
      <c r="G133" s="320"/>
      <c r="H133" s="321">
        <f>H134</f>
        <v>37.200000000000003</v>
      </c>
      <c r="I133" s="321">
        <f t="shared" ref="I133" si="40">I134</f>
        <v>37.200000000000003</v>
      </c>
      <c r="J133" s="297">
        <f t="shared" si="23"/>
        <v>100</v>
      </c>
    </row>
    <row r="134" spans="1:254" ht="21.75" customHeight="1" x14ac:dyDescent="0.25">
      <c r="A134" s="288"/>
      <c r="B134" s="322" t="s">
        <v>70</v>
      </c>
      <c r="C134" s="319" t="s">
        <v>79</v>
      </c>
      <c r="D134" s="319" t="s">
        <v>150</v>
      </c>
      <c r="E134" s="319" t="s">
        <v>24</v>
      </c>
      <c r="F134" s="319" t="s">
        <v>351</v>
      </c>
      <c r="G134" s="320" t="s">
        <v>71</v>
      </c>
      <c r="H134" s="321">
        <f>прил._5!K47</f>
        <v>37.200000000000003</v>
      </c>
      <c r="I134" s="321">
        <f>прил._5!L47</f>
        <v>37.200000000000003</v>
      </c>
      <c r="J134" s="297">
        <f t="shared" si="23"/>
        <v>100</v>
      </c>
    </row>
    <row r="135" spans="1:254" ht="31.5" x14ac:dyDescent="0.25">
      <c r="A135" s="288">
        <v>15</v>
      </c>
      <c r="B135" s="120" t="s">
        <v>172</v>
      </c>
      <c r="C135" s="323" t="s">
        <v>170</v>
      </c>
      <c r="D135" s="323" t="s">
        <v>66</v>
      </c>
      <c r="E135" s="323" t="s">
        <v>24</v>
      </c>
      <c r="F135" s="323" t="s">
        <v>128</v>
      </c>
      <c r="G135" s="323"/>
      <c r="H135" s="324">
        <f>H138</f>
        <v>10</v>
      </c>
      <c r="I135" s="324">
        <f t="shared" ref="I135" si="41">I138</f>
        <v>9.6</v>
      </c>
      <c r="J135" s="274">
        <f t="shared" si="23"/>
        <v>96</v>
      </c>
    </row>
    <row r="136" spans="1:254" ht="15.75" x14ac:dyDescent="0.25">
      <c r="A136" s="288"/>
      <c r="B136" s="109" t="s">
        <v>173</v>
      </c>
      <c r="C136" s="325" t="s">
        <v>170</v>
      </c>
      <c r="D136" s="326" t="s">
        <v>68</v>
      </c>
      <c r="E136" s="326" t="s">
        <v>24</v>
      </c>
      <c r="F136" s="326" t="s">
        <v>128</v>
      </c>
      <c r="G136" s="326"/>
      <c r="H136" s="327">
        <f>H138</f>
        <v>10</v>
      </c>
      <c r="I136" s="327">
        <f t="shared" ref="I136" si="42">I138</f>
        <v>9.6</v>
      </c>
      <c r="J136" s="297">
        <f t="shared" si="23"/>
        <v>96</v>
      </c>
    </row>
    <row r="137" spans="1:254" ht="31.5" x14ac:dyDescent="0.25">
      <c r="A137" s="288"/>
      <c r="B137" s="109" t="s">
        <v>174</v>
      </c>
      <c r="C137" s="325" t="s">
        <v>170</v>
      </c>
      <c r="D137" s="326" t="s">
        <v>68</v>
      </c>
      <c r="E137" s="326" t="s">
        <v>24</v>
      </c>
      <c r="F137" s="326" t="s">
        <v>139</v>
      </c>
      <c r="G137" s="326"/>
      <c r="H137" s="327">
        <f>H138</f>
        <v>10</v>
      </c>
      <c r="I137" s="327">
        <f t="shared" ref="I137" si="43">I138</f>
        <v>9.6</v>
      </c>
      <c r="J137" s="297">
        <f t="shared" si="23"/>
        <v>96</v>
      </c>
    </row>
    <row r="138" spans="1:254" ht="31.5" x14ac:dyDescent="0.25">
      <c r="A138" s="288"/>
      <c r="B138" s="153" t="s">
        <v>429</v>
      </c>
      <c r="C138" s="325" t="s">
        <v>170</v>
      </c>
      <c r="D138" s="326" t="s">
        <v>68</v>
      </c>
      <c r="E138" s="326" t="s">
        <v>24</v>
      </c>
      <c r="F138" s="326" t="s">
        <v>139</v>
      </c>
      <c r="G138" s="326" t="s">
        <v>81</v>
      </c>
      <c r="H138" s="327">
        <f>прил._5!K20</f>
        <v>10</v>
      </c>
      <c r="I138" s="327">
        <f>прил._5!L20</f>
        <v>9.6</v>
      </c>
      <c r="J138" s="297">
        <f t="shared" si="23"/>
        <v>96</v>
      </c>
    </row>
    <row r="139" spans="1:254" ht="23.25" customHeight="1" x14ac:dyDescent="0.25">
      <c r="A139" s="288">
        <v>16</v>
      </c>
      <c r="B139" s="370" t="s">
        <v>451</v>
      </c>
      <c r="C139" s="371" t="s">
        <v>445</v>
      </c>
      <c r="D139" s="372" t="s">
        <v>66</v>
      </c>
      <c r="E139" s="372" t="s">
        <v>24</v>
      </c>
      <c r="F139" s="372" t="s">
        <v>128</v>
      </c>
      <c r="G139" s="372"/>
      <c r="H139" s="373">
        <f>H142</f>
        <v>1</v>
      </c>
      <c r="I139" s="374">
        <f>I142</f>
        <v>0.4</v>
      </c>
      <c r="J139" s="274">
        <f t="shared" ref="J139:J146" si="44">I139/H139*100</f>
        <v>40</v>
      </c>
    </row>
    <row r="140" spans="1:254" ht="34.5" customHeight="1" x14ac:dyDescent="0.25">
      <c r="A140" s="288"/>
      <c r="B140" s="153" t="s">
        <v>452</v>
      </c>
      <c r="C140" s="367" t="s">
        <v>445</v>
      </c>
      <c r="D140" s="368" t="s">
        <v>68</v>
      </c>
      <c r="E140" s="368" t="s">
        <v>24</v>
      </c>
      <c r="F140" s="368" t="s">
        <v>128</v>
      </c>
      <c r="G140" s="368"/>
      <c r="H140" s="369">
        <f>H142</f>
        <v>1</v>
      </c>
      <c r="I140" s="327">
        <f>I142</f>
        <v>0.4</v>
      </c>
      <c r="J140" s="297">
        <f t="shared" si="44"/>
        <v>40</v>
      </c>
    </row>
    <row r="141" spans="1:254" ht="20.25" customHeight="1" x14ac:dyDescent="0.25">
      <c r="A141" s="288"/>
      <c r="B141" s="153" t="s">
        <v>453</v>
      </c>
      <c r="C141" s="367" t="s">
        <v>445</v>
      </c>
      <c r="D141" s="368" t="s">
        <v>68</v>
      </c>
      <c r="E141" s="368" t="s">
        <v>24</v>
      </c>
      <c r="F141" s="368" t="s">
        <v>448</v>
      </c>
      <c r="G141" s="368"/>
      <c r="H141" s="369">
        <f>H142</f>
        <v>1</v>
      </c>
      <c r="I141" s="327">
        <f>I142</f>
        <v>0.4</v>
      </c>
      <c r="J141" s="297">
        <f t="shared" si="44"/>
        <v>40</v>
      </c>
    </row>
    <row r="142" spans="1:254" s="103" customFormat="1" ht="17.25" customHeight="1" x14ac:dyDescent="0.25">
      <c r="A142" s="288"/>
      <c r="B142" s="153" t="s">
        <v>454</v>
      </c>
      <c r="C142" s="367" t="s">
        <v>445</v>
      </c>
      <c r="D142" s="368" t="s">
        <v>68</v>
      </c>
      <c r="E142" s="368" t="s">
        <v>24</v>
      </c>
      <c r="F142" s="368" t="s">
        <v>448</v>
      </c>
      <c r="G142" s="368" t="s">
        <v>450</v>
      </c>
      <c r="H142" s="369">
        <v>1</v>
      </c>
      <c r="I142" s="327">
        <f>прил._5!L157</f>
        <v>0.4</v>
      </c>
      <c r="J142" s="297">
        <f t="shared" si="44"/>
        <v>40</v>
      </c>
      <c r="K142" s="104"/>
      <c r="L142" s="104"/>
      <c r="M142" s="104"/>
      <c r="N142" s="104"/>
      <c r="O142" s="104"/>
      <c r="P142" s="104"/>
      <c r="Q142" s="104"/>
      <c r="R142" s="104"/>
      <c r="S142" s="104"/>
      <c r="T142" s="104"/>
      <c r="U142" s="104"/>
      <c r="V142" s="104"/>
      <c r="W142" s="104"/>
      <c r="X142" s="104"/>
      <c r="Y142" s="104"/>
      <c r="Z142" s="104"/>
      <c r="AA142" s="104"/>
      <c r="AB142" s="104"/>
      <c r="AC142" s="104"/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04"/>
      <c r="BB142" s="104"/>
      <c r="BC142" s="104"/>
      <c r="BD142" s="104"/>
      <c r="BE142" s="104"/>
      <c r="BF142" s="104"/>
      <c r="BG142" s="104"/>
      <c r="BH142" s="104"/>
      <c r="BI142" s="104"/>
      <c r="BJ142" s="104"/>
      <c r="BK142" s="104"/>
      <c r="BL142" s="104"/>
      <c r="BM142" s="104"/>
      <c r="BN142" s="104"/>
      <c r="BO142" s="104"/>
      <c r="BP142" s="104"/>
      <c r="BQ142" s="104"/>
      <c r="BR142" s="104"/>
      <c r="BS142" s="104"/>
      <c r="BT142" s="104"/>
      <c r="BU142" s="104"/>
      <c r="BV142" s="104"/>
      <c r="BW142" s="104"/>
      <c r="BX142" s="104"/>
      <c r="BY142" s="104"/>
      <c r="BZ142" s="104"/>
      <c r="CA142" s="104"/>
      <c r="CB142" s="104"/>
      <c r="CC142" s="104"/>
      <c r="CD142" s="104"/>
      <c r="CE142" s="104"/>
      <c r="CF142" s="104"/>
      <c r="CG142" s="104"/>
      <c r="CH142" s="104"/>
      <c r="CI142" s="104"/>
      <c r="CJ142" s="104"/>
      <c r="CK142" s="104"/>
      <c r="CL142" s="104"/>
      <c r="CM142" s="104"/>
      <c r="CN142" s="104"/>
      <c r="CO142" s="104"/>
      <c r="CP142" s="104"/>
      <c r="CQ142" s="104"/>
      <c r="CR142" s="104"/>
      <c r="CS142" s="104"/>
      <c r="CT142" s="104"/>
      <c r="CU142" s="104"/>
      <c r="CV142" s="104"/>
      <c r="CW142" s="104"/>
      <c r="CX142" s="104"/>
      <c r="CY142" s="104"/>
      <c r="CZ142" s="104"/>
      <c r="DA142" s="104"/>
      <c r="DB142" s="104"/>
      <c r="DC142" s="104"/>
      <c r="DD142" s="104"/>
      <c r="DE142" s="104"/>
      <c r="DF142" s="104"/>
      <c r="DG142" s="104"/>
      <c r="DH142" s="104"/>
      <c r="DI142" s="104"/>
      <c r="DJ142" s="104"/>
      <c r="DK142" s="104"/>
      <c r="DL142" s="104"/>
      <c r="DM142" s="104"/>
      <c r="DN142" s="104"/>
      <c r="DO142" s="104"/>
      <c r="DP142" s="104"/>
      <c r="DQ142" s="104"/>
      <c r="DR142" s="104"/>
      <c r="DS142" s="104"/>
      <c r="DT142" s="104"/>
      <c r="DU142" s="104"/>
      <c r="DV142" s="104"/>
      <c r="DW142" s="104"/>
      <c r="DX142" s="104"/>
      <c r="DY142" s="104"/>
      <c r="DZ142" s="104"/>
      <c r="EA142" s="104"/>
      <c r="EB142" s="104"/>
      <c r="EC142" s="104"/>
      <c r="ED142" s="104"/>
      <c r="EE142" s="104"/>
      <c r="EF142" s="104"/>
      <c r="EG142" s="104"/>
      <c r="EH142" s="104"/>
      <c r="EI142" s="104"/>
      <c r="EJ142" s="104"/>
      <c r="EK142" s="104"/>
      <c r="EL142" s="104"/>
      <c r="EM142" s="104"/>
      <c r="EN142" s="104"/>
      <c r="EO142" s="104"/>
      <c r="EP142" s="104"/>
      <c r="EQ142" s="104"/>
      <c r="ER142" s="104"/>
      <c r="ES142" s="104"/>
      <c r="ET142" s="104"/>
      <c r="EU142" s="104"/>
      <c r="EV142" s="104"/>
      <c r="EW142" s="104"/>
      <c r="EX142" s="104"/>
      <c r="EY142" s="104"/>
      <c r="EZ142" s="104"/>
      <c r="FA142" s="104"/>
      <c r="FB142" s="104"/>
      <c r="FC142" s="104"/>
      <c r="FD142" s="104"/>
      <c r="FE142" s="104"/>
      <c r="FF142" s="104"/>
      <c r="FG142" s="104"/>
      <c r="FH142" s="104"/>
      <c r="FI142" s="104"/>
      <c r="FJ142" s="104"/>
      <c r="FK142" s="104"/>
      <c r="FL142" s="104"/>
      <c r="FM142" s="104"/>
      <c r="FN142" s="104"/>
      <c r="FO142" s="104"/>
      <c r="FP142" s="104"/>
      <c r="FQ142" s="104"/>
      <c r="FR142" s="104"/>
      <c r="FS142" s="104"/>
      <c r="FT142" s="104"/>
      <c r="FU142" s="104"/>
      <c r="FV142" s="104"/>
      <c r="FW142" s="104"/>
      <c r="FX142" s="104"/>
      <c r="FY142" s="104"/>
      <c r="FZ142" s="104"/>
      <c r="GA142" s="104"/>
      <c r="GB142" s="104"/>
      <c r="GC142" s="104"/>
      <c r="GD142" s="104"/>
      <c r="GE142" s="104"/>
      <c r="GF142" s="104"/>
      <c r="GG142" s="104"/>
      <c r="GH142" s="104"/>
      <c r="GI142" s="104"/>
      <c r="GJ142" s="104"/>
      <c r="GK142" s="104"/>
      <c r="GL142" s="104"/>
      <c r="GM142" s="104"/>
      <c r="GN142" s="104"/>
      <c r="GO142" s="104"/>
      <c r="GP142" s="104"/>
      <c r="GQ142" s="104"/>
      <c r="GR142" s="104"/>
      <c r="GS142" s="104"/>
      <c r="GT142" s="104"/>
      <c r="GU142" s="104"/>
      <c r="GV142" s="104"/>
      <c r="GW142" s="104"/>
      <c r="GX142" s="104"/>
      <c r="GY142" s="104"/>
      <c r="GZ142" s="104"/>
      <c r="HA142" s="104"/>
      <c r="HB142" s="104"/>
      <c r="HC142" s="104"/>
      <c r="HD142" s="104"/>
      <c r="HE142" s="104"/>
      <c r="HF142" s="104"/>
      <c r="HG142" s="104"/>
      <c r="HH142" s="104"/>
      <c r="HI142" s="104"/>
      <c r="HJ142" s="104"/>
      <c r="HK142" s="104"/>
      <c r="HL142" s="104"/>
      <c r="HM142" s="104"/>
      <c r="HN142" s="104"/>
      <c r="HO142" s="104"/>
      <c r="HP142" s="104"/>
      <c r="HQ142" s="104"/>
      <c r="HR142" s="104"/>
      <c r="HS142" s="104"/>
      <c r="HT142" s="104"/>
      <c r="HU142" s="104"/>
      <c r="HV142" s="104"/>
      <c r="HW142" s="104"/>
      <c r="HX142" s="104"/>
      <c r="HY142" s="104"/>
      <c r="HZ142" s="104"/>
      <c r="IA142" s="104"/>
      <c r="IB142" s="104"/>
      <c r="IC142" s="104"/>
      <c r="ID142" s="104"/>
      <c r="IE142" s="104"/>
      <c r="IF142" s="104"/>
      <c r="IG142" s="104"/>
      <c r="IH142" s="104"/>
      <c r="II142" s="104"/>
      <c r="IJ142" s="104"/>
      <c r="IK142" s="104"/>
      <c r="IL142" s="104"/>
      <c r="IM142" s="104"/>
      <c r="IN142" s="104"/>
      <c r="IO142" s="104"/>
      <c r="IP142" s="104"/>
      <c r="IQ142" s="104"/>
      <c r="IR142" s="104"/>
      <c r="IS142" s="104"/>
      <c r="IT142" s="104"/>
    </row>
    <row r="143" spans="1:254" ht="31.5" x14ac:dyDescent="0.25">
      <c r="A143" s="271">
        <v>17</v>
      </c>
      <c r="B143" s="311" t="s">
        <v>64</v>
      </c>
      <c r="C143" s="277" t="s">
        <v>65</v>
      </c>
      <c r="D143" s="277" t="s">
        <v>66</v>
      </c>
      <c r="E143" s="277" t="s">
        <v>24</v>
      </c>
      <c r="F143" s="277" t="s">
        <v>128</v>
      </c>
      <c r="G143" s="328"/>
      <c r="H143" s="329">
        <f>H146</f>
        <v>70</v>
      </c>
      <c r="I143" s="329">
        <f t="shared" ref="I143" si="45">I146</f>
        <v>70</v>
      </c>
      <c r="J143" s="274">
        <f t="shared" si="44"/>
        <v>100</v>
      </c>
    </row>
    <row r="144" spans="1:254" ht="15.75" x14ac:dyDescent="0.25">
      <c r="A144" s="330"/>
      <c r="B144" s="285" t="s">
        <v>53</v>
      </c>
      <c r="C144" s="281" t="s">
        <v>65</v>
      </c>
      <c r="D144" s="281" t="s">
        <v>68</v>
      </c>
      <c r="E144" s="281" t="s">
        <v>24</v>
      </c>
      <c r="F144" s="281" t="s">
        <v>128</v>
      </c>
      <c r="G144" s="331"/>
      <c r="H144" s="332">
        <f>H145</f>
        <v>70</v>
      </c>
      <c r="I144" s="332">
        <f t="shared" ref="I144:I145" si="46">I145</f>
        <v>70</v>
      </c>
      <c r="J144" s="297">
        <f t="shared" si="44"/>
        <v>100</v>
      </c>
    </row>
    <row r="145" spans="1:15" ht="31.5" x14ac:dyDescent="0.25">
      <c r="A145" s="330"/>
      <c r="B145" s="285" t="s">
        <v>69</v>
      </c>
      <c r="C145" s="281" t="s">
        <v>65</v>
      </c>
      <c r="D145" s="281" t="s">
        <v>68</v>
      </c>
      <c r="E145" s="281" t="s">
        <v>24</v>
      </c>
      <c r="F145" s="281" t="s">
        <v>139</v>
      </c>
      <c r="G145" s="331"/>
      <c r="H145" s="332">
        <f>H146</f>
        <v>70</v>
      </c>
      <c r="I145" s="332">
        <f t="shared" si="46"/>
        <v>70</v>
      </c>
      <c r="J145" s="297">
        <f t="shared" si="44"/>
        <v>100</v>
      </c>
    </row>
    <row r="146" spans="1:15" ht="16.5" customHeight="1" x14ac:dyDescent="0.25">
      <c r="A146" s="330"/>
      <c r="B146" s="322" t="s">
        <v>70</v>
      </c>
      <c r="C146" s="281" t="s">
        <v>65</v>
      </c>
      <c r="D146" s="281" t="s">
        <v>68</v>
      </c>
      <c r="E146" s="281" t="s">
        <v>24</v>
      </c>
      <c r="F146" s="281" t="s">
        <v>139</v>
      </c>
      <c r="G146" s="331" t="s">
        <v>71</v>
      </c>
      <c r="H146" s="332">
        <f>прил._5!K25</f>
        <v>70</v>
      </c>
      <c r="I146" s="332">
        <f>прил._5!L25</f>
        <v>70</v>
      </c>
      <c r="J146" s="297">
        <f t="shared" si="44"/>
        <v>100</v>
      </c>
    </row>
    <row r="147" spans="1:15" ht="32.25" customHeight="1" x14ac:dyDescent="0.25">
      <c r="A147" s="18"/>
      <c r="B147" s="15"/>
      <c r="C147" s="87"/>
      <c r="D147" s="87"/>
      <c r="E147" s="87"/>
      <c r="F147" s="87"/>
      <c r="G147" s="87"/>
      <c r="H147" s="88"/>
      <c r="I147" s="230"/>
    </row>
    <row r="148" spans="1:15" ht="32.25" customHeight="1" x14ac:dyDescent="0.3">
      <c r="A148" s="18"/>
      <c r="B148" s="484" t="s">
        <v>502</v>
      </c>
      <c r="C148" s="485"/>
      <c r="D148" s="485"/>
      <c r="E148" s="485"/>
      <c r="F148" s="485"/>
      <c r="G148" s="485"/>
      <c r="H148" s="485"/>
      <c r="I148" s="230"/>
    </row>
    <row r="149" spans="1:15" ht="32.25" customHeight="1" x14ac:dyDescent="0.25">
      <c r="A149" s="18"/>
      <c r="B149" s="15"/>
      <c r="C149" s="87"/>
      <c r="D149" s="87"/>
      <c r="E149" s="87"/>
      <c r="F149" s="87"/>
      <c r="G149" s="87"/>
      <c r="H149" s="88"/>
      <c r="I149" s="230"/>
    </row>
    <row r="150" spans="1:15" ht="18.75" x14ac:dyDescent="0.3">
      <c r="B150" s="484"/>
      <c r="C150" s="485"/>
      <c r="D150" s="485"/>
      <c r="E150" s="485"/>
      <c r="F150" s="485"/>
      <c r="G150" s="485"/>
      <c r="H150" s="485"/>
      <c r="I150" s="230"/>
      <c r="M150" s="230"/>
      <c r="N150" s="230"/>
      <c r="O150" s="230"/>
    </row>
    <row r="151" spans="1:15" x14ac:dyDescent="0.25">
      <c r="B151" s="16"/>
      <c r="C151" s="16"/>
      <c r="D151" s="16"/>
      <c r="E151" s="16"/>
      <c r="F151" s="16"/>
      <c r="G151" s="99"/>
      <c r="H151" s="16"/>
      <c r="I151" s="230"/>
      <c r="M151" s="230"/>
      <c r="N151" s="230"/>
      <c r="O151" s="230"/>
    </row>
    <row r="152" spans="1:15" x14ac:dyDescent="0.25">
      <c r="I152" s="230"/>
      <c r="M152" s="230"/>
      <c r="N152" s="230"/>
      <c r="O152" s="230"/>
    </row>
    <row r="153" spans="1:15" x14ac:dyDescent="0.25">
      <c r="I153" s="230"/>
    </row>
  </sheetData>
  <mergeCells count="11">
    <mergeCell ref="C1:J1"/>
    <mergeCell ref="C2:J2"/>
    <mergeCell ref="C3:J3"/>
    <mergeCell ref="C4:J4"/>
    <mergeCell ref="C5:J5"/>
    <mergeCell ref="C10:F10"/>
    <mergeCell ref="C11:F11"/>
    <mergeCell ref="B150:H150"/>
    <mergeCell ref="C7:H7"/>
    <mergeCell ref="A8:H8"/>
    <mergeCell ref="B148:H148"/>
  </mergeCells>
  <phoneticPr fontId="31" type="noConversion"/>
  <pageMargins left="0.7" right="0.7" top="0.75" bottom="0.75" header="0.3" footer="0.3"/>
  <pageSetup paperSize="9" scale="6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1"/>
  <sheetViews>
    <sheetView view="pageBreakPreview" topLeftCell="A137" zoomScale="80" zoomScaleNormal="91" zoomScaleSheetLayoutView="80" workbookViewId="0">
      <selection activeCell="M159" sqref="M159"/>
    </sheetView>
  </sheetViews>
  <sheetFormatPr defaultColWidth="11.42578125" defaultRowHeight="15" x14ac:dyDescent="0.25"/>
  <cols>
    <col min="1" max="1" width="3.85546875" style="52" customWidth="1"/>
    <col min="2" max="2" width="45.28515625" style="52" customWidth="1"/>
    <col min="3" max="3" width="4.85546875" style="52" customWidth="1"/>
    <col min="4" max="5" width="3.85546875" style="52" customWidth="1"/>
    <col min="6" max="6" width="4.140625" style="52" customWidth="1"/>
    <col min="7" max="8" width="2.5703125" style="52" customWidth="1"/>
    <col min="9" max="9" width="7.42578125" style="52" customWidth="1"/>
    <col min="10" max="10" width="4.7109375" style="89" customWidth="1"/>
    <col min="11" max="11" width="15.140625" style="52" customWidth="1"/>
    <col min="12" max="12" width="13.42578125" style="110" customWidth="1"/>
    <col min="13" max="13" width="14.7109375" style="111" customWidth="1"/>
    <col min="14" max="14" width="9.140625" style="111" customWidth="1"/>
    <col min="15" max="15" width="14.42578125" style="52" customWidth="1"/>
    <col min="16" max="246" width="9.140625" style="52" customWidth="1"/>
    <col min="247" max="247" width="3.85546875" style="52" customWidth="1"/>
    <col min="248" max="248" width="45.28515625" style="52" customWidth="1"/>
    <col min="249" max="249" width="4.85546875" style="52" customWidth="1"/>
    <col min="250" max="251" width="3.85546875" style="52" customWidth="1"/>
    <col min="252" max="252" width="3.7109375" style="52" customWidth="1"/>
    <col min="253" max="253" width="2.5703125" style="52" customWidth="1"/>
    <col min="254" max="254" width="7.42578125" style="52" customWidth="1"/>
    <col min="255" max="255" width="4.7109375" style="52" customWidth="1"/>
    <col min="256" max="16384" width="11.42578125" style="52"/>
  </cols>
  <sheetData>
    <row r="1" spans="1:20" x14ac:dyDescent="0.25">
      <c r="B1"/>
      <c r="L1" s="488" t="s">
        <v>489</v>
      </c>
      <c r="M1" s="488"/>
      <c r="N1" s="488"/>
      <c r="O1" s="488"/>
      <c r="P1" s="488"/>
      <c r="Q1" s="488"/>
      <c r="R1" s="488"/>
      <c r="S1" s="488"/>
      <c r="T1" s="488"/>
    </row>
    <row r="2" spans="1:20" x14ac:dyDescent="0.25">
      <c r="L2" s="488" t="s">
        <v>526</v>
      </c>
      <c r="M2" s="488"/>
      <c r="N2" s="488"/>
      <c r="O2" s="488"/>
      <c r="P2" s="488"/>
      <c r="Q2" s="488"/>
      <c r="R2" s="488"/>
      <c r="S2" s="488"/>
      <c r="T2" s="488"/>
    </row>
    <row r="3" spans="1:20" x14ac:dyDescent="0.25">
      <c r="L3" s="488" t="s">
        <v>1</v>
      </c>
      <c r="M3" s="488"/>
      <c r="N3" s="488"/>
      <c r="O3" s="488"/>
      <c r="P3" s="488"/>
      <c r="Q3" s="488"/>
      <c r="R3" s="488"/>
      <c r="S3" s="488"/>
      <c r="T3" s="488"/>
    </row>
    <row r="4" spans="1:20" x14ac:dyDescent="0.25">
      <c r="L4" s="488" t="s">
        <v>2</v>
      </c>
      <c r="M4" s="488"/>
      <c r="N4" s="488"/>
      <c r="O4" s="488"/>
      <c r="P4" s="488"/>
      <c r="Q4" s="488"/>
      <c r="R4" s="488"/>
      <c r="S4" s="488"/>
      <c r="T4" s="488"/>
    </row>
    <row r="5" spans="1:20" x14ac:dyDescent="0.25">
      <c r="B5" s="490"/>
      <c r="C5" s="453"/>
      <c r="D5" s="453"/>
      <c r="E5" s="453"/>
      <c r="F5" s="453"/>
      <c r="G5" s="453"/>
      <c r="H5" s="453"/>
      <c r="I5" s="453"/>
      <c r="J5" s="453"/>
      <c r="K5" s="453"/>
      <c r="L5" s="333" t="s">
        <v>496</v>
      </c>
    </row>
    <row r="6" spans="1:20" x14ac:dyDescent="0.25">
      <c r="C6" s="248"/>
      <c r="D6" s="248"/>
      <c r="E6" s="248"/>
      <c r="F6" s="248"/>
      <c r="G6" s="248"/>
      <c r="H6" s="248"/>
      <c r="I6" s="248"/>
      <c r="J6" s="248"/>
      <c r="K6" s="248"/>
    </row>
    <row r="7" spans="1:20" ht="12.75" customHeight="1" x14ac:dyDescent="0.25">
      <c r="C7" s="490"/>
      <c r="D7" s="490"/>
      <c r="E7" s="490"/>
      <c r="F7" s="490"/>
      <c r="G7" s="490"/>
      <c r="H7" s="490"/>
      <c r="I7" s="490"/>
      <c r="J7" s="490"/>
      <c r="K7" s="490"/>
    </row>
    <row r="8" spans="1:20" x14ac:dyDescent="0.25">
      <c r="A8" s="489" t="s">
        <v>477</v>
      </c>
      <c r="B8" s="489"/>
      <c r="C8" s="489"/>
      <c r="D8" s="489"/>
      <c r="E8" s="489"/>
      <c r="F8" s="489"/>
      <c r="G8" s="489"/>
      <c r="H8" s="489"/>
      <c r="I8" s="489"/>
      <c r="J8" s="489"/>
      <c r="K8" s="489"/>
    </row>
    <row r="9" spans="1:20" ht="6" customHeight="1" x14ac:dyDescent="0.25">
      <c r="A9" s="493"/>
      <c r="B9" s="493"/>
      <c r="C9" s="493"/>
      <c r="D9" s="493"/>
      <c r="E9" s="493"/>
      <c r="F9" s="493"/>
      <c r="G9" s="493"/>
      <c r="H9" s="493"/>
      <c r="I9" s="493"/>
      <c r="J9" s="493"/>
      <c r="K9" s="493"/>
    </row>
    <row r="10" spans="1:20" ht="17.25" customHeight="1" x14ac:dyDescent="0.25">
      <c r="A10" s="95"/>
      <c r="B10" s="95"/>
      <c r="C10" s="95"/>
      <c r="D10" s="95"/>
      <c r="E10" s="95"/>
      <c r="F10" s="95"/>
      <c r="G10" s="95"/>
      <c r="H10" s="95"/>
      <c r="I10" s="95"/>
      <c r="J10" s="96"/>
      <c r="M10" s="97" t="s">
        <v>59</v>
      </c>
    </row>
    <row r="11" spans="1:20" ht="170.25" customHeight="1" x14ac:dyDescent="0.25">
      <c r="A11" s="91" t="s">
        <v>60</v>
      </c>
      <c r="B11" s="91" t="s">
        <v>4</v>
      </c>
      <c r="C11" s="92" t="s">
        <v>61</v>
      </c>
      <c r="D11" s="93" t="s">
        <v>62</v>
      </c>
      <c r="E11" s="93" t="s">
        <v>6</v>
      </c>
      <c r="F11" s="494" t="s">
        <v>32</v>
      </c>
      <c r="G11" s="495"/>
      <c r="H11" s="495"/>
      <c r="I11" s="496"/>
      <c r="J11" s="94" t="s">
        <v>33</v>
      </c>
      <c r="K11" s="265" t="s">
        <v>485</v>
      </c>
      <c r="L11" s="265" t="s">
        <v>478</v>
      </c>
      <c r="M11" s="265" t="s">
        <v>124</v>
      </c>
    </row>
    <row r="12" spans="1:20" x14ac:dyDescent="0.25">
      <c r="A12" s="20">
        <v>1</v>
      </c>
      <c r="B12" s="20">
        <v>2</v>
      </c>
      <c r="C12" s="20">
        <v>3</v>
      </c>
      <c r="D12" s="20">
        <v>4</v>
      </c>
      <c r="E12" s="20">
        <v>5</v>
      </c>
      <c r="F12" s="497">
        <v>6</v>
      </c>
      <c r="G12" s="498"/>
      <c r="H12" s="498"/>
      <c r="I12" s="499"/>
      <c r="J12" s="90">
        <v>7</v>
      </c>
      <c r="K12" s="20">
        <v>8</v>
      </c>
      <c r="L12" s="20">
        <v>9</v>
      </c>
      <c r="M12" s="20">
        <v>10</v>
      </c>
    </row>
    <row r="13" spans="1:20" x14ac:dyDescent="0.25">
      <c r="A13" s="20"/>
      <c r="B13" s="54" t="s">
        <v>63</v>
      </c>
      <c r="C13" s="46"/>
      <c r="D13" s="46"/>
      <c r="E13" s="46"/>
      <c r="F13" s="82"/>
      <c r="G13" s="83"/>
      <c r="H13" s="83"/>
      <c r="I13" s="84"/>
      <c r="J13" s="84"/>
      <c r="K13" s="190">
        <f>K26+K14</f>
        <v>28463.699999999997</v>
      </c>
      <c r="L13" s="190">
        <f t="shared" ref="L13" si="0">L26+L14</f>
        <v>27977.099999999995</v>
      </c>
      <c r="M13" s="190">
        <f>L13/K13*100</f>
        <v>98.290454157400475</v>
      </c>
      <c r="N13" s="113"/>
      <c r="O13" s="53"/>
      <c r="Q13" s="53"/>
    </row>
    <row r="14" spans="1:20" ht="29.25" x14ac:dyDescent="0.25">
      <c r="A14" s="46">
        <v>1</v>
      </c>
      <c r="B14" s="45" t="s">
        <v>123</v>
      </c>
      <c r="C14" s="46">
        <v>991</v>
      </c>
      <c r="D14" s="47"/>
      <c r="E14" s="47"/>
      <c r="F14" s="79"/>
      <c r="G14" s="80"/>
      <c r="H14" s="80"/>
      <c r="I14" s="81"/>
      <c r="J14" s="47"/>
      <c r="K14" s="190">
        <f>K21+K20</f>
        <v>80</v>
      </c>
      <c r="L14" s="190">
        <f t="shared" ref="L14" si="1">L21+L20</f>
        <v>79.599999999999994</v>
      </c>
      <c r="M14" s="190">
        <f t="shared" ref="M14:M16" si="2">L14/K14*100</f>
        <v>99.499999999999986</v>
      </c>
    </row>
    <row r="15" spans="1:20" x14ac:dyDescent="0.25">
      <c r="A15" s="46"/>
      <c r="B15" s="45" t="s">
        <v>8</v>
      </c>
      <c r="C15" s="46">
        <v>991</v>
      </c>
      <c r="D15" s="47" t="s">
        <v>23</v>
      </c>
      <c r="E15" s="47"/>
      <c r="F15" s="79"/>
      <c r="G15" s="80"/>
      <c r="H15" s="80"/>
      <c r="I15" s="81"/>
      <c r="J15" s="47"/>
      <c r="K15" s="190">
        <f>K14</f>
        <v>80</v>
      </c>
      <c r="L15" s="190">
        <f t="shared" ref="L15" si="3">L14</f>
        <v>79.599999999999994</v>
      </c>
      <c r="M15" s="190">
        <f t="shared" si="2"/>
        <v>99.499999999999986</v>
      </c>
    </row>
    <row r="16" spans="1:20" ht="78.75" x14ac:dyDescent="0.25">
      <c r="A16" s="46"/>
      <c r="B16" s="109" t="s">
        <v>171</v>
      </c>
      <c r="C16" s="20">
        <v>991</v>
      </c>
      <c r="D16" s="152" t="s">
        <v>23</v>
      </c>
      <c r="E16" s="22" t="s">
        <v>27</v>
      </c>
      <c r="F16" s="390"/>
      <c r="G16" s="56"/>
      <c r="H16" s="56"/>
      <c r="I16" s="57"/>
      <c r="J16" s="24"/>
      <c r="K16" s="185">
        <f>K20</f>
        <v>10</v>
      </c>
      <c r="L16" s="185">
        <f t="shared" ref="L16" si="4">L20</f>
        <v>9.6</v>
      </c>
      <c r="M16" s="185">
        <f t="shared" si="2"/>
        <v>96</v>
      </c>
      <c r="N16" s="112"/>
    </row>
    <row r="17" spans="1:17" ht="31.5" x14ac:dyDescent="0.25">
      <c r="A17" s="20"/>
      <c r="B17" s="109" t="s">
        <v>172</v>
      </c>
      <c r="C17" s="20">
        <v>991</v>
      </c>
      <c r="D17" s="21" t="s">
        <v>23</v>
      </c>
      <c r="E17" s="22" t="s">
        <v>27</v>
      </c>
      <c r="F17" s="22" t="s">
        <v>170</v>
      </c>
      <c r="G17" s="108" t="s">
        <v>66</v>
      </c>
      <c r="H17" s="23" t="s">
        <v>24</v>
      </c>
      <c r="I17" s="24" t="s">
        <v>128</v>
      </c>
      <c r="J17" s="24"/>
      <c r="K17" s="185">
        <f>K20</f>
        <v>10</v>
      </c>
      <c r="L17" s="185">
        <f t="shared" ref="L17" si="5">L20</f>
        <v>9.6</v>
      </c>
      <c r="M17" s="185">
        <f>L17/K17*100</f>
        <v>96</v>
      </c>
      <c r="O17" s="53"/>
    </row>
    <row r="18" spans="1:17" ht="31.5" x14ac:dyDescent="0.25">
      <c r="A18" s="20"/>
      <c r="B18" s="109" t="s">
        <v>173</v>
      </c>
      <c r="C18" s="20">
        <v>991</v>
      </c>
      <c r="D18" s="21" t="s">
        <v>23</v>
      </c>
      <c r="E18" s="22" t="s">
        <v>27</v>
      </c>
      <c r="F18" s="22" t="s">
        <v>170</v>
      </c>
      <c r="G18" s="108" t="s">
        <v>68</v>
      </c>
      <c r="H18" s="23" t="s">
        <v>24</v>
      </c>
      <c r="I18" s="24" t="s">
        <v>128</v>
      </c>
      <c r="J18" s="24"/>
      <c r="K18" s="185">
        <f>K20</f>
        <v>10</v>
      </c>
      <c r="L18" s="185">
        <f t="shared" ref="L18" si="6">L20</f>
        <v>9.6</v>
      </c>
      <c r="M18" s="185">
        <f t="shared" ref="M18:M79" si="7">L18/K18*100</f>
        <v>96</v>
      </c>
      <c r="N18" s="112"/>
      <c r="P18" s="53"/>
    </row>
    <row r="19" spans="1:17" ht="31.5" x14ac:dyDescent="0.25">
      <c r="A19" s="46"/>
      <c r="B19" s="109" t="s">
        <v>174</v>
      </c>
      <c r="C19" s="20">
        <v>991</v>
      </c>
      <c r="D19" s="21" t="s">
        <v>23</v>
      </c>
      <c r="E19" s="21" t="s">
        <v>27</v>
      </c>
      <c r="F19" s="101" t="s">
        <v>170</v>
      </c>
      <c r="G19" s="107" t="s">
        <v>68</v>
      </c>
      <c r="H19" s="107" t="s">
        <v>24</v>
      </c>
      <c r="I19" s="102" t="s">
        <v>139</v>
      </c>
      <c r="J19" s="21"/>
      <c r="K19" s="185">
        <f>K20</f>
        <v>10</v>
      </c>
      <c r="L19" s="185">
        <f t="shared" ref="L19" si="8">L20</f>
        <v>9.6</v>
      </c>
      <c r="M19" s="185">
        <f t="shared" si="7"/>
        <v>96</v>
      </c>
    </row>
    <row r="20" spans="1:17" ht="47.25" x14ac:dyDescent="0.25">
      <c r="A20" s="46"/>
      <c r="B20" s="142" t="s">
        <v>429</v>
      </c>
      <c r="C20" s="20">
        <v>991</v>
      </c>
      <c r="D20" s="21" t="s">
        <v>23</v>
      </c>
      <c r="E20" s="21" t="s">
        <v>27</v>
      </c>
      <c r="F20" s="101" t="s">
        <v>170</v>
      </c>
      <c r="G20" s="107" t="s">
        <v>68</v>
      </c>
      <c r="H20" s="107" t="s">
        <v>24</v>
      </c>
      <c r="I20" s="102" t="s">
        <v>139</v>
      </c>
      <c r="J20" s="21" t="s">
        <v>81</v>
      </c>
      <c r="K20" s="185">
        <v>10</v>
      </c>
      <c r="L20" s="185">
        <v>9.6</v>
      </c>
      <c r="M20" s="185">
        <f t="shared" si="7"/>
        <v>96</v>
      </c>
    </row>
    <row r="21" spans="1:17" ht="63" x14ac:dyDescent="0.25">
      <c r="A21" s="46"/>
      <c r="B21" s="391" t="s">
        <v>47</v>
      </c>
      <c r="C21" s="20">
        <v>991</v>
      </c>
      <c r="D21" s="152" t="s">
        <v>23</v>
      </c>
      <c r="E21" s="152" t="s">
        <v>29</v>
      </c>
      <c r="F21" s="390"/>
      <c r="G21" s="56"/>
      <c r="H21" s="56"/>
      <c r="I21" s="57"/>
      <c r="J21" s="152"/>
      <c r="K21" s="86">
        <f>K25</f>
        <v>70</v>
      </c>
      <c r="L21" s="86">
        <f t="shared" ref="L21" si="9">L25</f>
        <v>70</v>
      </c>
      <c r="M21" s="185">
        <f t="shared" si="7"/>
        <v>100</v>
      </c>
    </row>
    <row r="22" spans="1:17" ht="45" x14ac:dyDescent="0.25">
      <c r="A22" s="20"/>
      <c r="B22" s="55" t="s">
        <v>64</v>
      </c>
      <c r="C22" s="20">
        <v>991</v>
      </c>
      <c r="D22" s="21" t="s">
        <v>23</v>
      </c>
      <c r="E22" s="22" t="s">
        <v>29</v>
      </c>
      <c r="F22" s="22" t="s">
        <v>65</v>
      </c>
      <c r="G22" s="23" t="s">
        <v>66</v>
      </c>
      <c r="H22" s="23" t="s">
        <v>24</v>
      </c>
      <c r="I22" s="24" t="s">
        <v>128</v>
      </c>
      <c r="J22" s="24"/>
      <c r="K22" s="185">
        <f>K25</f>
        <v>70</v>
      </c>
      <c r="L22" s="185">
        <f t="shared" ref="L22" si="10">L25</f>
        <v>70</v>
      </c>
      <c r="M22" s="185">
        <f t="shared" si="7"/>
        <v>100</v>
      </c>
      <c r="O22" s="53"/>
    </row>
    <row r="23" spans="1:17" x14ac:dyDescent="0.25">
      <c r="A23" s="20"/>
      <c r="B23" s="55" t="s">
        <v>53</v>
      </c>
      <c r="C23" s="20">
        <v>991</v>
      </c>
      <c r="D23" s="21" t="s">
        <v>23</v>
      </c>
      <c r="E23" s="22" t="s">
        <v>29</v>
      </c>
      <c r="F23" s="22" t="s">
        <v>65</v>
      </c>
      <c r="G23" s="23" t="s">
        <v>68</v>
      </c>
      <c r="H23" s="23" t="s">
        <v>24</v>
      </c>
      <c r="I23" s="24" t="s">
        <v>128</v>
      </c>
      <c r="J23" s="24"/>
      <c r="K23" s="86">
        <f>K25</f>
        <v>70</v>
      </c>
      <c r="L23" s="86">
        <f t="shared" ref="L23" si="11">L25</f>
        <v>70</v>
      </c>
      <c r="M23" s="185">
        <f t="shared" si="7"/>
        <v>100</v>
      </c>
      <c r="N23" s="112"/>
      <c r="P23" s="53"/>
    </row>
    <row r="24" spans="1:17" ht="30" x14ac:dyDescent="0.25">
      <c r="A24" s="20"/>
      <c r="B24" s="58" t="s">
        <v>69</v>
      </c>
      <c r="C24" s="20">
        <v>991</v>
      </c>
      <c r="D24" s="21" t="s">
        <v>23</v>
      </c>
      <c r="E24" s="22" t="s">
        <v>29</v>
      </c>
      <c r="F24" s="22" t="s">
        <v>65</v>
      </c>
      <c r="G24" s="23" t="s">
        <v>68</v>
      </c>
      <c r="H24" s="23" t="s">
        <v>24</v>
      </c>
      <c r="I24" s="24" t="s">
        <v>139</v>
      </c>
      <c r="J24" s="24"/>
      <c r="K24" s="86">
        <f>K25</f>
        <v>70</v>
      </c>
      <c r="L24" s="86">
        <f t="shared" ref="L24" si="12">L25</f>
        <v>70</v>
      </c>
      <c r="M24" s="185">
        <f t="shared" si="7"/>
        <v>100</v>
      </c>
      <c r="O24" s="53"/>
      <c r="P24" s="53"/>
    </row>
    <row r="25" spans="1:17" x14ac:dyDescent="0.25">
      <c r="A25" s="20"/>
      <c r="B25" s="55" t="s">
        <v>70</v>
      </c>
      <c r="C25" s="192">
        <v>991</v>
      </c>
      <c r="D25" s="193" t="s">
        <v>23</v>
      </c>
      <c r="E25" s="194" t="s">
        <v>29</v>
      </c>
      <c r="F25" s="194" t="s">
        <v>65</v>
      </c>
      <c r="G25" s="189" t="s">
        <v>68</v>
      </c>
      <c r="H25" s="189" t="s">
        <v>24</v>
      </c>
      <c r="I25" s="195" t="s">
        <v>139</v>
      </c>
      <c r="J25" s="195" t="s">
        <v>71</v>
      </c>
      <c r="K25" s="185">
        <v>70</v>
      </c>
      <c r="L25" s="185">
        <v>70</v>
      </c>
      <c r="M25" s="185">
        <f t="shared" si="7"/>
        <v>100</v>
      </c>
      <c r="N25" s="112"/>
      <c r="O25" s="53"/>
    </row>
    <row r="26" spans="1:17" ht="28.5" x14ac:dyDescent="0.25">
      <c r="A26" s="46">
        <v>2</v>
      </c>
      <c r="B26" s="59" t="s">
        <v>72</v>
      </c>
      <c r="C26" s="46">
        <v>992</v>
      </c>
      <c r="D26" s="44"/>
      <c r="E26" s="44"/>
      <c r="F26" s="22"/>
      <c r="G26" s="23"/>
      <c r="H26" s="23"/>
      <c r="I26" s="24"/>
      <c r="J26" s="46"/>
      <c r="K26" s="85">
        <f>K27+K61+K67+K79+K95+K120+K129+K140+K146+K152+K114</f>
        <v>28383.699999999997</v>
      </c>
      <c r="L26" s="85">
        <f>L27+L61+L67+L79+L95+L120+L129+L140+L146+L152+L114</f>
        <v>27897.499999999996</v>
      </c>
      <c r="M26" s="190">
        <f t="shared" si="7"/>
        <v>98.287045029365444</v>
      </c>
      <c r="N26" s="112"/>
      <c r="O26" s="53"/>
      <c r="P26" s="53"/>
      <c r="Q26" s="53"/>
    </row>
    <row r="27" spans="1:17" s="51" customFormat="1" ht="14.25" x14ac:dyDescent="0.2">
      <c r="A27" s="46"/>
      <c r="B27" s="59" t="s">
        <v>8</v>
      </c>
      <c r="C27" s="46">
        <v>992</v>
      </c>
      <c r="D27" s="47" t="s">
        <v>23</v>
      </c>
      <c r="E27" s="47"/>
      <c r="F27" s="48"/>
      <c r="G27" s="49"/>
      <c r="H27" s="49"/>
      <c r="I27" s="50"/>
      <c r="J27" s="47"/>
      <c r="K27" s="85">
        <f>K28+K33+K48+K53</f>
        <v>12082.300000000001</v>
      </c>
      <c r="L27" s="85">
        <f t="shared" ref="L27" si="13">L28+L33+L48+L53</f>
        <v>11838.800000000001</v>
      </c>
      <c r="M27" s="190">
        <f t="shared" si="7"/>
        <v>97.984655239482549</v>
      </c>
      <c r="N27" s="114"/>
    </row>
    <row r="28" spans="1:17" s="51" customFormat="1" ht="45" x14ac:dyDescent="0.25">
      <c r="A28" s="46"/>
      <c r="B28" s="55" t="s">
        <v>36</v>
      </c>
      <c r="C28" s="20">
        <v>992</v>
      </c>
      <c r="D28" s="152" t="s">
        <v>23</v>
      </c>
      <c r="E28" s="152" t="s">
        <v>25</v>
      </c>
      <c r="F28" s="22"/>
      <c r="G28" s="23"/>
      <c r="H28" s="23"/>
      <c r="I28" s="24"/>
      <c r="J28" s="152"/>
      <c r="K28" s="86">
        <f>K32</f>
        <v>853.1</v>
      </c>
      <c r="L28" s="86">
        <f t="shared" ref="L28" si="14">L32</f>
        <v>851.8</v>
      </c>
      <c r="M28" s="185">
        <f t="shared" si="7"/>
        <v>99.847614582112286</v>
      </c>
      <c r="N28" s="114"/>
    </row>
    <row r="29" spans="1:17" s="51" customFormat="1" ht="30" x14ac:dyDescent="0.25">
      <c r="A29" s="46"/>
      <c r="B29" s="55" t="s">
        <v>73</v>
      </c>
      <c r="C29" s="20">
        <v>992</v>
      </c>
      <c r="D29" s="21" t="s">
        <v>23</v>
      </c>
      <c r="E29" s="21" t="s">
        <v>25</v>
      </c>
      <c r="F29" s="22" t="s">
        <v>74</v>
      </c>
      <c r="G29" s="23" t="s">
        <v>66</v>
      </c>
      <c r="H29" s="23" t="s">
        <v>24</v>
      </c>
      <c r="I29" s="24" t="s">
        <v>128</v>
      </c>
      <c r="J29" s="21"/>
      <c r="K29" s="86">
        <f>K32</f>
        <v>853.1</v>
      </c>
      <c r="L29" s="86">
        <f t="shared" ref="L29" si="15">L32</f>
        <v>851.8</v>
      </c>
      <c r="M29" s="185">
        <f t="shared" si="7"/>
        <v>99.847614582112286</v>
      </c>
      <c r="N29" s="114"/>
      <c r="O29" s="63"/>
    </row>
    <row r="30" spans="1:17" s="51" customFormat="1" x14ac:dyDescent="0.25">
      <c r="A30" s="46"/>
      <c r="B30" s="55" t="s">
        <v>51</v>
      </c>
      <c r="C30" s="20">
        <v>992</v>
      </c>
      <c r="D30" s="21" t="s">
        <v>23</v>
      </c>
      <c r="E30" s="21" t="s">
        <v>25</v>
      </c>
      <c r="F30" s="22" t="s">
        <v>74</v>
      </c>
      <c r="G30" s="23" t="s">
        <v>75</v>
      </c>
      <c r="H30" s="23" t="s">
        <v>24</v>
      </c>
      <c r="I30" s="24" t="s">
        <v>128</v>
      </c>
      <c r="J30" s="21"/>
      <c r="K30" s="86">
        <f>K32</f>
        <v>853.1</v>
      </c>
      <c r="L30" s="86">
        <f t="shared" ref="L30" si="16">L32</f>
        <v>851.8</v>
      </c>
      <c r="M30" s="185">
        <f t="shared" si="7"/>
        <v>99.847614582112286</v>
      </c>
      <c r="N30" s="114"/>
      <c r="O30" s="63"/>
    </row>
    <row r="31" spans="1:17" s="51" customFormat="1" ht="30" x14ac:dyDescent="0.25">
      <c r="A31" s="46"/>
      <c r="B31" s="55" t="s">
        <v>69</v>
      </c>
      <c r="C31" s="20">
        <v>992</v>
      </c>
      <c r="D31" s="21" t="s">
        <v>23</v>
      </c>
      <c r="E31" s="21" t="s">
        <v>25</v>
      </c>
      <c r="F31" s="22" t="s">
        <v>74</v>
      </c>
      <c r="G31" s="23" t="s">
        <v>75</v>
      </c>
      <c r="H31" s="23" t="s">
        <v>24</v>
      </c>
      <c r="I31" s="24" t="s">
        <v>139</v>
      </c>
      <c r="J31" s="21"/>
      <c r="K31" s="86">
        <f>K32</f>
        <v>853.1</v>
      </c>
      <c r="L31" s="86">
        <f t="shared" ref="L31" si="17">L32</f>
        <v>851.8</v>
      </c>
      <c r="M31" s="185">
        <f t="shared" si="7"/>
        <v>99.847614582112286</v>
      </c>
      <c r="N31" s="114"/>
    </row>
    <row r="32" spans="1:17" s="51" customFormat="1" ht="90" x14ac:dyDescent="0.25">
      <c r="A32" s="46"/>
      <c r="B32" s="55" t="s">
        <v>76</v>
      </c>
      <c r="C32" s="20">
        <v>992</v>
      </c>
      <c r="D32" s="21" t="s">
        <v>23</v>
      </c>
      <c r="E32" s="21" t="s">
        <v>25</v>
      </c>
      <c r="F32" s="22" t="s">
        <v>74</v>
      </c>
      <c r="G32" s="23" t="s">
        <v>75</v>
      </c>
      <c r="H32" s="23" t="s">
        <v>24</v>
      </c>
      <c r="I32" s="24" t="s">
        <v>139</v>
      </c>
      <c r="J32" s="21" t="s">
        <v>77</v>
      </c>
      <c r="K32" s="185">
        <v>853.1</v>
      </c>
      <c r="L32" s="185">
        <v>851.8</v>
      </c>
      <c r="M32" s="185">
        <f t="shared" si="7"/>
        <v>99.847614582112286</v>
      </c>
      <c r="N32" s="114"/>
      <c r="O32" s="63"/>
    </row>
    <row r="33" spans="1:14" s="51" customFormat="1" ht="60" x14ac:dyDescent="0.25">
      <c r="A33" s="46"/>
      <c r="B33" s="55" t="s">
        <v>78</v>
      </c>
      <c r="C33" s="20">
        <v>992</v>
      </c>
      <c r="D33" s="152" t="s">
        <v>23</v>
      </c>
      <c r="E33" s="152" t="s">
        <v>26</v>
      </c>
      <c r="F33" s="22"/>
      <c r="G33" s="23"/>
      <c r="H33" s="23"/>
      <c r="I33" s="24"/>
      <c r="J33" s="152"/>
      <c r="K33" s="86">
        <f>K37+K38+K39+K42+K43</f>
        <v>4849.4000000000005</v>
      </c>
      <c r="L33" s="86">
        <f>L35+L40+L43</f>
        <v>4618.2000000000007</v>
      </c>
      <c r="M33" s="185">
        <f t="shared" si="7"/>
        <v>95.232399884521797</v>
      </c>
      <c r="N33" s="114"/>
    </row>
    <row r="34" spans="1:14" s="51" customFormat="1" x14ac:dyDescent="0.25">
      <c r="A34" s="46"/>
      <c r="B34" s="55" t="s">
        <v>58</v>
      </c>
      <c r="C34" s="20">
        <v>992</v>
      </c>
      <c r="D34" s="21" t="s">
        <v>23</v>
      </c>
      <c r="E34" s="21" t="s">
        <v>26</v>
      </c>
      <c r="F34" s="22" t="s">
        <v>79</v>
      </c>
      <c r="G34" s="23" t="s">
        <v>66</v>
      </c>
      <c r="H34" s="23" t="s">
        <v>24</v>
      </c>
      <c r="I34" s="24" t="s">
        <v>128</v>
      </c>
      <c r="J34" s="21"/>
      <c r="K34" s="86">
        <f>K35+K40+K43</f>
        <v>4849.4000000000005</v>
      </c>
      <c r="L34" s="86">
        <f>L35+L40+L43</f>
        <v>4618.2000000000007</v>
      </c>
      <c r="M34" s="185">
        <f t="shared" si="7"/>
        <v>95.232399884521797</v>
      </c>
      <c r="N34" s="114"/>
    </row>
    <row r="35" spans="1:14" x14ac:dyDescent="0.25">
      <c r="A35" s="19"/>
      <c r="B35" s="55" t="s">
        <v>160</v>
      </c>
      <c r="C35" s="20">
        <v>992</v>
      </c>
      <c r="D35" s="21" t="s">
        <v>23</v>
      </c>
      <c r="E35" s="21" t="s">
        <v>26</v>
      </c>
      <c r="F35" s="22" t="s">
        <v>79</v>
      </c>
      <c r="G35" s="23" t="s">
        <v>75</v>
      </c>
      <c r="H35" s="23" t="s">
        <v>24</v>
      </c>
      <c r="I35" s="24" t="s">
        <v>128</v>
      </c>
      <c r="J35" s="21"/>
      <c r="K35" s="86">
        <f>K36</f>
        <v>4787</v>
      </c>
      <c r="L35" s="86">
        <f t="shared" ref="L35" si="18">L36</f>
        <v>4555.8</v>
      </c>
      <c r="M35" s="185">
        <f t="shared" si="7"/>
        <v>95.170252767913098</v>
      </c>
    </row>
    <row r="36" spans="1:14" ht="30" x14ac:dyDescent="0.25">
      <c r="A36" s="19"/>
      <c r="B36" s="55" t="s">
        <v>69</v>
      </c>
      <c r="C36" s="20">
        <v>992</v>
      </c>
      <c r="D36" s="21" t="s">
        <v>23</v>
      </c>
      <c r="E36" s="21" t="s">
        <v>26</v>
      </c>
      <c r="F36" s="22" t="s">
        <v>79</v>
      </c>
      <c r="G36" s="23" t="s">
        <v>75</v>
      </c>
      <c r="H36" s="23" t="s">
        <v>24</v>
      </c>
      <c r="I36" s="24" t="s">
        <v>139</v>
      </c>
      <c r="J36" s="21"/>
      <c r="K36" s="86">
        <f>K37+K38+K39</f>
        <v>4787</v>
      </c>
      <c r="L36" s="86">
        <f t="shared" ref="L36" si="19">L37+L38+L39</f>
        <v>4555.8</v>
      </c>
      <c r="M36" s="185">
        <f t="shared" si="7"/>
        <v>95.170252767913098</v>
      </c>
    </row>
    <row r="37" spans="1:14" ht="90" x14ac:dyDescent="0.25">
      <c r="A37" s="19"/>
      <c r="B37" s="55" t="s">
        <v>76</v>
      </c>
      <c r="C37" s="20">
        <v>992</v>
      </c>
      <c r="D37" s="21" t="s">
        <v>23</v>
      </c>
      <c r="E37" s="21" t="s">
        <v>26</v>
      </c>
      <c r="F37" s="22" t="s">
        <v>79</v>
      </c>
      <c r="G37" s="23" t="s">
        <v>75</v>
      </c>
      <c r="H37" s="23" t="s">
        <v>24</v>
      </c>
      <c r="I37" s="24" t="s">
        <v>139</v>
      </c>
      <c r="J37" s="21" t="s">
        <v>77</v>
      </c>
      <c r="K37" s="86">
        <v>3507.5</v>
      </c>
      <c r="L37" s="86">
        <v>3452</v>
      </c>
      <c r="M37" s="185">
        <f t="shared" si="7"/>
        <v>98.417676407697783</v>
      </c>
    </row>
    <row r="38" spans="1:14" s="400" customFormat="1" ht="30" x14ac:dyDescent="0.25">
      <c r="A38" s="234"/>
      <c r="B38" s="401" t="s">
        <v>80</v>
      </c>
      <c r="C38" s="192">
        <v>992</v>
      </c>
      <c r="D38" s="193" t="s">
        <v>23</v>
      </c>
      <c r="E38" s="193" t="s">
        <v>26</v>
      </c>
      <c r="F38" s="194" t="s">
        <v>79</v>
      </c>
      <c r="G38" s="189" t="s">
        <v>75</v>
      </c>
      <c r="H38" s="189" t="s">
        <v>24</v>
      </c>
      <c r="I38" s="195" t="s">
        <v>139</v>
      </c>
      <c r="J38" s="193" t="s">
        <v>81</v>
      </c>
      <c r="K38" s="185">
        <v>1256.4000000000001</v>
      </c>
      <c r="L38" s="185">
        <v>1081.5999999999999</v>
      </c>
      <c r="M38" s="185">
        <f t="shared" si="7"/>
        <v>86.087233365170306</v>
      </c>
      <c r="N38" s="402"/>
    </row>
    <row r="39" spans="1:14" x14ac:dyDescent="0.25">
      <c r="A39" s="234"/>
      <c r="B39" s="401" t="s">
        <v>82</v>
      </c>
      <c r="C39" s="192">
        <v>992</v>
      </c>
      <c r="D39" s="193" t="s">
        <v>23</v>
      </c>
      <c r="E39" s="193" t="s">
        <v>26</v>
      </c>
      <c r="F39" s="194" t="s">
        <v>79</v>
      </c>
      <c r="G39" s="189" t="s">
        <v>75</v>
      </c>
      <c r="H39" s="189" t="s">
        <v>24</v>
      </c>
      <c r="I39" s="195" t="s">
        <v>139</v>
      </c>
      <c r="J39" s="193" t="s">
        <v>83</v>
      </c>
      <c r="K39" s="185">
        <v>23.1</v>
      </c>
      <c r="L39" s="185">
        <v>22.2</v>
      </c>
      <c r="M39" s="185">
        <f t="shared" si="7"/>
        <v>96.103896103896091</v>
      </c>
      <c r="N39" s="402"/>
    </row>
    <row r="40" spans="1:14" s="400" customFormat="1" x14ac:dyDescent="0.25">
      <c r="A40" s="234"/>
      <c r="B40" s="401" t="s">
        <v>56</v>
      </c>
      <c r="C40" s="192">
        <v>992</v>
      </c>
      <c r="D40" s="193" t="s">
        <v>23</v>
      </c>
      <c r="E40" s="193" t="s">
        <v>26</v>
      </c>
      <c r="F40" s="194" t="s">
        <v>79</v>
      </c>
      <c r="G40" s="189" t="s">
        <v>68</v>
      </c>
      <c r="H40" s="189" t="s">
        <v>24</v>
      </c>
      <c r="I40" s="195" t="s">
        <v>128</v>
      </c>
      <c r="J40" s="193"/>
      <c r="K40" s="185">
        <f>K41</f>
        <v>3.8</v>
      </c>
      <c r="L40" s="185">
        <v>3.8</v>
      </c>
      <c r="M40" s="185">
        <f t="shared" si="7"/>
        <v>100</v>
      </c>
      <c r="N40" s="402"/>
    </row>
    <row r="41" spans="1:14" ht="45" x14ac:dyDescent="0.25">
      <c r="A41" s="234"/>
      <c r="B41" s="401" t="s">
        <v>84</v>
      </c>
      <c r="C41" s="192">
        <v>992</v>
      </c>
      <c r="D41" s="193" t="s">
        <v>23</v>
      </c>
      <c r="E41" s="193" t="s">
        <v>26</v>
      </c>
      <c r="F41" s="194" t="s">
        <v>79</v>
      </c>
      <c r="G41" s="189" t="s">
        <v>68</v>
      </c>
      <c r="H41" s="189" t="s">
        <v>24</v>
      </c>
      <c r="I41" s="195" t="s">
        <v>140</v>
      </c>
      <c r="J41" s="193"/>
      <c r="K41" s="185">
        <f>K42</f>
        <v>3.8</v>
      </c>
      <c r="L41" s="185">
        <f t="shared" ref="L41" si="20">L42</f>
        <v>3.8</v>
      </c>
      <c r="M41" s="185">
        <f t="shared" si="7"/>
        <v>100</v>
      </c>
      <c r="N41" s="402"/>
    </row>
    <row r="42" spans="1:14" ht="30" x14ac:dyDescent="0.25">
      <c r="A42" s="403"/>
      <c r="B42" s="404" t="s">
        <v>80</v>
      </c>
      <c r="C42" s="405">
        <v>992</v>
      </c>
      <c r="D42" s="406" t="s">
        <v>23</v>
      </c>
      <c r="E42" s="406" t="s">
        <v>26</v>
      </c>
      <c r="F42" s="407" t="s">
        <v>79</v>
      </c>
      <c r="G42" s="408" t="s">
        <v>68</v>
      </c>
      <c r="H42" s="408" t="s">
        <v>24</v>
      </c>
      <c r="I42" s="409" t="s">
        <v>140</v>
      </c>
      <c r="J42" s="406" t="s">
        <v>81</v>
      </c>
      <c r="K42" s="410">
        <v>3.8</v>
      </c>
      <c r="L42" s="410">
        <v>3.8</v>
      </c>
      <c r="M42" s="185">
        <f t="shared" si="7"/>
        <v>100</v>
      </c>
      <c r="N42" s="402"/>
    </row>
    <row r="43" spans="1:14" x14ac:dyDescent="0.25">
      <c r="A43" s="234"/>
      <c r="B43" s="344" t="s">
        <v>348</v>
      </c>
      <c r="C43" s="192">
        <v>992</v>
      </c>
      <c r="D43" s="193" t="s">
        <v>23</v>
      </c>
      <c r="E43" s="193" t="s">
        <v>26</v>
      </c>
      <c r="F43" s="407" t="s">
        <v>79</v>
      </c>
      <c r="G43" s="408" t="s">
        <v>150</v>
      </c>
      <c r="H43" s="408" t="s">
        <v>24</v>
      </c>
      <c r="I43" s="409" t="s">
        <v>128</v>
      </c>
      <c r="J43" s="193"/>
      <c r="K43" s="185">
        <f>K44+K46</f>
        <v>58.6</v>
      </c>
      <c r="L43" s="185">
        <f t="shared" ref="L43" si="21">L44+L46</f>
        <v>58.6</v>
      </c>
      <c r="M43" s="185">
        <f t="shared" si="7"/>
        <v>100</v>
      </c>
      <c r="N43" s="402"/>
    </row>
    <row r="44" spans="1:14" ht="60" x14ac:dyDescent="0.25">
      <c r="A44" s="234"/>
      <c r="B44" s="344" t="s">
        <v>349</v>
      </c>
      <c r="C44" s="192">
        <v>992</v>
      </c>
      <c r="D44" s="193" t="s">
        <v>23</v>
      </c>
      <c r="E44" s="193" t="s">
        <v>26</v>
      </c>
      <c r="F44" s="407" t="s">
        <v>79</v>
      </c>
      <c r="G44" s="408" t="s">
        <v>150</v>
      </c>
      <c r="H44" s="408" t="s">
        <v>24</v>
      </c>
      <c r="I44" s="409" t="s">
        <v>350</v>
      </c>
      <c r="J44" s="193"/>
      <c r="K44" s="185">
        <f>K45</f>
        <v>21.4</v>
      </c>
      <c r="L44" s="185">
        <f>L45</f>
        <v>21.4</v>
      </c>
      <c r="M44" s="185">
        <f t="shared" si="7"/>
        <v>100</v>
      </c>
      <c r="N44" s="402"/>
    </row>
    <row r="45" spans="1:14" x14ac:dyDescent="0.25">
      <c r="A45" s="234"/>
      <c r="B45" s="344" t="s">
        <v>70</v>
      </c>
      <c r="C45" s="192">
        <v>992</v>
      </c>
      <c r="D45" s="193" t="s">
        <v>23</v>
      </c>
      <c r="E45" s="193" t="s">
        <v>26</v>
      </c>
      <c r="F45" s="407" t="s">
        <v>79</v>
      </c>
      <c r="G45" s="408" t="s">
        <v>150</v>
      </c>
      <c r="H45" s="408" t="s">
        <v>24</v>
      </c>
      <c r="I45" s="409" t="s">
        <v>350</v>
      </c>
      <c r="J45" s="193" t="s">
        <v>71</v>
      </c>
      <c r="K45" s="185">
        <v>21.4</v>
      </c>
      <c r="L45" s="185">
        <v>21.4</v>
      </c>
      <c r="M45" s="185">
        <f t="shared" si="7"/>
        <v>100</v>
      </c>
      <c r="N45" s="402"/>
    </row>
    <row r="46" spans="1:14" ht="30" x14ac:dyDescent="0.25">
      <c r="A46" s="234"/>
      <c r="B46" s="344" t="s">
        <v>462</v>
      </c>
      <c r="C46" s="192">
        <v>992</v>
      </c>
      <c r="D46" s="193" t="s">
        <v>23</v>
      </c>
      <c r="E46" s="193" t="s">
        <v>26</v>
      </c>
      <c r="F46" s="407" t="s">
        <v>79</v>
      </c>
      <c r="G46" s="408" t="s">
        <v>150</v>
      </c>
      <c r="H46" s="408" t="s">
        <v>24</v>
      </c>
      <c r="I46" s="409" t="s">
        <v>352</v>
      </c>
      <c r="J46" s="193"/>
      <c r="K46" s="185">
        <f>K47</f>
        <v>37.200000000000003</v>
      </c>
      <c r="L46" s="185">
        <f t="shared" ref="L46" si="22">L47</f>
        <v>37.200000000000003</v>
      </c>
      <c r="M46" s="185">
        <f t="shared" si="7"/>
        <v>100</v>
      </c>
      <c r="N46" s="402"/>
    </row>
    <row r="47" spans="1:14" x14ac:dyDescent="0.25">
      <c r="A47" s="234"/>
      <c r="B47" s="344" t="s">
        <v>70</v>
      </c>
      <c r="C47" s="192">
        <v>992</v>
      </c>
      <c r="D47" s="193" t="s">
        <v>23</v>
      </c>
      <c r="E47" s="193" t="s">
        <v>26</v>
      </c>
      <c r="F47" s="193" t="s">
        <v>79</v>
      </c>
      <c r="G47" s="193" t="s">
        <v>150</v>
      </c>
      <c r="H47" s="193" t="s">
        <v>24</v>
      </c>
      <c r="I47" s="193" t="s">
        <v>352</v>
      </c>
      <c r="J47" s="193" t="s">
        <v>71</v>
      </c>
      <c r="K47" s="185">
        <v>37.200000000000003</v>
      </c>
      <c r="L47" s="185">
        <v>37.200000000000003</v>
      </c>
      <c r="M47" s="185">
        <f t="shared" si="7"/>
        <v>100</v>
      </c>
      <c r="N47" s="402"/>
    </row>
    <row r="48" spans="1:14" x14ac:dyDescent="0.25">
      <c r="A48" s="234"/>
      <c r="B48" s="401" t="s">
        <v>85</v>
      </c>
      <c r="C48" s="192">
        <v>992</v>
      </c>
      <c r="D48" s="193" t="s">
        <v>23</v>
      </c>
      <c r="E48" s="193" t="s">
        <v>41</v>
      </c>
      <c r="F48" s="194"/>
      <c r="G48" s="189"/>
      <c r="H48" s="189"/>
      <c r="I48" s="195"/>
      <c r="J48" s="193"/>
      <c r="K48" s="185">
        <f>K52</f>
        <v>10</v>
      </c>
      <c r="L48" s="185">
        <f t="shared" ref="L48" si="23">L52</f>
        <v>0</v>
      </c>
      <c r="M48" s="185">
        <f t="shared" si="7"/>
        <v>0</v>
      </c>
      <c r="N48" s="402"/>
    </row>
    <row r="49" spans="1:256" x14ac:dyDescent="0.25">
      <c r="A49" s="234"/>
      <c r="B49" s="401" t="s">
        <v>58</v>
      </c>
      <c r="C49" s="192">
        <v>992</v>
      </c>
      <c r="D49" s="193" t="s">
        <v>23</v>
      </c>
      <c r="E49" s="193" t="s">
        <v>41</v>
      </c>
      <c r="F49" s="194" t="s">
        <v>79</v>
      </c>
      <c r="G49" s="189" t="s">
        <v>66</v>
      </c>
      <c r="H49" s="189" t="s">
        <v>24</v>
      </c>
      <c r="I49" s="195" t="s">
        <v>128</v>
      </c>
      <c r="J49" s="193"/>
      <c r="K49" s="185">
        <f>K52</f>
        <v>10</v>
      </c>
      <c r="L49" s="185">
        <f t="shared" ref="L49" si="24">L52</f>
        <v>0</v>
      </c>
      <c r="M49" s="185">
        <f t="shared" si="7"/>
        <v>0</v>
      </c>
      <c r="N49" s="402"/>
    </row>
    <row r="50" spans="1:256" ht="30" x14ac:dyDescent="0.25">
      <c r="A50" s="234"/>
      <c r="B50" s="401" t="s">
        <v>54</v>
      </c>
      <c r="C50" s="192">
        <v>992</v>
      </c>
      <c r="D50" s="193" t="s">
        <v>23</v>
      </c>
      <c r="E50" s="193" t="s">
        <v>41</v>
      </c>
      <c r="F50" s="194" t="s">
        <v>79</v>
      </c>
      <c r="G50" s="189" t="s">
        <v>86</v>
      </c>
      <c r="H50" s="189" t="s">
        <v>24</v>
      </c>
      <c r="I50" s="195" t="s">
        <v>128</v>
      </c>
      <c r="J50" s="193"/>
      <c r="K50" s="185">
        <f>K52</f>
        <v>10</v>
      </c>
      <c r="L50" s="185">
        <f t="shared" ref="L50" si="25">L52</f>
        <v>0</v>
      </c>
      <c r="M50" s="185">
        <f t="shared" si="7"/>
        <v>0</v>
      </c>
      <c r="N50" s="402"/>
    </row>
    <row r="51" spans="1:256" x14ac:dyDescent="0.25">
      <c r="A51" s="234"/>
      <c r="B51" s="401" t="s">
        <v>87</v>
      </c>
      <c r="C51" s="192">
        <v>992</v>
      </c>
      <c r="D51" s="193" t="s">
        <v>23</v>
      </c>
      <c r="E51" s="193" t="s">
        <v>41</v>
      </c>
      <c r="F51" s="194" t="s">
        <v>79</v>
      </c>
      <c r="G51" s="189" t="s">
        <v>86</v>
      </c>
      <c r="H51" s="189" t="s">
        <v>24</v>
      </c>
      <c r="I51" s="195" t="s">
        <v>141</v>
      </c>
      <c r="J51" s="193"/>
      <c r="K51" s="185">
        <f>K52</f>
        <v>10</v>
      </c>
      <c r="L51" s="185">
        <f t="shared" ref="L51" si="26">L52</f>
        <v>0</v>
      </c>
      <c r="M51" s="185">
        <f t="shared" si="7"/>
        <v>0</v>
      </c>
      <c r="N51" s="402"/>
    </row>
    <row r="52" spans="1:256" x14ac:dyDescent="0.25">
      <c r="A52" s="234"/>
      <c r="B52" s="401" t="s">
        <v>82</v>
      </c>
      <c r="C52" s="192">
        <v>992</v>
      </c>
      <c r="D52" s="193" t="s">
        <v>23</v>
      </c>
      <c r="E52" s="193" t="s">
        <v>41</v>
      </c>
      <c r="F52" s="194" t="s">
        <v>79</v>
      </c>
      <c r="G52" s="189" t="s">
        <v>86</v>
      </c>
      <c r="H52" s="189" t="s">
        <v>24</v>
      </c>
      <c r="I52" s="195" t="s">
        <v>141</v>
      </c>
      <c r="J52" s="193" t="s">
        <v>83</v>
      </c>
      <c r="K52" s="185">
        <v>10</v>
      </c>
      <c r="L52" s="185">
        <v>0</v>
      </c>
      <c r="M52" s="185">
        <f t="shared" si="7"/>
        <v>0</v>
      </c>
      <c r="N52" s="402"/>
    </row>
    <row r="53" spans="1:256" s="51" customFormat="1" x14ac:dyDescent="0.25">
      <c r="A53" s="411"/>
      <c r="B53" s="345" t="s">
        <v>9</v>
      </c>
      <c r="C53" s="192">
        <v>992</v>
      </c>
      <c r="D53" s="193" t="s">
        <v>23</v>
      </c>
      <c r="E53" s="193">
        <v>13</v>
      </c>
      <c r="F53" s="194"/>
      <c r="G53" s="189"/>
      <c r="H53" s="189"/>
      <c r="I53" s="195"/>
      <c r="J53" s="193"/>
      <c r="K53" s="185">
        <f>K59+K57</f>
        <v>6369.8</v>
      </c>
      <c r="L53" s="185">
        <f>L59+L57</f>
        <v>6368.8</v>
      </c>
      <c r="M53" s="185">
        <f t="shared" si="7"/>
        <v>99.984300919966088</v>
      </c>
      <c r="N53" s="412"/>
    </row>
    <row r="54" spans="1:256" ht="60" x14ac:dyDescent="0.25">
      <c r="A54" s="234"/>
      <c r="B54" s="345" t="s">
        <v>214</v>
      </c>
      <c r="C54" s="192">
        <v>992</v>
      </c>
      <c r="D54" s="193" t="s">
        <v>23</v>
      </c>
      <c r="E54" s="193">
        <v>13</v>
      </c>
      <c r="F54" s="194" t="s">
        <v>40</v>
      </c>
      <c r="G54" s="189" t="s">
        <v>66</v>
      </c>
      <c r="H54" s="189" t="s">
        <v>24</v>
      </c>
      <c r="I54" s="195" t="s">
        <v>128</v>
      </c>
      <c r="J54" s="193"/>
      <c r="K54" s="185">
        <f>K57</f>
        <v>223.7</v>
      </c>
      <c r="L54" s="185">
        <f t="shared" ref="L54" si="27">L57</f>
        <v>222.7</v>
      </c>
      <c r="M54" s="185">
        <f t="shared" si="7"/>
        <v>99.55297273133661</v>
      </c>
      <c r="N54" s="402"/>
    </row>
    <row r="55" spans="1:256" x14ac:dyDescent="0.25">
      <c r="A55" s="234"/>
      <c r="B55" s="345" t="s">
        <v>176</v>
      </c>
      <c r="C55" s="192">
        <v>992</v>
      </c>
      <c r="D55" s="193" t="s">
        <v>23</v>
      </c>
      <c r="E55" s="193">
        <v>13</v>
      </c>
      <c r="F55" s="194" t="s">
        <v>40</v>
      </c>
      <c r="G55" s="189" t="s">
        <v>75</v>
      </c>
      <c r="H55" s="189" t="s">
        <v>24</v>
      </c>
      <c r="I55" s="195" t="s">
        <v>128</v>
      </c>
      <c r="J55" s="193"/>
      <c r="K55" s="185">
        <f>K57</f>
        <v>223.7</v>
      </c>
      <c r="L55" s="185">
        <f t="shared" ref="L55" si="28">L57</f>
        <v>222.7</v>
      </c>
      <c r="M55" s="185">
        <f t="shared" si="7"/>
        <v>99.55297273133661</v>
      </c>
      <c r="N55" s="402"/>
    </row>
    <row r="56" spans="1:256" s="400" customFormat="1" ht="60" x14ac:dyDescent="0.25">
      <c r="A56" s="234"/>
      <c r="B56" s="345" t="s">
        <v>178</v>
      </c>
      <c r="C56" s="192">
        <v>992</v>
      </c>
      <c r="D56" s="193" t="s">
        <v>23</v>
      </c>
      <c r="E56" s="193">
        <v>13</v>
      </c>
      <c r="F56" s="194" t="s">
        <v>40</v>
      </c>
      <c r="G56" s="189" t="s">
        <v>75</v>
      </c>
      <c r="H56" s="189" t="s">
        <v>24</v>
      </c>
      <c r="I56" s="195" t="s">
        <v>177</v>
      </c>
      <c r="J56" s="193"/>
      <c r="K56" s="185">
        <f>K57</f>
        <v>223.7</v>
      </c>
      <c r="L56" s="185">
        <f t="shared" ref="L56" si="29">L57</f>
        <v>222.7</v>
      </c>
      <c r="M56" s="185">
        <f t="shared" si="7"/>
        <v>99.55297273133661</v>
      </c>
      <c r="N56" s="402"/>
    </row>
    <row r="57" spans="1:256" ht="30" x14ac:dyDescent="0.25">
      <c r="A57" s="234"/>
      <c r="B57" s="401" t="s">
        <v>80</v>
      </c>
      <c r="C57" s="192">
        <v>992</v>
      </c>
      <c r="D57" s="193" t="s">
        <v>23</v>
      </c>
      <c r="E57" s="193">
        <v>13</v>
      </c>
      <c r="F57" s="194" t="s">
        <v>40</v>
      </c>
      <c r="G57" s="189" t="s">
        <v>75</v>
      </c>
      <c r="H57" s="189" t="s">
        <v>24</v>
      </c>
      <c r="I57" s="195" t="s">
        <v>177</v>
      </c>
      <c r="J57" s="193" t="s">
        <v>81</v>
      </c>
      <c r="K57" s="185">
        <v>223.7</v>
      </c>
      <c r="L57" s="185">
        <v>222.7</v>
      </c>
      <c r="M57" s="185">
        <f t="shared" si="7"/>
        <v>99.55297273133661</v>
      </c>
      <c r="N57" s="402"/>
    </row>
    <row r="58" spans="1:256" s="51" customFormat="1" x14ac:dyDescent="0.25">
      <c r="A58" s="234"/>
      <c r="B58" s="401" t="s">
        <v>52</v>
      </c>
      <c r="C58" s="192">
        <v>992</v>
      </c>
      <c r="D58" s="193" t="s">
        <v>23</v>
      </c>
      <c r="E58" s="193" t="s">
        <v>40</v>
      </c>
      <c r="F58" s="194" t="s">
        <v>79</v>
      </c>
      <c r="G58" s="189" t="s">
        <v>75</v>
      </c>
      <c r="H58" s="189" t="s">
        <v>24</v>
      </c>
      <c r="I58" s="195" t="s">
        <v>128</v>
      </c>
      <c r="J58" s="193"/>
      <c r="K58" s="185">
        <f>K59</f>
        <v>6146.1</v>
      </c>
      <c r="L58" s="185">
        <f t="shared" ref="L58" si="30">L59</f>
        <v>6146.1</v>
      </c>
      <c r="M58" s="185">
        <f t="shared" si="7"/>
        <v>100</v>
      </c>
      <c r="N58" s="40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  <c r="BD58" s="52"/>
      <c r="BE58" s="52"/>
      <c r="BF58" s="52"/>
      <c r="BG58" s="52"/>
      <c r="BH58" s="52"/>
      <c r="BI58" s="52"/>
      <c r="BJ58" s="52"/>
      <c r="BK58" s="52"/>
      <c r="BL58" s="52"/>
      <c r="BM58" s="52"/>
      <c r="BN58" s="52"/>
      <c r="BO58" s="52"/>
      <c r="BP58" s="52"/>
      <c r="BQ58" s="52"/>
      <c r="BR58" s="52"/>
      <c r="BS58" s="52"/>
      <c r="BT58" s="52"/>
      <c r="BU58" s="52"/>
      <c r="BV58" s="52"/>
      <c r="BW58" s="52"/>
      <c r="BX58" s="52"/>
      <c r="BY58" s="52"/>
      <c r="BZ58" s="52"/>
      <c r="CA58" s="52"/>
      <c r="CB58" s="52"/>
      <c r="CC58" s="52"/>
      <c r="CD58" s="52"/>
      <c r="CE58" s="52"/>
      <c r="CF58" s="52"/>
      <c r="CG58" s="52"/>
      <c r="CH58" s="52"/>
      <c r="CI58" s="52"/>
      <c r="CJ58" s="52"/>
      <c r="CK58" s="52"/>
      <c r="CL58" s="52"/>
      <c r="CM58" s="52"/>
      <c r="CN58" s="52"/>
      <c r="CO58" s="52"/>
      <c r="CP58" s="52"/>
      <c r="CQ58" s="52"/>
      <c r="CR58" s="52"/>
      <c r="CS58" s="52"/>
      <c r="CT58" s="52"/>
      <c r="CU58" s="52"/>
      <c r="CV58" s="52"/>
      <c r="CW58" s="52"/>
      <c r="CX58" s="52"/>
      <c r="CY58" s="52"/>
      <c r="CZ58" s="52"/>
      <c r="DA58" s="52"/>
      <c r="DB58" s="52"/>
      <c r="DC58" s="52"/>
      <c r="DD58" s="52"/>
      <c r="DE58" s="52"/>
      <c r="DF58" s="52"/>
      <c r="DG58" s="52"/>
      <c r="DH58" s="52"/>
      <c r="DI58" s="52"/>
      <c r="DJ58" s="52"/>
      <c r="DK58" s="52"/>
      <c r="DL58" s="52"/>
      <c r="DM58" s="52"/>
      <c r="DN58" s="52"/>
      <c r="DO58" s="52"/>
      <c r="DP58" s="52"/>
      <c r="DQ58" s="52"/>
      <c r="DR58" s="52"/>
      <c r="DS58" s="52"/>
      <c r="DT58" s="52"/>
      <c r="DU58" s="52"/>
      <c r="DV58" s="52"/>
      <c r="DW58" s="52"/>
      <c r="DX58" s="52"/>
      <c r="DY58" s="52"/>
      <c r="DZ58" s="52"/>
      <c r="EA58" s="52"/>
      <c r="EB58" s="52"/>
      <c r="EC58" s="52"/>
      <c r="ED58" s="52"/>
      <c r="EE58" s="52"/>
      <c r="EF58" s="52"/>
      <c r="EG58" s="52"/>
      <c r="EH58" s="52"/>
      <c r="EI58" s="52"/>
      <c r="EJ58" s="52"/>
      <c r="EK58" s="52"/>
      <c r="EL58" s="52"/>
      <c r="EM58" s="52"/>
      <c r="EN58" s="52"/>
      <c r="EO58" s="52"/>
      <c r="EP58" s="52"/>
      <c r="EQ58" s="52"/>
      <c r="ER58" s="52"/>
      <c r="ES58" s="52"/>
      <c r="ET58" s="52"/>
      <c r="EU58" s="52"/>
      <c r="EV58" s="52"/>
      <c r="EW58" s="52"/>
      <c r="EX58" s="52"/>
      <c r="EY58" s="52"/>
      <c r="EZ58" s="52"/>
      <c r="FA58" s="52"/>
      <c r="FB58" s="52"/>
      <c r="FC58" s="52"/>
      <c r="FD58" s="52"/>
      <c r="FE58" s="52"/>
      <c r="FF58" s="52"/>
      <c r="FG58" s="52"/>
      <c r="FH58" s="52"/>
      <c r="FI58" s="52"/>
      <c r="FJ58" s="52"/>
      <c r="FK58" s="52"/>
      <c r="FL58" s="52"/>
      <c r="FM58" s="52"/>
      <c r="FN58" s="52"/>
      <c r="FO58" s="52"/>
      <c r="FP58" s="52"/>
      <c r="FQ58" s="52"/>
      <c r="FR58" s="52"/>
      <c r="FS58" s="52"/>
      <c r="FT58" s="52"/>
      <c r="FU58" s="52"/>
      <c r="FV58" s="52"/>
      <c r="FW58" s="52"/>
      <c r="FX58" s="52"/>
      <c r="FY58" s="52"/>
      <c r="FZ58" s="52"/>
      <c r="GA58" s="52"/>
      <c r="GB58" s="52"/>
      <c r="GC58" s="52"/>
      <c r="GD58" s="52"/>
      <c r="GE58" s="52"/>
      <c r="GF58" s="52"/>
      <c r="GG58" s="52"/>
      <c r="GH58" s="52"/>
      <c r="GI58" s="52"/>
      <c r="GJ58" s="52"/>
      <c r="GK58" s="52"/>
      <c r="GL58" s="52"/>
      <c r="GM58" s="52"/>
      <c r="GN58" s="52"/>
      <c r="GO58" s="52"/>
      <c r="GP58" s="52"/>
      <c r="GQ58" s="52"/>
      <c r="GR58" s="52"/>
      <c r="GS58" s="52"/>
      <c r="GT58" s="52"/>
      <c r="GU58" s="52"/>
      <c r="GV58" s="52"/>
      <c r="GW58" s="52"/>
      <c r="GX58" s="52"/>
      <c r="GY58" s="52"/>
      <c r="GZ58" s="52"/>
      <c r="HA58" s="52"/>
      <c r="HB58" s="52"/>
      <c r="HC58" s="52"/>
      <c r="HD58" s="52"/>
      <c r="HE58" s="52"/>
      <c r="HF58" s="52"/>
      <c r="HG58" s="52"/>
      <c r="HH58" s="52"/>
      <c r="HI58" s="52"/>
      <c r="HJ58" s="52"/>
      <c r="HK58" s="52"/>
      <c r="HL58" s="52"/>
      <c r="HM58" s="52"/>
      <c r="HN58" s="52"/>
      <c r="HO58" s="52"/>
      <c r="HP58" s="52"/>
      <c r="HQ58" s="52"/>
      <c r="HR58" s="52"/>
      <c r="HS58" s="52"/>
      <c r="HT58" s="52"/>
      <c r="HU58" s="52"/>
      <c r="HV58" s="52"/>
      <c r="HW58" s="52"/>
      <c r="HX58" s="52"/>
      <c r="HY58" s="52"/>
      <c r="HZ58" s="52"/>
      <c r="IA58" s="52"/>
      <c r="IB58" s="52"/>
      <c r="IC58" s="52"/>
      <c r="ID58" s="52"/>
      <c r="IE58" s="52"/>
      <c r="IF58" s="52"/>
      <c r="IG58" s="52"/>
      <c r="IH58" s="52"/>
      <c r="II58" s="52"/>
      <c r="IJ58" s="52"/>
      <c r="IK58" s="52"/>
      <c r="IL58" s="52"/>
      <c r="IM58" s="52"/>
      <c r="IN58" s="52"/>
      <c r="IO58" s="52"/>
      <c r="IP58" s="52"/>
      <c r="IQ58" s="52"/>
      <c r="IR58" s="52"/>
      <c r="IS58" s="52"/>
      <c r="IT58" s="52"/>
      <c r="IU58" s="52"/>
      <c r="IV58" s="52"/>
    </row>
    <row r="59" spans="1:256" x14ac:dyDescent="0.25">
      <c r="A59" s="234"/>
      <c r="B59" s="401" t="s">
        <v>167</v>
      </c>
      <c r="C59" s="192">
        <v>992</v>
      </c>
      <c r="D59" s="193" t="s">
        <v>23</v>
      </c>
      <c r="E59" s="193" t="s">
        <v>40</v>
      </c>
      <c r="F59" s="194" t="s">
        <v>79</v>
      </c>
      <c r="G59" s="189" t="s">
        <v>75</v>
      </c>
      <c r="H59" s="189" t="s">
        <v>24</v>
      </c>
      <c r="I59" s="195" t="s">
        <v>168</v>
      </c>
      <c r="J59" s="193"/>
      <c r="K59" s="185">
        <f>K60</f>
        <v>6146.1</v>
      </c>
      <c r="L59" s="185">
        <f>L60</f>
        <v>6146.1</v>
      </c>
      <c r="M59" s="185">
        <f t="shared" si="7"/>
        <v>100</v>
      </c>
      <c r="N59" s="402"/>
    </row>
    <row r="60" spans="1:256" x14ac:dyDescent="0.25">
      <c r="A60" s="234"/>
      <c r="B60" s="401" t="s">
        <v>82</v>
      </c>
      <c r="C60" s="192">
        <v>992</v>
      </c>
      <c r="D60" s="193" t="s">
        <v>23</v>
      </c>
      <c r="E60" s="193" t="s">
        <v>40</v>
      </c>
      <c r="F60" s="194" t="s">
        <v>79</v>
      </c>
      <c r="G60" s="189" t="s">
        <v>75</v>
      </c>
      <c r="H60" s="189" t="s">
        <v>24</v>
      </c>
      <c r="I60" s="195" t="s">
        <v>168</v>
      </c>
      <c r="J60" s="193" t="s">
        <v>83</v>
      </c>
      <c r="K60" s="185">
        <v>6146.1</v>
      </c>
      <c r="L60" s="185">
        <v>6146.1</v>
      </c>
      <c r="M60" s="185">
        <f t="shared" ref="M60" si="31">L60/K60*100</f>
        <v>100</v>
      </c>
      <c r="N60" s="402"/>
    </row>
    <row r="61" spans="1:256" s="51" customFormat="1" ht="14.25" x14ac:dyDescent="0.2">
      <c r="A61" s="411"/>
      <c r="B61" s="413" t="s">
        <v>34</v>
      </c>
      <c r="C61" s="186">
        <v>992</v>
      </c>
      <c r="D61" s="187" t="s">
        <v>25</v>
      </c>
      <c r="E61" s="187"/>
      <c r="F61" s="414"/>
      <c r="G61" s="188"/>
      <c r="H61" s="188"/>
      <c r="I61" s="415"/>
      <c r="J61" s="187"/>
      <c r="K61" s="190">
        <f>K66</f>
        <v>243</v>
      </c>
      <c r="L61" s="190">
        <f t="shared" ref="L61" si="32">L66</f>
        <v>243</v>
      </c>
      <c r="M61" s="190">
        <f t="shared" si="7"/>
        <v>100</v>
      </c>
      <c r="N61" s="412"/>
    </row>
    <row r="62" spans="1:256" x14ac:dyDescent="0.25">
      <c r="A62" s="234"/>
      <c r="B62" s="401" t="s">
        <v>11</v>
      </c>
      <c r="C62" s="192">
        <v>992</v>
      </c>
      <c r="D62" s="193" t="s">
        <v>25</v>
      </c>
      <c r="E62" s="193" t="s">
        <v>27</v>
      </c>
      <c r="F62" s="194"/>
      <c r="G62" s="189"/>
      <c r="H62" s="189"/>
      <c r="I62" s="195"/>
      <c r="J62" s="193"/>
      <c r="K62" s="185">
        <f>K61</f>
        <v>243</v>
      </c>
      <c r="L62" s="185">
        <f t="shared" ref="L62" si="33">L61</f>
        <v>243</v>
      </c>
      <c r="M62" s="185">
        <f t="shared" si="7"/>
        <v>100</v>
      </c>
      <c r="N62" s="402"/>
    </row>
    <row r="63" spans="1:256" x14ac:dyDescent="0.25">
      <c r="A63" s="234"/>
      <c r="B63" s="401" t="s">
        <v>58</v>
      </c>
      <c r="C63" s="192">
        <v>992</v>
      </c>
      <c r="D63" s="193" t="s">
        <v>25</v>
      </c>
      <c r="E63" s="193" t="s">
        <v>27</v>
      </c>
      <c r="F63" s="194" t="s">
        <v>79</v>
      </c>
      <c r="G63" s="189" t="s">
        <v>66</v>
      </c>
      <c r="H63" s="189" t="s">
        <v>24</v>
      </c>
      <c r="I63" s="195" t="s">
        <v>128</v>
      </c>
      <c r="J63" s="193"/>
      <c r="K63" s="185">
        <f>K61</f>
        <v>243</v>
      </c>
      <c r="L63" s="185">
        <f t="shared" ref="L63" si="34">L61</f>
        <v>243</v>
      </c>
      <c r="M63" s="185">
        <f t="shared" si="7"/>
        <v>100</v>
      </c>
      <c r="N63" s="402"/>
    </row>
    <row r="64" spans="1:256" x14ac:dyDescent="0.25">
      <c r="A64" s="234"/>
      <c r="B64" s="401" t="s">
        <v>160</v>
      </c>
      <c r="C64" s="192">
        <v>992</v>
      </c>
      <c r="D64" s="193" t="s">
        <v>25</v>
      </c>
      <c r="E64" s="193" t="s">
        <v>27</v>
      </c>
      <c r="F64" s="194" t="s">
        <v>79</v>
      </c>
      <c r="G64" s="189" t="s">
        <v>75</v>
      </c>
      <c r="H64" s="189" t="s">
        <v>24</v>
      </c>
      <c r="I64" s="195" t="s">
        <v>67</v>
      </c>
      <c r="J64" s="193"/>
      <c r="K64" s="185">
        <f>K61</f>
        <v>243</v>
      </c>
      <c r="L64" s="185">
        <f t="shared" ref="L64" si="35">L61</f>
        <v>243</v>
      </c>
      <c r="M64" s="185">
        <f t="shared" si="7"/>
        <v>100</v>
      </c>
      <c r="N64" s="402"/>
    </row>
    <row r="65" spans="1:14" ht="45" x14ac:dyDescent="0.25">
      <c r="A65" s="234"/>
      <c r="B65" s="401" t="s">
        <v>35</v>
      </c>
      <c r="C65" s="192">
        <v>992</v>
      </c>
      <c r="D65" s="193" t="s">
        <v>25</v>
      </c>
      <c r="E65" s="193" t="s">
        <v>27</v>
      </c>
      <c r="F65" s="194" t="s">
        <v>79</v>
      </c>
      <c r="G65" s="189" t="s">
        <v>75</v>
      </c>
      <c r="H65" s="189" t="s">
        <v>24</v>
      </c>
      <c r="I65" s="195" t="s">
        <v>143</v>
      </c>
      <c r="J65" s="193"/>
      <c r="K65" s="185">
        <f>K66</f>
        <v>243</v>
      </c>
      <c r="L65" s="185">
        <f t="shared" ref="L65" si="36">L66</f>
        <v>243</v>
      </c>
      <c r="M65" s="185">
        <f t="shared" si="7"/>
        <v>100</v>
      </c>
      <c r="N65" s="402"/>
    </row>
    <row r="66" spans="1:14" ht="90" x14ac:dyDescent="0.25">
      <c r="A66" s="234"/>
      <c r="B66" s="401" t="s">
        <v>76</v>
      </c>
      <c r="C66" s="192">
        <v>992</v>
      </c>
      <c r="D66" s="193" t="s">
        <v>25</v>
      </c>
      <c r="E66" s="193" t="s">
        <v>27</v>
      </c>
      <c r="F66" s="194" t="s">
        <v>79</v>
      </c>
      <c r="G66" s="189" t="s">
        <v>75</v>
      </c>
      <c r="H66" s="189" t="s">
        <v>24</v>
      </c>
      <c r="I66" s="195" t="s">
        <v>143</v>
      </c>
      <c r="J66" s="193" t="s">
        <v>77</v>
      </c>
      <c r="K66" s="416">
        <v>243</v>
      </c>
      <c r="L66" s="416">
        <v>243</v>
      </c>
      <c r="M66" s="185">
        <f t="shared" si="7"/>
        <v>100</v>
      </c>
      <c r="N66" s="402"/>
    </row>
    <row r="67" spans="1:14" s="51" customFormat="1" ht="28.5" x14ac:dyDescent="0.2">
      <c r="A67" s="411"/>
      <c r="B67" s="343" t="s">
        <v>12</v>
      </c>
      <c r="C67" s="186">
        <v>992</v>
      </c>
      <c r="D67" s="187" t="s">
        <v>27</v>
      </c>
      <c r="E67" s="187"/>
      <c r="F67" s="414"/>
      <c r="G67" s="188"/>
      <c r="H67" s="188"/>
      <c r="I67" s="415"/>
      <c r="J67" s="187"/>
      <c r="K67" s="190">
        <f>K68+K78</f>
        <v>64.599999999999994</v>
      </c>
      <c r="L67" s="190">
        <f>L68+L78</f>
        <v>59</v>
      </c>
      <c r="M67" s="190">
        <f t="shared" si="7"/>
        <v>91.331269349845215</v>
      </c>
      <c r="N67" s="412"/>
    </row>
    <row r="68" spans="1:14" s="400" customFormat="1" ht="45" x14ac:dyDescent="0.25">
      <c r="A68" s="234"/>
      <c r="B68" s="345" t="s">
        <v>13</v>
      </c>
      <c r="C68" s="192">
        <v>992</v>
      </c>
      <c r="D68" s="193" t="s">
        <v>27</v>
      </c>
      <c r="E68" s="193" t="s">
        <v>28</v>
      </c>
      <c r="F68" s="194"/>
      <c r="G68" s="189"/>
      <c r="H68" s="189"/>
      <c r="I68" s="195"/>
      <c r="J68" s="193"/>
      <c r="K68" s="185">
        <f>K72+K73</f>
        <v>44.6</v>
      </c>
      <c r="L68" s="185">
        <f>L72+L73</f>
        <v>39</v>
      </c>
      <c r="M68" s="185">
        <f t="shared" si="7"/>
        <v>87.443946188340803</v>
      </c>
      <c r="N68" s="402"/>
    </row>
    <row r="69" spans="1:14" ht="60" x14ac:dyDescent="0.25">
      <c r="A69" s="234"/>
      <c r="B69" s="345" t="s">
        <v>159</v>
      </c>
      <c r="C69" s="192">
        <v>992</v>
      </c>
      <c r="D69" s="193" t="s">
        <v>27</v>
      </c>
      <c r="E69" s="193" t="s">
        <v>28</v>
      </c>
      <c r="F69" s="194" t="s">
        <v>30</v>
      </c>
      <c r="G69" s="189" t="s">
        <v>66</v>
      </c>
      <c r="H69" s="189" t="s">
        <v>24</v>
      </c>
      <c r="I69" s="195" t="s">
        <v>128</v>
      </c>
      <c r="J69" s="193"/>
      <c r="K69" s="185">
        <f>K72</f>
        <v>34.6</v>
      </c>
      <c r="L69" s="185">
        <f t="shared" ref="L69" si="37">L72</f>
        <v>34.1</v>
      </c>
      <c r="M69" s="185">
        <f t="shared" si="7"/>
        <v>98.554913294797686</v>
      </c>
      <c r="N69" s="402"/>
    </row>
    <row r="70" spans="1:14" ht="45" x14ac:dyDescent="0.25">
      <c r="A70" s="234"/>
      <c r="B70" s="345" t="s">
        <v>457</v>
      </c>
      <c r="C70" s="192">
        <v>992</v>
      </c>
      <c r="D70" s="193" t="s">
        <v>27</v>
      </c>
      <c r="E70" s="193" t="s">
        <v>28</v>
      </c>
      <c r="F70" s="194" t="s">
        <v>30</v>
      </c>
      <c r="G70" s="189" t="s">
        <v>75</v>
      </c>
      <c r="H70" s="189" t="s">
        <v>24</v>
      </c>
      <c r="I70" s="195" t="s">
        <v>128</v>
      </c>
      <c r="J70" s="193"/>
      <c r="K70" s="185">
        <f>K72</f>
        <v>34.6</v>
      </c>
      <c r="L70" s="185">
        <f t="shared" ref="L70" si="38">L72</f>
        <v>34.1</v>
      </c>
      <c r="M70" s="185">
        <f t="shared" si="7"/>
        <v>98.554913294797686</v>
      </c>
      <c r="N70" s="402"/>
    </row>
    <row r="71" spans="1:14" ht="45" x14ac:dyDescent="0.25">
      <c r="A71" s="234"/>
      <c r="B71" s="417" t="s">
        <v>463</v>
      </c>
      <c r="C71" s="192">
        <v>992</v>
      </c>
      <c r="D71" s="193" t="s">
        <v>27</v>
      </c>
      <c r="E71" s="193" t="s">
        <v>28</v>
      </c>
      <c r="F71" s="194" t="s">
        <v>30</v>
      </c>
      <c r="G71" s="189" t="s">
        <v>75</v>
      </c>
      <c r="H71" s="189" t="s">
        <v>24</v>
      </c>
      <c r="I71" s="195" t="s">
        <v>145</v>
      </c>
      <c r="J71" s="193"/>
      <c r="K71" s="185">
        <f>K72</f>
        <v>34.6</v>
      </c>
      <c r="L71" s="185">
        <f t="shared" ref="L71" si="39">L72</f>
        <v>34.1</v>
      </c>
      <c r="M71" s="185">
        <f t="shared" si="7"/>
        <v>98.554913294797686</v>
      </c>
      <c r="N71" s="402"/>
    </row>
    <row r="72" spans="1:14" ht="90" x14ac:dyDescent="0.25">
      <c r="A72" s="234"/>
      <c r="B72" s="401" t="s">
        <v>76</v>
      </c>
      <c r="C72" s="192">
        <v>992</v>
      </c>
      <c r="D72" s="193" t="s">
        <v>27</v>
      </c>
      <c r="E72" s="193" t="s">
        <v>28</v>
      </c>
      <c r="F72" s="194" t="s">
        <v>30</v>
      </c>
      <c r="G72" s="189" t="s">
        <v>75</v>
      </c>
      <c r="H72" s="189" t="s">
        <v>24</v>
      </c>
      <c r="I72" s="195" t="s">
        <v>145</v>
      </c>
      <c r="J72" s="193" t="s">
        <v>77</v>
      </c>
      <c r="K72" s="185">
        <v>34.6</v>
      </c>
      <c r="L72" s="185">
        <v>34.1</v>
      </c>
      <c r="M72" s="185">
        <f t="shared" si="7"/>
        <v>98.554913294797686</v>
      </c>
      <c r="N72" s="402"/>
    </row>
    <row r="73" spans="1:14" ht="30" x14ac:dyDescent="0.25">
      <c r="A73" s="234"/>
      <c r="B73" s="344" t="s">
        <v>80</v>
      </c>
      <c r="C73" s="192">
        <v>992</v>
      </c>
      <c r="D73" s="193" t="s">
        <v>27</v>
      </c>
      <c r="E73" s="193" t="s">
        <v>28</v>
      </c>
      <c r="F73" s="194" t="s">
        <v>30</v>
      </c>
      <c r="G73" s="189" t="s">
        <v>75</v>
      </c>
      <c r="H73" s="189" t="s">
        <v>24</v>
      </c>
      <c r="I73" s="195" t="s">
        <v>145</v>
      </c>
      <c r="J73" s="193" t="s">
        <v>81</v>
      </c>
      <c r="K73" s="185">
        <v>10</v>
      </c>
      <c r="L73" s="185">
        <v>4.9000000000000004</v>
      </c>
      <c r="M73" s="185">
        <f t="shared" si="7"/>
        <v>49.000000000000007</v>
      </c>
      <c r="N73" s="402"/>
    </row>
    <row r="74" spans="1:14" ht="45" x14ac:dyDescent="0.25">
      <c r="A74" s="234"/>
      <c r="B74" s="344" t="s">
        <v>430</v>
      </c>
      <c r="C74" s="192">
        <v>992</v>
      </c>
      <c r="D74" s="193" t="s">
        <v>27</v>
      </c>
      <c r="E74" s="193" t="s">
        <v>45</v>
      </c>
      <c r="F74" s="194"/>
      <c r="G74" s="189"/>
      <c r="H74" s="189"/>
      <c r="I74" s="195"/>
      <c r="J74" s="193"/>
      <c r="K74" s="185">
        <f>K78</f>
        <v>20</v>
      </c>
      <c r="L74" s="185">
        <f>L78</f>
        <v>20</v>
      </c>
      <c r="M74" s="185">
        <f t="shared" si="7"/>
        <v>100</v>
      </c>
      <c r="N74" s="402"/>
    </row>
    <row r="75" spans="1:14" s="51" customFormat="1" ht="60" x14ac:dyDescent="0.25">
      <c r="A75" s="234"/>
      <c r="B75" s="345" t="s">
        <v>159</v>
      </c>
      <c r="C75" s="192">
        <v>992</v>
      </c>
      <c r="D75" s="193" t="s">
        <v>27</v>
      </c>
      <c r="E75" s="193" t="s">
        <v>45</v>
      </c>
      <c r="F75" s="194" t="s">
        <v>30</v>
      </c>
      <c r="G75" s="189" t="s">
        <v>66</v>
      </c>
      <c r="H75" s="189" t="s">
        <v>24</v>
      </c>
      <c r="I75" s="195" t="s">
        <v>128</v>
      </c>
      <c r="J75" s="193"/>
      <c r="K75" s="185">
        <f>K78</f>
        <v>20</v>
      </c>
      <c r="L75" s="185">
        <f t="shared" ref="L75" si="40">L78</f>
        <v>20</v>
      </c>
      <c r="M75" s="185">
        <f t="shared" si="7"/>
        <v>100</v>
      </c>
      <c r="N75" s="412"/>
    </row>
    <row r="76" spans="1:14" x14ac:dyDescent="0.25">
      <c r="A76" s="234"/>
      <c r="B76" s="344" t="s">
        <v>93</v>
      </c>
      <c r="C76" s="192">
        <v>992</v>
      </c>
      <c r="D76" s="193" t="s">
        <v>27</v>
      </c>
      <c r="E76" s="418" t="s">
        <v>45</v>
      </c>
      <c r="F76" s="419" t="s">
        <v>30</v>
      </c>
      <c r="G76" s="420" t="s">
        <v>90</v>
      </c>
      <c r="H76" s="420" t="s">
        <v>24</v>
      </c>
      <c r="I76" s="421" t="s">
        <v>128</v>
      </c>
      <c r="J76" s="193"/>
      <c r="K76" s="185">
        <f>K78</f>
        <v>20</v>
      </c>
      <c r="L76" s="185">
        <f t="shared" ref="L76" si="41">L78</f>
        <v>20</v>
      </c>
      <c r="M76" s="185">
        <f t="shared" si="7"/>
        <v>100</v>
      </c>
      <c r="N76" s="402"/>
    </row>
    <row r="77" spans="1:14" s="105" customFormat="1" x14ac:dyDescent="0.25">
      <c r="A77" s="422"/>
      <c r="B77" s="423" t="s">
        <v>161</v>
      </c>
      <c r="C77" s="192">
        <v>992</v>
      </c>
      <c r="D77" s="193" t="s">
        <v>27</v>
      </c>
      <c r="E77" s="193" t="s">
        <v>45</v>
      </c>
      <c r="F77" s="194" t="s">
        <v>30</v>
      </c>
      <c r="G77" s="189" t="s">
        <v>90</v>
      </c>
      <c r="H77" s="189" t="s">
        <v>24</v>
      </c>
      <c r="I77" s="195" t="s">
        <v>146</v>
      </c>
      <c r="J77" s="193"/>
      <c r="K77" s="185">
        <f>K78</f>
        <v>20</v>
      </c>
      <c r="L77" s="185">
        <f t="shared" ref="L77" si="42">L78</f>
        <v>20</v>
      </c>
      <c r="M77" s="185">
        <f t="shared" si="7"/>
        <v>100</v>
      </c>
      <c r="N77" s="424"/>
    </row>
    <row r="78" spans="1:14" s="105" customFormat="1" ht="45" x14ac:dyDescent="0.25">
      <c r="A78" s="422"/>
      <c r="B78" s="425" t="s">
        <v>110</v>
      </c>
      <c r="C78" s="192">
        <v>992</v>
      </c>
      <c r="D78" s="193" t="s">
        <v>27</v>
      </c>
      <c r="E78" s="193" t="s">
        <v>45</v>
      </c>
      <c r="F78" s="194" t="s">
        <v>30</v>
      </c>
      <c r="G78" s="189" t="s">
        <v>90</v>
      </c>
      <c r="H78" s="189" t="s">
        <v>24</v>
      </c>
      <c r="I78" s="195" t="s">
        <v>146</v>
      </c>
      <c r="J78" s="193" t="s">
        <v>111</v>
      </c>
      <c r="K78" s="185">
        <v>20</v>
      </c>
      <c r="L78" s="185">
        <v>20</v>
      </c>
      <c r="M78" s="185">
        <f t="shared" si="7"/>
        <v>100</v>
      </c>
      <c r="N78" s="424"/>
    </row>
    <row r="79" spans="1:14" s="106" customFormat="1" ht="14.25" x14ac:dyDescent="0.2">
      <c r="A79" s="426"/>
      <c r="B79" s="427" t="s">
        <v>15</v>
      </c>
      <c r="C79" s="186">
        <v>992</v>
      </c>
      <c r="D79" s="187" t="s">
        <v>26</v>
      </c>
      <c r="E79" s="187"/>
      <c r="F79" s="414"/>
      <c r="G79" s="188"/>
      <c r="H79" s="188"/>
      <c r="I79" s="415"/>
      <c r="J79" s="187"/>
      <c r="K79" s="190">
        <f>K80+K85+K91</f>
        <v>5618.8</v>
      </c>
      <c r="L79" s="190">
        <f>L80+L85+L91</f>
        <v>5598.4</v>
      </c>
      <c r="M79" s="190">
        <f t="shared" si="7"/>
        <v>99.636933152986401</v>
      </c>
      <c r="N79" s="428"/>
    </row>
    <row r="80" spans="1:14" s="400" customFormat="1" x14ac:dyDescent="0.25">
      <c r="A80" s="234"/>
      <c r="B80" s="345" t="s">
        <v>95</v>
      </c>
      <c r="C80" s="192">
        <v>992</v>
      </c>
      <c r="D80" s="193" t="s">
        <v>26</v>
      </c>
      <c r="E80" s="193" t="s">
        <v>28</v>
      </c>
      <c r="F80" s="194"/>
      <c r="G80" s="189"/>
      <c r="H80" s="189"/>
      <c r="I80" s="195"/>
      <c r="J80" s="193"/>
      <c r="K80" s="185">
        <f>K84</f>
        <v>5446.6</v>
      </c>
      <c r="L80" s="185">
        <f t="shared" ref="L80:M80" si="43">L84</f>
        <v>5439.2</v>
      </c>
      <c r="M80" s="185">
        <f t="shared" si="43"/>
        <v>99.864135423934187</v>
      </c>
      <c r="N80" s="402"/>
    </row>
    <row r="81" spans="1:14" ht="60" x14ac:dyDescent="0.25">
      <c r="A81" s="234"/>
      <c r="B81" s="345" t="s">
        <v>162</v>
      </c>
      <c r="C81" s="192">
        <v>992</v>
      </c>
      <c r="D81" s="193" t="s">
        <v>26</v>
      </c>
      <c r="E81" s="193" t="s">
        <v>28</v>
      </c>
      <c r="F81" s="194" t="s">
        <v>26</v>
      </c>
      <c r="G81" s="189" t="s">
        <v>66</v>
      </c>
      <c r="H81" s="189" t="s">
        <v>24</v>
      </c>
      <c r="I81" s="195" t="s">
        <v>128</v>
      </c>
      <c r="J81" s="193"/>
      <c r="K81" s="185">
        <f>K82</f>
        <v>5446.6</v>
      </c>
      <c r="L81" s="185">
        <f t="shared" ref="L81:L83" si="44">L82</f>
        <v>5439.2</v>
      </c>
      <c r="M81" s="190">
        <f t="shared" ref="M81:M152" si="45">L81/K81*100</f>
        <v>99.864135423934187</v>
      </c>
      <c r="N81" s="402"/>
    </row>
    <row r="82" spans="1:14" ht="30" x14ac:dyDescent="0.25">
      <c r="A82" s="234"/>
      <c r="B82" s="344" t="s">
        <v>335</v>
      </c>
      <c r="C82" s="192">
        <v>992</v>
      </c>
      <c r="D82" s="193" t="s">
        <v>26</v>
      </c>
      <c r="E82" s="193" t="s">
        <v>28</v>
      </c>
      <c r="F82" s="194" t="s">
        <v>26</v>
      </c>
      <c r="G82" s="189" t="s">
        <v>75</v>
      </c>
      <c r="H82" s="189" t="s">
        <v>24</v>
      </c>
      <c r="I82" s="195" t="s">
        <v>128</v>
      </c>
      <c r="J82" s="193"/>
      <c r="K82" s="185">
        <f>K83</f>
        <v>5446.6</v>
      </c>
      <c r="L82" s="185">
        <f t="shared" si="44"/>
        <v>5439.2</v>
      </c>
      <c r="M82" s="185">
        <f t="shared" si="45"/>
        <v>99.864135423934187</v>
      </c>
      <c r="N82" s="402"/>
    </row>
    <row r="83" spans="1:14" ht="30" x14ac:dyDescent="0.25">
      <c r="A83" s="234"/>
      <c r="B83" s="345" t="s">
        <v>464</v>
      </c>
      <c r="C83" s="192">
        <v>992</v>
      </c>
      <c r="D83" s="193" t="s">
        <v>26</v>
      </c>
      <c r="E83" s="193" t="s">
        <v>28</v>
      </c>
      <c r="F83" s="194" t="s">
        <v>26</v>
      </c>
      <c r="G83" s="189" t="s">
        <v>75</v>
      </c>
      <c r="H83" s="189" t="s">
        <v>24</v>
      </c>
      <c r="I83" s="195" t="s">
        <v>129</v>
      </c>
      <c r="J83" s="193"/>
      <c r="K83" s="185">
        <f>K84</f>
        <v>5446.6</v>
      </c>
      <c r="L83" s="185">
        <f t="shared" si="44"/>
        <v>5439.2</v>
      </c>
      <c r="M83" s="185">
        <f t="shared" si="45"/>
        <v>99.864135423934187</v>
      </c>
      <c r="N83" s="402"/>
    </row>
    <row r="84" spans="1:14" ht="30" x14ac:dyDescent="0.25">
      <c r="A84" s="234"/>
      <c r="B84" s="404" t="s">
        <v>80</v>
      </c>
      <c r="C84" s="192">
        <v>992</v>
      </c>
      <c r="D84" s="193" t="s">
        <v>26</v>
      </c>
      <c r="E84" s="193" t="s">
        <v>28</v>
      </c>
      <c r="F84" s="194" t="s">
        <v>26</v>
      </c>
      <c r="G84" s="189" t="s">
        <v>75</v>
      </c>
      <c r="H84" s="189" t="s">
        <v>24</v>
      </c>
      <c r="I84" s="195" t="s">
        <v>129</v>
      </c>
      <c r="J84" s="193" t="s">
        <v>81</v>
      </c>
      <c r="K84" s="185">
        <v>5446.6</v>
      </c>
      <c r="L84" s="185">
        <v>5439.2</v>
      </c>
      <c r="M84" s="185">
        <f t="shared" si="45"/>
        <v>99.864135423934187</v>
      </c>
      <c r="N84" s="402"/>
    </row>
    <row r="85" spans="1:14" x14ac:dyDescent="0.25">
      <c r="A85" s="234"/>
      <c r="B85" s="401" t="s">
        <v>96</v>
      </c>
      <c r="C85" s="192">
        <v>992</v>
      </c>
      <c r="D85" s="193" t="s">
        <v>26</v>
      </c>
      <c r="E85" s="193" t="s">
        <v>97</v>
      </c>
      <c r="F85" s="194"/>
      <c r="G85" s="189"/>
      <c r="H85" s="189"/>
      <c r="I85" s="195"/>
      <c r="J85" s="193"/>
      <c r="K85" s="185">
        <f>K89</f>
        <v>162.19999999999999</v>
      </c>
      <c r="L85" s="185">
        <f t="shared" ref="L85" si="46">L89</f>
        <v>159.19999999999999</v>
      </c>
      <c r="M85" s="185">
        <f t="shared" si="45"/>
        <v>98.150431565967949</v>
      </c>
      <c r="N85" s="402"/>
    </row>
    <row r="86" spans="1:14" ht="60" x14ac:dyDescent="0.25">
      <c r="A86" s="234"/>
      <c r="B86" s="344" t="s">
        <v>154</v>
      </c>
      <c r="C86" s="192">
        <v>992</v>
      </c>
      <c r="D86" s="193" t="s">
        <v>26</v>
      </c>
      <c r="E86" s="193" t="s">
        <v>97</v>
      </c>
      <c r="F86" s="194" t="s">
        <v>98</v>
      </c>
      <c r="G86" s="189" t="s">
        <v>66</v>
      </c>
      <c r="H86" s="189" t="s">
        <v>24</v>
      </c>
      <c r="I86" s="195" t="s">
        <v>128</v>
      </c>
      <c r="J86" s="193"/>
      <c r="K86" s="185">
        <f>K89</f>
        <v>162.19999999999999</v>
      </c>
      <c r="L86" s="185">
        <f t="shared" ref="L86" si="47">L89</f>
        <v>159.19999999999999</v>
      </c>
      <c r="M86" s="190">
        <f t="shared" si="45"/>
        <v>98.150431565967949</v>
      </c>
      <c r="N86" s="402"/>
    </row>
    <row r="87" spans="1:14" ht="30" x14ac:dyDescent="0.25">
      <c r="A87" s="234"/>
      <c r="B87" s="429" t="s">
        <v>431</v>
      </c>
      <c r="C87" s="192">
        <v>992</v>
      </c>
      <c r="D87" s="193" t="s">
        <v>26</v>
      </c>
      <c r="E87" s="193" t="s">
        <v>97</v>
      </c>
      <c r="F87" s="194" t="s">
        <v>98</v>
      </c>
      <c r="G87" s="189" t="s">
        <v>68</v>
      </c>
      <c r="H87" s="189" t="s">
        <v>24</v>
      </c>
      <c r="I87" s="195" t="s">
        <v>128</v>
      </c>
      <c r="J87" s="193"/>
      <c r="K87" s="185">
        <f>K89</f>
        <v>162.19999999999999</v>
      </c>
      <c r="L87" s="185">
        <f t="shared" ref="L87" si="48">L89</f>
        <v>159.19999999999999</v>
      </c>
      <c r="M87" s="185">
        <f t="shared" si="45"/>
        <v>98.150431565967949</v>
      </c>
      <c r="N87" s="402"/>
    </row>
    <row r="88" spans="1:14" s="400" customFormat="1" ht="30" x14ac:dyDescent="0.25">
      <c r="A88" s="234"/>
      <c r="B88" s="404" t="s">
        <v>57</v>
      </c>
      <c r="C88" s="192">
        <v>992</v>
      </c>
      <c r="D88" s="193" t="s">
        <v>26</v>
      </c>
      <c r="E88" s="193" t="s">
        <v>97</v>
      </c>
      <c r="F88" s="194" t="s">
        <v>98</v>
      </c>
      <c r="G88" s="189" t="s">
        <v>68</v>
      </c>
      <c r="H88" s="189" t="s">
        <v>24</v>
      </c>
      <c r="I88" s="195" t="s">
        <v>133</v>
      </c>
      <c r="J88" s="193"/>
      <c r="K88" s="185">
        <f>K89</f>
        <v>162.19999999999999</v>
      </c>
      <c r="L88" s="185">
        <f t="shared" ref="L88" si="49">L89</f>
        <v>159.19999999999999</v>
      </c>
      <c r="M88" s="185">
        <f t="shared" si="45"/>
        <v>98.150431565967949</v>
      </c>
      <c r="N88" s="402"/>
    </row>
    <row r="89" spans="1:14" ht="30" x14ac:dyDescent="0.25">
      <c r="A89" s="403"/>
      <c r="B89" s="404" t="s">
        <v>80</v>
      </c>
      <c r="C89" s="405">
        <v>992</v>
      </c>
      <c r="D89" s="193" t="s">
        <v>26</v>
      </c>
      <c r="E89" s="193" t="s">
        <v>97</v>
      </c>
      <c r="F89" s="194" t="s">
        <v>98</v>
      </c>
      <c r="G89" s="189" t="s">
        <v>68</v>
      </c>
      <c r="H89" s="189" t="s">
        <v>24</v>
      </c>
      <c r="I89" s="195" t="s">
        <v>133</v>
      </c>
      <c r="J89" s="193" t="s">
        <v>81</v>
      </c>
      <c r="K89" s="185">
        <v>162.19999999999999</v>
      </c>
      <c r="L89" s="185">
        <v>159.19999999999999</v>
      </c>
      <c r="M89" s="185">
        <f t="shared" si="45"/>
        <v>98.150431565967949</v>
      </c>
      <c r="N89" s="402"/>
    </row>
    <row r="90" spans="1:14" ht="30" x14ac:dyDescent="0.25">
      <c r="A90" s="403"/>
      <c r="B90" s="344" t="s">
        <v>427</v>
      </c>
      <c r="C90" s="405">
        <v>992</v>
      </c>
      <c r="D90" s="193" t="s">
        <v>26</v>
      </c>
      <c r="E90" s="193" t="s">
        <v>39</v>
      </c>
      <c r="F90" s="194"/>
      <c r="G90" s="189"/>
      <c r="H90" s="189"/>
      <c r="I90" s="195"/>
      <c r="J90" s="193"/>
      <c r="K90" s="185">
        <f>K91</f>
        <v>10</v>
      </c>
      <c r="L90" s="185">
        <f t="shared" ref="L90:M90" si="50">L91</f>
        <v>0</v>
      </c>
      <c r="M90" s="185">
        <f t="shared" si="50"/>
        <v>0</v>
      </c>
      <c r="N90" s="402"/>
    </row>
    <row r="91" spans="1:14" ht="60" x14ac:dyDescent="0.25">
      <c r="A91" s="403"/>
      <c r="B91" s="430" t="s">
        <v>417</v>
      </c>
      <c r="C91" s="405">
        <v>992</v>
      </c>
      <c r="D91" s="193" t="s">
        <v>26</v>
      </c>
      <c r="E91" s="193" t="s">
        <v>39</v>
      </c>
      <c r="F91" s="194" t="s">
        <v>94</v>
      </c>
      <c r="G91" s="189" t="s">
        <v>66</v>
      </c>
      <c r="H91" s="189" t="s">
        <v>24</v>
      </c>
      <c r="I91" s="195" t="s">
        <v>128</v>
      </c>
      <c r="J91" s="193"/>
      <c r="K91" s="185">
        <f>K94</f>
        <v>10</v>
      </c>
      <c r="L91" s="185">
        <f t="shared" ref="L91" si="51">L94</f>
        <v>0</v>
      </c>
      <c r="M91" s="185">
        <f t="shared" si="45"/>
        <v>0</v>
      </c>
      <c r="N91" s="402"/>
    </row>
    <row r="92" spans="1:14" ht="30" x14ac:dyDescent="0.25">
      <c r="A92" s="234"/>
      <c r="B92" s="430" t="s">
        <v>100</v>
      </c>
      <c r="C92" s="405">
        <v>992</v>
      </c>
      <c r="D92" s="193" t="s">
        <v>26</v>
      </c>
      <c r="E92" s="193" t="s">
        <v>39</v>
      </c>
      <c r="F92" s="194" t="s">
        <v>94</v>
      </c>
      <c r="G92" s="189" t="s">
        <v>75</v>
      </c>
      <c r="H92" s="189" t="s">
        <v>24</v>
      </c>
      <c r="I92" s="195" t="s">
        <v>128</v>
      </c>
      <c r="J92" s="193"/>
      <c r="K92" s="185">
        <v>10</v>
      </c>
      <c r="L92" s="185">
        <f>L94</f>
        <v>0</v>
      </c>
      <c r="M92" s="185">
        <f t="shared" si="45"/>
        <v>0</v>
      </c>
      <c r="N92" s="402"/>
    </row>
    <row r="93" spans="1:14" ht="45" x14ac:dyDescent="0.25">
      <c r="A93" s="234"/>
      <c r="B93" s="430" t="s">
        <v>428</v>
      </c>
      <c r="C93" s="405">
        <v>992</v>
      </c>
      <c r="D93" s="193" t="s">
        <v>26</v>
      </c>
      <c r="E93" s="193" t="s">
        <v>39</v>
      </c>
      <c r="F93" s="194" t="s">
        <v>94</v>
      </c>
      <c r="G93" s="189" t="s">
        <v>75</v>
      </c>
      <c r="H93" s="189" t="s">
        <v>23</v>
      </c>
      <c r="I93" s="195" t="s">
        <v>147</v>
      </c>
      <c r="J93" s="193"/>
      <c r="K93" s="185">
        <v>10</v>
      </c>
      <c r="L93" s="185">
        <f>L94</f>
        <v>0</v>
      </c>
      <c r="M93" s="185">
        <f t="shared" si="45"/>
        <v>0</v>
      </c>
      <c r="N93" s="402"/>
    </row>
    <row r="94" spans="1:14" ht="30" x14ac:dyDescent="0.25">
      <c r="A94" s="234"/>
      <c r="B94" s="430" t="s">
        <v>80</v>
      </c>
      <c r="C94" s="405">
        <v>992</v>
      </c>
      <c r="D94" s="193" t="s">
        <v>26</v>
      </c>
      <c r="E94" s="193" t="s">
        <v>39</v>
      </c>
      <c r="F94" s="194" t="s">
        <v>94</v>
      </c>
      <c r="G94" s="189" t="s">
        <v>75</v>
      </c>
      <c r="H94" s="189" t="s">
        <v>23</v>
      </c>
      <c r="I94" s="195" t="s">
        <v>147</v>
      </c>
      <c r="J94" s="193" t="s">
        <v>81</v>
      </c>
      <c r="K94" s="185">
        <v>10</v>
      </c>
      <c r="L94" s="185">
        <v>0</v>
      </c>
      <c r="M94" s="185">
        <f t="shared" si="45"/>
        <v>0</v>
      </c>
      <c r="N94" s="402"/>
    </row>
    <row r="95" spans="1:14" s="51" customFormat="1" ht="14.25" x14ac:dyDescent="0.2">
      <c r="A95" s="411"/>
      <c r="B95" s="343" t="s">
        <v>16</v>
      </c>
      <c r="C95" s="186">
        <v>992</v>
      </c>
      <c r="D95" s="187" t="s">
        <v>30</v>
      </c>
      <c r="E95" s="187"/>
      <c r="F95" s="414"/>
      <c r="G95" s="188"/>
      <c r="H95" s="188"/>
      <c r="I95" s="415"/>
      <c r="J95" s="187"/>
      <c r="K95" s="190">
        <f>K96+K101</f>
        <v>4990.3999999999996</v>
      </c>
      <c r="L95" s="190">
        <f>L96+L101</f>
        <v>4778.3999999999996</v>
      </c>
      <c r="M95" s="190">
        <f t="shared" si="45"/>
        <v>95.751843539596024</v>
      </c>
      <c r="N95" s="412"/>
    </row>
    <row r="96" spans="1:14" s="400" customFormat="1" x14ac:dyDescent="0.25">
      <c r="A96" s="234"/>
      <c r="B96" s="345" t="s">
        <v>17</v>
      </c>
      <c r="C96" s="192">
        <v>992</v>
      </c>
      <c r="D96" s="193" t="s">
        <v>30</v>
      </c>
      <c r="E96" s="193" t="s">
        <v>25</v>
      </c>
      <c r="F96" s="194"/>
      <c r="G96" s="189"/>
      <c r="H96" s="189"/>
      <c r="I96" s="195"/>
      <c r="J96" s="193"/>
      <c r="K96" s="185">
        <f>K97</f>
        <v>1083.9000000000001</v>
      </c>
      <c r="L96" s="185">
        <f>L97</f>
        <v>1083.9000000000001</v>
      </c>
      <c r="M96" s="185">
        <f t="shared" si="45"/>
        <v>100</v>
      </c>
      <c r="N96" s="402"/>
    </row>
    <row r="97" spans="1:21" ht="30" x14ac:dyDescent="0.25">
      <c r="A97" s="234"/>
      <c r="B97" s="345" t="s">
        <v>465</v>
      </c>
      <c r="C97" s="192">
        <v>992</v>
      </c>
      <c r="D97" s="193" t="s">
        <v>30</v>
      </c>
      <c r="E97" s="193" t="s">
        <v>25</v>
      </c>
      <c r="F97" s="194" t="s">
        <v>102</v>
      </c>
      <c r="G97" s="189" t="s">
        <v>66</v>
      </c>
      <c r="H97" s="189" t="s">
        <v>24</v>
      </c>
      <c r="I97" s="195" t="s">
        <v>128</v>
      </c>
      <c r="J97" s="193"/>
      <c r="K97" s="185">
        <f>K100</f>
        <v>1083.9000000000001</v>
      </c>
      <c r="L97" s="185">
        <f t="shared" ref="L97" si="52">L100</f>
        <v>1083.9000000000001</v>
      </c>
      <c r="M97" s="185">
        <f t="shared" si="45"/>
        <v>100</v>
      </c>
      <c r="N97" s="402"/>
    </row>
    <row r="98" spans="1:21" x14ac:dyDescent="0.25">
      <c r="A98" s="234"/>
      <c r="B98" s="345" t="s">
        <v>155</v>
      </c>
      <c r="C98" s="192">
        <v>992</v>
      </c>
      <c r="D98" s="193" t="s">
        <v>30</v>
      </c>
      <c r="E98" s="193" t="s">
        <v>25</v>
      </c>
      <c r="F98" s="194" t="s">
        <v>102</v>
      </c>
      <c r="G98" s="189" t="s">
        <v>68</v>
      </c>
      <c r="H98" s="189" t="s">
        <v>24</v>
      </c>
      <c r="I98" s="195" t="s">
        <v>128</v>
      </c>
      <c r="J98" s="193"/>
      <c r="K98" s="185">
        <f>K100</f>
        <v>1083.9000000000001</v>
      </c>
      <c r="L98" s="185">
        <f t="shared" ref="L98" si="53">L100</f>
        <v>1083.9000000000001</v>
      </c>
      <c r="M98" s="185">
        <f t="shared" si="45"/>
        <v>100</v>
      </c>
      <c r="N98" s="402"/>
    </row>
    <row r="99" spans="1:21" ht="30" x14ac:dyDescent="0.25">
      <c r="A99" s="234"/>
      <c r="B99" s="345" t="s">
        <v>46</v>
      </c>
      <c r="C99" s="192">
        <v>992</v>
      </c>
      <c r="D99" s="193" t="s">
        <v>30</v>
      </c>
      <c r="E99" s="193" t="s">
        <v>25</v>
      </c>
      <c r="F99" s="194" t="s">
        <v>102</v>
      </c>
      <c r="G99" s="189" t="s">
        <v>68</v>
      </c>
      <c r="H99" s="189" t="s">
        <v>24</v>
      </c>
      <c r="I99" s="195" t="s">
        <v>148</v>
      </c>
      <c r="J99" s="193"/>
      <c r="K99" s="185">
        <f>K100</f>
        <v>1083.9000000000001</v>
      </c>
      <c r="L99" s="185">
        <f t="shared" ref="L99" si="54">L100</f>
        <v>1083.9000000000001</v>
      </c>
      <c r="M99" s="185">
        <f t="shared" si="45"/>
        <v>100</v>
      </c>
      <c r="N99" s="402"/>
    </row>
    <row r="100" spans="1:21" ht="30" x14ac:dyDescent="0.25">
      <c r="A100" s="234"/>
      <c r="B100" s="345" t="s">
        <v>80</v>
      </c>
      <c r="C100" s="192">
        <v>992</v>
      </c>
      <c r="D100" s="193" t="s">
        <v>30</v>
      </c>
      <c r="E100" s="193" t="s">
        <v>25</v>
      </c>
      <c r="F100" s="194" t="s">
        <v>102</v>
      </c>
      <c r="G100" s="189" t="s">
        <v>68</v>
      </c>
      <c r="H100" s="189" t="s">
        <v>24</v>
      </c>
      <c r="I100" s="195" t="s">
        <v>148</v>
      </c>
      <c r="J100" s="193" t="s">
        <v>81</v>
      </c>
      <c r="K100" s="185">
        <v>1083.9000000000001</v>
      </c>
      <c r="L100" s="185">
        <v>1083.9000000000001</v>
      </c>
      <c r="M100" s="185">
        <f t="shared" si="45"/>
        <v>100</v>
      </c>
      <c r="N100" s="402"/>
    </row>
    <row r="101" spans="1:21" s="51" customFormat="1" x14ac:dyDescent="0.25">
      <c r="A101" s="411"/>
      <c r="B101" s="345" t="s">
        <v>18</v>
      </c>
      <c r="C101" s="192">
        <v>992</v>
      </c>
      <c r="D101" s="193" t="s">
        <v>30</v>
      </c>
      <c r="E101" s="193" t="s">
        <v>27</v>
      </c>
      <c r="F101" s="194"/>
      <c r="G101" s="189"/>
      <c r="H101" s="189"/>
      <c r="I101" s="195"/>
      <c r="J101" s="193"/>
      <c r="K101" s="185">
        <f>K102</f>
        <v>3906.5</v>
      </c>
      <c r="L101" s="185">
        <f>L102</f>
        <v>3694.5</v>
      </c>
      <c r="M101" s="190">
        <f t="shared" si="45"/>
        <v>94.573147318571614</v>
      </c>
      <c r="N101" s="412"/>
    </row>
    <row r="102" spans="1:21" ht="45" x14ac:dyDescent="0.25">
      <c r="A102" s="234"/>
      <c r="B102" s="345" t="s">
        <v>156</v>
      </c>
      <c r="C102" s="192">
        <v>992</v>
      </c>
      <c r="D102" s="193" t="s">
        <v>30</v>
      </c>
      <c r="E102" s="193" t="s">
        <v>27</v>
      </c>
      <c r="F102" s="194" t="s">
        <v>106</v>
      </c>
      <c r="G102" s="189" t="s">
        <v>66</v>
      </c>
      <c r="H102" s="189" t="s">
        <v>24</v>
      </c>
      <c r="I102" s="195" t="s">
        <v>128</v>
      </c>
      <c r="J102" s="193"/>
      <c r="K102" s="185">
        <f>K103+K106+K109</f>
        <v>3906.5</v>
      </c>
      <c r="L102" s="185">
        <f t="shared" ref="L102" si="55">L103+L106+L109</f>
        <v>3694.5</v>
      </c>
      <c r="M102" s="190">
        <f t="shared" si="45"/>
        <v>94.573147318571614</v>
      </c>
      <c r="N102" s="402"/>
    </row>
    <row r="103" spans="1:21" ht="30" x14ac:dyDescent="0.25">
      <c r="A103" s="234"/>
      <c r="B103" s="345" t="s">
        <v>107</v>
      </c>
      <c r="C103" s="192">
        <v>992</v>
      </c>
      <c r="D103" s="193" t="s">
        <v>30</v>
      </c>
      <c r="E103" s="193" t="s">
        <v>27</v>
      </c>
      <c r="F103" s="194" t="s">
        <v>106</v>
      </c>
      <c r="G103" s="189" t="s">
        <v>75</v>
      </c>
      <c r="H103" s="189" t="s">
        <v>24</v>
      </c>
      <c r="I103" s="195" t="s">
        <v>128</v>
      </c>
      <c r="J103" s="193"/>
      <c r="K103" s="185">
        <v>840</v>
      </c>
      <c r="L103" s="185">
        <f>L105</f>
        <v>706.2</v>
      </c>
      <c r="M103" s="185">
        <f t="shared" si="45"/>
        <v>84.071428571428569</v>
      </c>
      <c r="N103" s="402"/>
    </row>
    <row r="104" spans="1:21" s="400" customFormat="1" ht="60" x14ac:dyDescent="0.25">
      <c r="A104" s="234"/>
      <c r="B104" s="401" t="s">
        <v>163</v>
      </c>
      <c r="C104" s="192">
        <v>992</v>
      </c>
      <c r="D104" s="193" t="s">
        <v>30</v>
      </c>
      <c r="E104" s="193" t="s">
        <v>27</v>
      </c>
      <c r="F104" s="194" t="s">
        <v>106</v>
      </c>
      <c r="G104" s="189" t="s">
        <v>75</v>
      </c>
      <c r="H104" s="189" t="s">
        <v>24</v>
      </c>
      <c r="I104" s="195" t="s">
        <v>136</v>
      </c>
      <c r="J104" s="193"/>
      <c r="K104" s="185">
        <f>K105</f>
        <v>840</v>
      </c>
      <c r="L104" s="185">
        <f t="shared" ref="L104" si="56">L105</f>
        <v>706.2</v>
      </c>
      <c r="M104" s="185">
        <f t="shared" si="45"/>
        <v>84.071428571428569</v>
      </c>
      <c r="N104" s="402"/>
      <c r="U104" s="400" t="s">
        <v>169</v>
      </c>
    </row>
    <row r="105" spans="1:21" ht="30" x14ac:dyDescent="0.25">
      <c r="A105" s="234"/>
      <c r="B105" s="344" t="s">
        <v>80</v>
      </c>
      <c r="C105" s="192">
        <v>992</v>
      </c>
      <c r="D105" s="193" t="s">
        <v>30</v>
      </c>
      <c r="E105" s="193" t="s">
        <v>27</v>
      </c>
      <c r="F105" s="194" t="s">
        <v>106</v>
      </c>
      <c r="G105" s="189" t="s">
        <v>75</v>
      </c>
      <c r="H105" s="189" t="s">
        <v>24</v>
      </c>
      <c r="I105" s="195" t="s">
        <v>136</v>
      </c>
      <c r="J105" s="193" t="s">
        <v>81</v>
      </c>
      <c r="K105" s="185">
        <v>840</v>
      </c>
      <c r="L105" s="185">
        <v>706.2</v>
      </c>
      <c r="M105" s="185">
        <f t="shared" si="45"/>
        <v>84.071428571428569</v>
      </c>
      <c r="N105" s="402"/>
    </row>
    <row r="106" spans="1:21" ht="45" x14ac:dyDescent="0.25">
      <c r="A106" s="234"/>
      <c r="B106" s="344" t="s">
        <v>164</v>
      </c>
      <c r="C106" s="192">
        <v>992</v>
      </c>
      <c r="D106" s="193" t="s">
        <v>30</v>
      </c>
      <c r="E106" s="193" t="s">
        <v>27</v>
      </c>
      <c r="F106" s="194" t="s">
        <v>106</v>
      </c>
      <c r="G106" s="189" t="s">
        <v>68</v>
      </c>
      <c r="H106" s="189" t="s">
        <v>24</v>
      </c>
      <c r="I106" s="195" t="s">
        <v>128</v>
      </c>
      <c r="J106" s="193"/>
      <c r="K106" s="185">
        <f>K108</f>
        <v>396.8</v>
      </c>
      <c r="L106" s="185">
        <f>L108</f>
        <v>349.7</v>
      </c>
      <c r="M106" s="185">
        <f t="shared" si="45"/>
        <v>88.130040322580641</v>
      </c>
      <c r="N106" s="402"/>
    </row>
    <row r="107" spans="1:21" s="400" customFormat="1" ht="30" x14ac:dyDescent="0.25">
      <c r="A107" s="234"/>
      <c r="B107" s="344" t="s">
        <v>108</v>
      </c>
      <c r="C107" s="192">
        <v>992</v>
      </c>
      <c r="D107" s="193" t="s">
        <v>30</v>
      </c>
      <c r="E107" s="193" t="s">
        <v>27</v>
      </c>
      <c r="F107" s="194" t="s">
        <v>106</v>
      </c>
      <c r="G107" s="189" t="s">
        <v>68</v>
      </c>
      <c r="H107" s="189" t="s">
        <v>24</v>
      </c>
      <c r="I107" s="195" t="s">
        <v>137</v>
      </c>
      <c r="J107" s="193"/>
      <c r="K107" s="185">
        <f>K108</f>
        <v>396.8</v>
      </c>
      <c r="L107" s="185">
        <f>L108</f>
        <v>349.7</v>
      </c>
      <c r="M107" s="185">
        <f t="shared" si="45"/>
        <v>88.130040322580641</v>
      </c>
      <c r="N107" s="402"/>
    </row>
    <row r="108" spans="1:21" ht="30" x14ac:dyDescent="0.25">
      <c r="A108" s="234"/>
      <c r="B108" s="344" t="s">
        <v>80</v>
      </c>
      <c r="C108" s="192">
        <v>992</v>
      </c>
      <c r="D108" s="193" t="s">
        <v>30</v>
      </c>
      <c r="E108" s="193" t="s">
        <v>27</v>
      </c>
      <c r="F108" s="194" t="s">
        <v>106</v>
      </c>
      <c r="G108" s="189" t="s">
        <v>68</v>
      </c>
      <c r="H108" s="189" t="s">
        <v>24</v>
      </c>
      <c r="I108" s="195" t="s">
        <v>137</v>
      </c>
      <c r="J108" s="193" t="s">
        <v>81</v>
      </c>
      <c r="K108" s="185">
        <v>396.8</v>
      </c>
      <c r="L108" s="185">
        <v>349.7</v>
      </c>
      <c r="M108" s="185">
        <f t="shared" si="45"/>
        <v>88.130040322580641</v>
      </c>
      <c r="N108" s="431"/>
    </row>
    <row r="109" spans="1:21" ht="60" x14ac:dyDescent="0.25">
      <c r="A109" s="234"/>
      <c r="B109" s="345" t="s">
        <v>165</v>
      </c>
      <c r="C109" s="192">
        <v>992</v>
      </c>
      <c r="D109" s="193" t="s">
        <v>30</v>
      </c>
      <c r="E109" s="193" t="s">
        <v>27</v>
      </c>
      <c r="F109" s="194" t="s">
        <v>106</v>
      </c>
      <c r="G109" s="189" t="s">
        <v>92</v>
      </c>
      <c r="H109" s="189" t="s">
        <v>24</v>
      </c>
      <c r="I109" s="195" t="s">
        <v>128</v>
      </c>
      <c r="J109" s="193"/>
      <c r="K109" s="185">
        <f>K111+K112</f>
        <v>2669.7</v>
      </c>
      <c r="L109" s="185">
        <f t="shared" ref="L109:M109" si="57">L111+L112</f>
        <v>2638.6</v>
      </c>
      <c r="M109" s="185">
        <f t="shared" si="45"/>
        <v>98.8350751020714</v>
      </c>
      <c r="N109" s="402"/>
    </row>
    <row r="110" spans="1:21" s="400" customFormat="1" ht="45" x14ac:dyDescent="0.25">
      <c r="A110" s="234"/>
      <c r="B110" s="344" t="s">
        <v>109</v>
      </c>
      <c r="C110" s="192">
        <v>992</v>
      </c>
      <c r="D110" s="193" t="s">
        <v>30</v>
      </c>
      <c r="E110" s="193" t="s">
        <v>27</v>
      </c>
      <c r="F110" s="194" t="s">
        <v>106</v>
      </c>
      <c r="G110" s="189" t="s">
        <v>92</v>
      </c>
      <c r="H110" s="189" t="s">
        <v>24</v>
      </c>
      <c r="I110" s="195" t="s">
        <v>138</v>
      </c>
      <c r="J110" s="193"/>
      <c r="K110" s="185">
        <f>K111</f>
        <v>181</v>
      </c>
      <c r="L110" s="185">
        <f t="shared" ref="L110" si="58">L111</f>
        <v>149.9</v>
      </c>
      <c r="M110" s="185">
        <f t="shared" si="45"/>
        <v>82.817679558011051</v>
      </c>
      <c r="N110" s="402"/>
    </row>
    <row r="111" spans="1:21" ht="30" x14ac:dyDescent="0.25">
      <c r="A111" s="234"/>
      <c r="B111" s="344" t="s">
        <v>80</v>
      </c>
      <c r="C111" s="192">
        <v>992</v>
      </c>
      <c r="D111" s="193" t="s">
        <v>30</v>
      </c>
      <c r="E111" s="193" t="s">
        <v>27</v>
      </c>
      <c r="F111" s="194" t="s">
        <v>106</v>
      </c>
      <c r="G111" s="189" t="s">
        <v>92</v>
      </c>
      <c r="H111" s="189" t="s">
        <v>24</v>
      </c>
      <c r="I111" s="195" t="s">
        <v>138</v>
      </c>
      <c r="J111" s="193" t="s">
        <v>81</v>
      </c>
      <c r="K111" s="185">
        <v>181</v>
      </c>
      <c r="L111" s="185">
        <v>149.9</v>
      </c>
      <c r="M111" s="185">
        <f t="shared" si="45"/>
        <v>82.817679558011051</v>
      </c>
      <c r="N111" s="402"/>
    </row>
    <row r="112" spans="1:21" s="400" customFormat="1" ht="33" customHeight="1" x14ac:dyDescent="0.25">
      <c r="A112" s="234"/>
      <c r="B112" s="344" t="s">
        <v>471</v>
      </c>
      <c r="C112" s="192">
        <v>992</v>
      </c>
      <c r="D112" s="193" t="s">
        <v>30</v>
      </c>
      <c r="E112" s="193" t="s">
        <v>27</v>
      </c>
      <c r="F112" s="189" t="s">
        <v>106</v>
      </c>
      <c r="G112" s="189" t="s">
        <v>92</v>
      </c>
      <c r="H112" s="189" t="s">
        <v>24</v>
      </c>
      <c r="I112" s="189" t="s">
        <v>470</v>
      </c>
      <c r="J112" s="193"/>
      <c r="K112" s="185">
        <f>K113</f>
        <v>2488.6999999999998</v>
      </c>
      <c r="L112" s="185">
        <f>L113</f>
        <v>2488.6999999999998</v>
      </c>
      <c r="M112" s="185">
        <f t="shared" si="45"/>
        <v>100</v>
      </c>
      <c r="N112" s="402"/>
    </row>
    <row r="113" spans="1:14" ht="30" x14ac:dyDescent="0.25">
      <c r="A113" s="234"/>
      <c r="B113" s="344" t="s">
        <v>80</v>
      </c>
      <c r="C113" s="192">
        <v>992</v>
      </c>
      <c r="D113" s="193" t="s">
        <v>30</v>
      </c>
      <c r="E113" s="193" t="s">
        <v>27</v>
      </c>
      <c r="F113" s="189" t="s">
        <v>106</v>
      </c>
      <c r="G113" s="189" t="s">
        <v>92</v>
      </c>
      <c r="H113" s="189" t="s">
        <v>24</v>
      </c>
      <c r="I113" s="189" t="s">
        <v>470</v>
      </c>
      <c r="J113" s="193" t="s">
        <v>81</v>
      </c>
      <c r="K113" s="185">
        <v>2488.6999999999998</v>
      </c>
      <c r="L113" s="185">
        <v>2488.6999999999998</v>
      </c>
      <c r="M113" s="185">
        <f t="shared" si="45"/>
        <v>100</v>
      </c>
      <c r="N113" s="402"/>
    </row>
    <row r="114" spans="1:14" x14ac:dyDescent="0.25">
      <c r="A114" s="234"/>
      <c r="B114" s="343" t="s">
        <v>432</v>
      </c>
      <c r="C114" s="186">
        <v>992</v>
      </c>
      <c r="D114" s="187" t="s">
        <v>433</v>
      </c>
      <c r="E114" s="187"/>
      <c r="F114" s="188"/>
      <c r="G114" s="188"/>
      <c r="H114" s="188"/>
      <c r="I114" s="188"/>
      <c r="J114" s="187"/>
      <c r="K114" s="190">
        <f>K119</f>
        <v>9.6999999999999993</v>
      </c>
      <c r="L114" s="190">
        <f>L119</f>
        <v>9.6999999999999993</v>
      </c>
      <c r="M114" s="190">
        <f t="shared" si="45"/>
        <v>100</v>
      </c>
      <c r="N114" s="402"/>
    </row>
    <row r="115" spans="1:14" s="400" customFormat="1" x14ac:dyDescent="0.25">
      <c r="A115" s="234"/>
      <c r="B115" s="344" t="s">
        <v>434</v>
      </c>
      <c r="C115" s="192">
        <v>992</v>
      </c>
      <c r="D115" s="193" t="s">
        <v>433</v>
      </c>
      <c r="E115" s="193" t="s">
        <v>433</v>
      </c>
      <c r="F115" s="189"/>
      <c r="G115" s="189"/>
      <c r="H115" s="189"/>
      <c r="I115" s="189"/>
      <c r="J115" s="193"/>
      <c r="K115" s="185">
        <f>K119</f>
        <v>9.6999999999999993</v>
      </c>
      <c r="L115" s="185">
        <f>L119</f>
        <v>9.6999999999999993</v>
      </c>
      <c r="M115" s="185">
        <f t="shared" si="45"/>
        <v>100</v>
      </c>
      <c r="N115" s="402"/>
    </row>
    <row r="116" spans="1:14" ht="45" x14ac:dyDescent="0.25">
      <c r="A116" s="234"/>
      <c r="B116" s="345" t="s">
        <v>435</v>
      </c>
      <c r="C116" s="192">
        <v>992</v>
      </c>
      <c r="D116" s="193" t="s">
        <v>433</v>
      </c>
      <c r="E116" s="193" t="s">
        <v>433</v>
      </c>
      <c r="F116" s="189" t="s">
        <v>97</v>
      </c>
      <c r="G116" s="189" t="s">
        <v>66</v>
      </c>
      <c r="H116" s="189" t="s">
        <v>24</v>
      </c>
      <c r="I116" s="189" t="s">
        <v>128</v>
      </c>
      <c r="J116" s="193"/>
      <c r="K116" s="185">
        <f>K119</f>
        <v>9.6999999999999993</v>
      </c>
      <c r="L116" s="185">
        <f>L119</f>
        <v>9.6999999999999993</v>
      </c>
      <c r="M116" s="185">
        <f t="shared" si="45"/>
        <v>100</v>
      </c>
      <c r="N116" s="402"/>
    </row>
    <row r="117" spans="1:14" ht="30" x14ac:dyDescent="0.25">
      <c r="A117" s="234"/>
      <c r="B117" s="345" t="s">
        <v>436</v>
      </c>
      <c r="C117" s="192">
        <v>992</v>
      </c>
      <c r="D117" s="193" t="s">
        <v>433</v>
      </c>
      <c r="E117" s="193" t="s">
        <v>433</v>
      </c>
      <c r="F117" s="189" t="s">
        <v>97</v>
      </c>
      <c r="G117" s="189" t="s">
        <v>75</v>
      </c>
      <c r="H117" s="189" t="s">
        <v>24</v>
      </c>
      <c r="I117" s="189" t="s">
        <v>128</v>
      </c>
      <c r="J117" s="193"/>
      <c r="K117" s="185">
        <f>K119</f>
        <v>9.6999999999999993</v>
      </c>
      <c r="L117" s="185">
        <f>L119</f>
        <v>9.6999999999999993</v>
      </c>
      <c r="M117" s="185">
        <f t="shared" si="45"/>
        <v>100</v>
      </c>
      <c r="N117" s="402"/>
    </row>
    <row r="118" spans="1:14" ht="30" x14ac:dyDescent="0.25">
      <c r="A118" s="234"/>
      <c r="B118" s="345" t="s">
        <v>437</v>
      </c>
      <c r="C118" s="192">
        <v>992</v>
      </c>
      <c r="D118" s="193" t="s">
        <v>433</v>
      </c>
      <c r="E118" s="193" t="s">
        <v>433</v>
      </c>
      <c r="F118" s="189" t="s">
        <v>97</v>
      </c>
      <c r="G118" s="189" t="s">
        <v>75</v>
      </c>
      <c r="H118" s="189" t="s">
        <v>23</v>
      </c>
      <c r="I118" s="189" t="s">
        <v>438</v>
      </c>
      <c r="J118" s="193"/>
      <c r="K118" s="185">
        <f>K119</f>
        <v>9.6999999999999993</v>
      </c>
      <c r="L118" s="185">
        <f>L119</f>
        <v>9.6999999999999993</v>
      </c>
      <c r="M118" s="185">
        <f t="shared" si="45"/>
        <v>100</v>
      </c>
      <c r="N118" s="402"/>
    </row>
    <row r="119" spans="1:14" ht="30" x14ac:dyDescent="0.25">
      <c r="A119" s="234"/>
      <c r="B119" s="344" t="s">
        <v>80</v>
      </c>
      <c r="C119" s="192">
        <v>992</v>
      </c>
      <c r="D119" s="193" t="s">
        <v>433</v>
      </c>
      <c r="E119" s="193" t="s">
        <v>433</v>
      </c>
      <c r="F119" s="189" t="s">
        <v>97</v>
      </c>
      <c r="G119" s="189" t="s">
        <v>75</v>
      </c>
      <c r="H119" s="189" t="s">
        <v>23</v>
      </c>
      <c r="I119" s="189" t="s">
        <v>438</v>
      </c>
      <c r="J119" s="193" t="s">
        <v>81</v>
      </c>
      <c r="K119" s="185">
        <v>9.6999999999999993</v>
      </c>
      <c r="L119" s="185">
        <v>9.6999999999999993</v>
      </c>
      <c r="M119" s="185">
        <f t="shared" si="45"/>
        <v>100</v>
      </c>
      <c r="N119" s="402"/>
    </row>
    <row r="120" spans="1:14" s="51" customFormat="1" ht="14.25" x14ac:dyDescent="0.2">
      <c r="A120" s="411"/>
      <c r="B120" s="343" t="s">
        <v>19</v>
      </c>
      <c r="C120" s="186">
        <v>992</v>
      </c>
      <c r="D120" s="187" t="s">
        <v>31</v>
      </c>
      <c r="E120" s="187"/>
      <c r="F120" s="414"/>
      <c r="G120" s="188"/>
      <c r="H120" s="188"/>
      <c r="I120" s="415"/>
      <c r="J120" s="187"/>
      <c r="K120" s="190">
        <f>K121</f>
        <v>4831.1000000000004</v>
      </c>
      <c r="L120" s="190">
        <f t="shared" ref="L120" si="59">L121</f>
        <v>4831.1000000000004</v>
      </c>
      <c r="M120" s="190">
        <f t="shared" si="45"/>
        <v>100</v>
      </c>
      <c r="N120" s="412"/>
    </row>
    <row r="121" spans="1:14" x14ac:dyDescent="0.25">
      <c r="A121" s="234"/>
      <c r="B121" s="345" t="s">
        <v>20</v>
      </c>
      <c r="C121" s="192">
        <v>992</v>
      </c>
      <c r="D121" s="193" t="s">
        <v>31</v>
      </c>
      <c r="E121" s="193" t="s">
        <v>23</v>
      </c>
      <c r="F121" s="194"/>
      <c r="G121" s="189"/>
      <c r="H121" s="189"/>
      <c r="I121" s="195"/>
      <c r="J121" s="193"/>
      <c r="K121" s="185">
        <f>K128+K122</f>
        <v>4831.1000000000004</v>
      </c>
      <c r="L121" s="185">
        <f>L122+L126</f>
        <v>4831.1000000000004</v>
      </c>
      <c r="M121" s="185">
        <f t="shared" si="45"/>
        <v>100</v>
      </c>
      <c r="N121" s="402"/>
    </row>
    <row r="122" spans="1:14" ht="45" x14ac:dyDescent="0.25">
      <c r="A122" s="234"/>
      <c r="B122" s="432" t="s">
        <v>157</v>
      </c>
      <c r="C122" s="192">
        <v>992</v>
      </c>
      <c r="D122" s="193" t="s">
        <v>31</v>
      </c>
      <c r="E122" s="193" t="s">
        <v>23</v>
      </c>
      <c r="F122" s="194" t="s">
        <v>29</v>
      </c>
      <c r="G122" s="189" t="s">
        <v>66</v>
      </c>
      <c r="H122" s="189" t="s">
        <v>24</v>
      </c>
      <c r="I122" s="195" t="s">
        <v>128</v>
      </c>
      <c r="J122" s="193"/>
      <c r="K122" s="185">
        <f>K125</f>
        <v>4801.5</v>
      </c>
      <c r="L122" s="185">
        <f t="shared" ref="L122" si="60">L125</f>
        <v>4801.5</v>
      </c>
      <c r="M122" s="185">
        <f t="shared" si="45"/>
        <v>100</v>
      </c>
      <c r="N122" s="402"/>
    </row>
    <row r="123" spans="1:14" x14ac:dyDescent="0.25">
      <c r="A123" s="234"/>
      <c r="B123" s="345" t="s">
        <v>112</v>
      </c>
      <c r="C123" s="192">
        <v>992</v>
      </c>
      <c r="D123" s="193" t="s">
        <v>31</v>
      </c>
      <c r="E123" s="193" t="s">
        <v>23</v>
      </c>
      <c r="F123" s="194" t="s">
        <v>29</v>
      </c>
      <c r="G123" s="189" t="s">
        <v>75</v>
      </c>
      <c r="H123" s="189" t="s">
        <v>30</v>
      </c>
      <c r="I123" s="195" t="s">
        <v>128</v>
      </c>
      <c r="J123" s="193"/>
      <c r="K123" s="185">
        <f>K125</f>
        <v>4801.5</v>
      </c>
      <c r="L123" s="185">
        <f t="shared" ref="L123" si="61">L125</f>
        <v>4801.5</v>
      </c>
      <c r="M123" s="185">
        <f t="shared" si="45"/>
        <v>100</v>
      </c>
      <c r="N123" s="402"/>
    </row>
    <row r="124" spans="1:14" ht="45" x14ac:dyDescent="0.25">
      <c r="A124" s="234"/>
      <c r="B124" s="401" t="s">
        <v>166</v>
      </c>
      <c r="C124" s="192">
        <v>992</v>
      </c>
      <c r="D124" s="193" t="s">
        <v>31</v>
      </c>
      <c r="E124" s="193" t="s">
        <v>23</v>
      </c>
      <c r="F124" s="194" t="s">
        <v>29</v>
      </c>
      <c r="G124" s="189" t="s">
        <v>75</v>
      </c>
      <c r="H124" s="189" t="s">
        <v>30</v>
      </c>
      <c r="I124" s="195" t="s">
        <v>130</v>
      </c>
      <c r="J124" s="193"/>
      <c r="K124" s="185">
        <f>K125</f>
        <v>4801.5</v>
      </c>
      <c r="L124" s="185">
        <f t="shared" ref="L124" si="62">L125</f>
        <v>4801.5</v>
      </c>
      <c r="M124" s="185">
        <f t="shared" si="45"/>
        <v>100</v>
      </c>
      <c r="N124" s="402"/>
    </row>
    <row r="125" spans="1:14" ht="45" x14ac:dyDescent="0.25">
      <c r="A125" s="234"/>
      <c r="B125" s="345" t="s">
        <v>110</v>
      </c>
      <c r="C125" s="192">
        <v>992</v>
      </c>
      <c r="D125" s="193" t="s">
        <v>31</v>
      </c>
      <c r="E125" s="193" t="s">
        <v>23</v>
      </c>
      <c r="F125" s="194" t="s">
        <v>29</v>
      </c>
      <c r="G125" s="189" t="s">
        <v>75</v>
      </c>
      <c r="H125" s="189" t="s">
        <v>30</v>
      </c>
      <c r="I125" s="195" t="s">
        <v>130</v>
      </c>
      <c r="J125" s="193" t="s">
        <v>111</v>
      </c>
      <c r="K125" s="185">
        <v>4801.5</v>
      </c>
      <c r="L125" s="185">
        <v>4801.5</v>
      </c>
      <c r="M125" s="185">
        <f t="shared" si="45"/>
        <v>100</v>
      </c>
      <c r="N125" s="402"/>
    </row>
    <row r="126" spans="1:14" x14ac:dyDescent="0.25">
      <c r="A126" s="234"/>
      <c r="B126" s="345" t="s">
        <v>439</v>
      </c>
      <c r="C126" s="192">
        <v>992</v>
      </c>
      <c r="D126" s="193" t="s">
        <v>31</v>
      </c>
      <c r="E126" s="193" t="s">
        <v>23</v>
      </c>
      <c r="F126" s="194" t="s">
        <v>29</v>
      </c>
      <c r="G126" s="189" t="s">
        <v>75</v>
      </c>
      <c r="H126" s="189" t="s">
        <v>31</v>
      </c>
      <c r="I126" s="195" t="s">
        <v>67</v>
      </c>
      <c r="J126" s="193"/>
      <c r="K126" s="185">
        <f>K128</f>
        <v>29.6</v>
      </c>
      <c r="L126" s="185">
        <f>L128</f>
        <v>29.6</v>
      </c>
      <c r="M126" s="185">
        <f t="shared" si="45"/>
        <v>100</v>
      </c>
      <c r="N126" s="402"/>
    </row>
    <row r="127" spans="1:14" s="400" customFormat="1" ht="30" x14ac:dyDescent="0.25">
      <c r="A127" s="234"/>
      <c r="B127" s="345" t="s">
        <v>440</v>
      </c>
      <c r="C127" s="192">
        <v>992</v>
      </c>
      <c r="D127" s="193" t="s">
        <v>31</v>
      </c>
      <c r="E127" s="193" t="s">
        <v>23</v>
      </c>
      <c r="F127" s="194" t="s">
        <v>29</v>
      </c>
      <c r="G127" s="189" t="s">
        <v>75</v>
      </c>
      <c r="H127" s="189" t="s">
        <v>31</v>
      </c>
      <c r="I127" s="195" t="s">
        <v>441</v>
      </c>
      <c r="J127" s="193"/>
      <c r="K127" s="185">
        <f>K128</f>
        <v>29.6</v>
      </c>
      <c r="L127" s="185">
        <f>L128</f>
        <v>29.6</v>
      </c>
      <c r="M127" s="185">
        <f t="shared" si="45"/>
        <v>100</v>
      </c>
      <c r="N127" s="402"/>
    </row>
    <row r="128" spans="1:14" ht="30" x14ac:dyDescent="0.25">
      <c r="A128" s="234"/>
      <c r="B128" s="344" t="s">
        <v>80</v>
      </c>
      <c r="C128" s="192">
        <v>992</v>
      </c>
      <c r="D128" s="193" t="s">
        <v>31</v>
      </c>
      <c r="E128" s="193" t="s">
        <v>23</v>
      </c>
      <c r="F128" s="194" t="s">
        <v>29</v>
      </c>
      <c r="G128" s="189" t="s">
        <v>75</v>
      </c>
      <c r="H128" s="189" t="s">
        <v>31</v>
      </c>
      <c r="I128" s="195" t="s">
        <v>441</v>
      </c>
      <c r="J128" s="193" t="s">
        <v>81</v>
      </c>
      <c r="K128" s="185">
        <v>29.6</v>
      </c>
      <c r="L128" s="185">
        <v>29.6</v>
      </c>
      <c r="M128" s="185">
        <f t="shared" si="45"/>
        <v>100</v>
      </c>
      <c r="N128" s="402"/>
    </row>
    <row r="129" spans="1:14" s="51" customFormat="1" x14ac:dyDescent="0.25">
      <c r="A129" s="411"/>
      <c r="B129" s="343" t="s">
        <v>37</v>
      </c>
      <c r="C129" s="186">
        <v>992</v>
      </c>
      <c r="D129" s="187">
        <v>10</v>
      </c>
      <c r="E129" s="187"/>
      <c r="F129" s="414"/>
      <c r="G129" s="188"/>
      <c r="H129" s="189"/>
      <c r="I129" s="415"/>
      <c r="J129" s="187"/>
      <c r="K129" s="190">
        <f>K130+K135</f>
        <v>441.3</v>
      </c>
      <c r="L129" s="190">
        <f t="shared" ref="L129" si="63">L130+L135</f>
        <v>441.3</v>
      </c>
      <c r="M129" s="190">
        <f t="shared" si="45"/>
        <v>100</v>
      </c>
      <c r="N129" s="412"/>
    </row>
    <row r="130" spans="1:14" x14ac:dyDescent="0.25">
      <c r="A130" s="234"/>
      <c r="B130" s="433" t="s">
        <v>38</v>
      </c>
      <c r="C130" s="192">
        <v>992</v>
      </c>
      <c r="D130" s="193">
        <v>10</v>
      </c>
      <c r="E130" s="193" t="s">
        <v>23</v>
      </c>
      <c r="F130" s="194"/>
      <c r="G130" s="189"/>
      <c r="H130" s="189"/>
      <c r="I130" s="195"/>
      <c r="J130" s="193"/>
      <c r="K130" s="185">
        <f>K134</f>
        <v>421.3</v>
      </c>
      <c r="L130" s="185">
        <f t="shared" ref="L130" si="64">L134</f>
        <v>421.3</v>
      </c>
      <c r="M130" s="185">
        <f t="shared" si="45"/>
        <v>100</v>
      </c>
      <c r="N130" s="402"/>
    </row>
    <row r="131" spans="1:14" x14ac:dyDescent="0.25">
      <c r="A131" s="234"/>
      <c r="B131" s="401" t="s">
        <v>58</v>
      </c>
      <c r="C131" s="192">
        <v>992</v>
      </c>
      <c r="D131" s="193">
        <v>10</v>
      </c>
      <c r="E131" s="193" t="s">
        <v>23</v>
      </c>
      <c r="F131" s="194" t="s">
        <v>79</v>
      </c>
      <c r="G131" s="189" t="s">
        <v>66</v>
      </c>
      <c r="H131" s="189" t="s">
        <v>24</v>
      </c>
      <c r="I131" s="195" t="s">
        <v>128</v>
      </c>
      <c r="J131" s="193"/>
      <c r="K131" s="185">
        <f>K134</f>
        <v>421.3</v>
      </c>
      <c r="L131" s="185">
        <f t="shared" ref="L131" si="65">L134</f>
        <v>421.3</v>
      </c>
      <c r="M131" s="185">
        <f t="shared" si="45"/>
        <v>100</v>
      </c>
      <c r="N131" s="402"/>
    </row>
    <row r="132" spans="1:14" ht="30" x14ac:dyDescent="0.25">
      <c r="A132" s="234"/>
      <c r="B132" s="401" t="s">
        <v>49</v>
      </c>
      <c r="C132" s="192">
        <v>992</v>
      </c>
      <c r="D132" s="193">
        <v>10</v>
      </c>
      <c r="E132" s="193" t="s">
        <v>23</v>
      </c>
      <c r="F132" s="194" t="s">
        <v>79</v>
      </c>
      <c r="G132" s="189" t="s">
        <v>91</v>
      </c>
      <c r="H132" s="189" t="s">
        <v>24</v>
      </c>
      <c r="I132" s="195" t="s">
        <v>128</v>
      </c>
      <c r="J132" s="193"/>
      <c r="K132" s="185">
        <f>K134</f>
        <v>421.3</v>
      </c>
      <c r="L132" s="185">
        <f t="shared" ref="L132" si="66">L134</f>
        <v>421.3</v>
      </c>
      <c r="M132" s="185">
        <f t="shared" si="45"/>
        <v>100</v>
      </c>
      <c r="N132" s="402"/>
    </row>
    <row r="133" spans="1:14" x14ac:dyDescent="0.25">
      <c r="A133" s="234"/>
      <c r="B133" s="401" t="s">
        <v>113</v>
      </c>
      <c r="C133" s="192">
        <v>992</v>
      </c>
      <c r="D133" s="193">
        <v>10</v>
      </c>
      <c r="E133" s="193" t="s">
        <v>23</v>
      </c>
      <c r="F133" s="194" t="s">
        <v>79</v>
      </c>
      <c r="G133" s="189" t="s">
        <v>91</v>
      </c>
      <c r="H133" s="189" t="s">
        <v>24</v>
      </c>
      <c r="I133" s="195" t="s">
        <v>142</v>
      </c>
      <c r="J133" s="193"/>
      <c r="K133" s="185">
        <f>K134</f>
        <v>421.3</v>
      </c>
      <c r="L133" s="185">
        <f t="shared" ref="L133" si="67">L134</f>
        <v>421.3</v>
      </c>
      <c r="M133" s="185">
        <f t="shared" si="45"/>
        <v>100</v>
      </c>
      <c r="N133" s="402"/>
    </row>
    <row r="134" spans="1:14" ht="30" x14ac:dyDescent="0.25">
      <c r="A134" s="234"/>
      <c r="B134" s="434" t="s">
        <v>114</v>
      </c>
      <c r="C134" s="192">
        <v>992</v>
      </c>
      <c r="D134" s="193">
        <v>10</v>
      </c>
      <c r="E134" s="193" t="s">
        <v>23</v>
      </c>
      <c r="F134" s="194" t="s">
        <v>79</v>
      </c>
      <c r="G134" s="189" t="s">
        <v>91</v>
      </c>
      <c r="H134" s="189" t="s">
        <v>24</v>
      </c>
      <c r="I134" s="195" t="s">
        <v>142</v>
      </c>
      <c r="J134" s="193" t="s">
        <v>115</v>
      </c>
      <c r="K134" s="185">
        <v>421.3</v>
      </c>
      <c r="L134" s="185">
        <v>421.3</v>
      </c>
      <c r="M134" s="185">
        <f t="shared" si="45"/>
        <v>100</v>
      </c>
      <c r="N134" s="402"/>
    </row>
    <row r="135" spans="1:14" s="51" customFormat="1" x14ac:dyDescent="0.25">
      <c r="A135" s="411"/>
      <c r="B135" s="345" t="s">
        <v>116</v>
      </c>
      <c r="C135" s="192">
        <v>992</v>
      </c>
      <c r="D135" s="193" t="s">
        <v>97</v>
      </c>
      <c r="E135" s="193" t="s">
        <v>27</v>
      </c>
      <c r="F135" s="194"/>
      <c r="G135" s="189"/>
      <c r="H135" s="189"/>
      <c r="I135" s="195"/>
      <c r="J135" s="193"/>
      <c r="K135" s="185">
        <f>K139</f>
        <v>20</v>
      </c>
      <c r="L135" s="185">
        <f t="shared" ref="L135" si="68">L139</f>
        <v>20</v>
      </c>
      <c r="M135" s="185">
        <f t="shared" si="45"/>
        <v>100</v>
      </c>
      <c r="N135" s="412"/>
    </row>
    <row r="136" spans="1:14" ht="60" x14ac:dyDescent="0.25">
      <c r="A136" s="234"/>
      <c r="B136" s="345" t="s">
        <v>460</v>
      </c>
      <c r="C136" s="192">
        <v>992</v>
      </c>
      <c r="D136" s="193" t="s">
        <v>97</v>
      </c>
      <c r="E136" s="193" t="s">
        <v>27</v>
      </c>
      <c r="F136" s="194" t="s">
        <v>39</v>
      </c>
      <c r="G136" s="189" t="s">
        <v>66</v>
      </c>
      <c r="H136" s="189" t="s">
        <v>24</v>
      </c>
      <c r="I136" s="195" t="s">
        <v>128</v>
      </c>
      <c r="J136" s="193"/>
      <c r="K136" s="185">
        <f>K139</f>
        <v>20</v>
      </c>
      <c r="L136" s="185">
        <f t="shared" ref="L136" si="69">L139</f>
        <v>20</v>
      </c>
      <c r="M136" s="185">
        <f t="shared" si="45"/>
        <v>100</v>
      </c>
      <c r="N136" s="402"/>
    </row>
    <row r="137" spans="1:14" ht="30" x14ac:dyDescent="0.25">
      <c r="A137" s="234"/>
      <c r="B137" s="345" t="s">
        <v>158</v>
      </c>
      <c r="C137" s="192">
        <v>992</v>
      </c>
      <c r="D137" s="193" t="s">
        <v>97</v>
      </c>
      <c r="E137" s="193" t="s">
        <v>27</v>
      </c>
      <c r="F137" s="194" t="s">
        <v>39</v>
      </c>
      <c r="G137" s="189" t="s">
        <v>75</v>
      </c>
      <c r="H137" s="189" t="s">
        <v>24</v>
      </c>
      <c r="I137" s="195" t="s">
        <v>128</v>
      </c>
      <c r="J137" s="193"/>
      <c r="K137" s="185">
        <f>K139</f>
        <v>20</v>
      </c>
      <c r="L137" s="185">
        <f t="shared" ref="L137:M137" si="70">L139</f>
        <v>20</v>
      </c>
      <c r="M137" s="185">
        <f t="shared" si="70"/>
        <v>100</v>
      </c>
      <c r="N137" s="402"/>
    </row>
    <row r="138" spans="1:14" ht="30" x14ac:dyDescent="0.25">
      <c r="A138" s="234"/>
      <c r="B138" s="345" t="s">
        <v>158</v>
      </c>
      <c r="C138" s="192">
        <v>992</v>
      </c>
      <c r="D138" s="193" t="s">
        <v>97</v>
      </c>
      <c r="E138" s="193" t="s">
        <v>27</v>
      </c>
      <c r="F138" s="194" t="s">
        <v>39</v>
      </c>
      <c r="G138" s="189" t="s">
        <v>75</v>
      </c>
      <c r="H138" s="189" t="s">
        <v>24</v>
      </c>
      <c r="I138" s="195" t="s">
        <v>152</v>
      </c>
      <c r="J138" s="193"/>
      <c r="K138" s="185">
        <f>K139</f>
        <v>20</v>
      </c>
      <c r="L138" s="185">
        <f t="shared" ref="L138" si="71">L139</f>
        <v>20</v>
      </c>
      <c r="M138" s="185">
        <f t="shared" si="45"/>
        <v>100</v>
      </c>
      <c r="N138" s="402"/>
    </row>
    <row r="139" spans="1:14" ht="45" x14ac:dyDescent="0.25">
      <c r="A139" s="234"/>
      <c r="B139" s="345" t="s">
        <v>110</v>
      </c>
      <c r="C139" s="192">
        <v>992</v>
      </c>
      <c r="D139" s="193" t="s">
        <v>97</v>
      </c>
      <c r="E139" s="193" t="s">
        <v>27</v>
      </c>
      <c r="F139" s="194" t="s">
        <v>39</v>
      </c>
      <c r="G139" s="189" t="s">
        <v>75</v>
      </c>
      <c r="H139" s="189" t="s">
        <v>24</v>
      </c>
      <c r="I139" s="195" t="s">
        <v>152</v>
      </c>
      <c r="J139" s="193" t="s">
        <v>111</v>
      </c>
      <c r="K139" s="185">
        <v>20</v>
      </c>
      <c r="L139" s="185">
        <v>20</v>
      </c>
      <c r="M139" s="185">
        <f t="shared" si="45"/>
        <v>100</v>
      </c>
      <c r="N139" s="402"/>
    </row>
    <row r="140" spans="1:14" s="51" customFormat="1" x14ac:dyDescent="0.25">
      <c r="A140" s="411"/>
      <c r="B140" s="343" t="s">
        <v>210</v>
      </c>
      <c r="C140" s="186">
        <v>992</v>
      </c>
      <c r="D140" s="187">
        <v>11</v>
      </c>
      <c r="E140" s="187"/>
      <c r="F140" s="414"/>
      <c r="G140" s="188"/>
      <c r="H140" s="189"/>
      <c r="I140" s="415"/>
      <c r="J140" s="187"/>
      <c r="K140" s="190">
        <f>K145</f>
        <v>1.5</v>
      </c>
      <c r="L140" s="190">
        <f t="shared" ref="L140" si="72">L145</f>
        <v>0.6</v>
      </c>
      <c r="M140" s="190">
        <f t="shared" si="45"/>
        <v>40</v>
      </c>
      <c r="N140" s="412"/>
    </row>
    <row r="141" spans="1:14" x14ac:dyDescent="0.25">
      <c r="A141" s="234"/>
      <c r="B141" s="345" t="s">
        <v>42</v>
      </c>
      <c r="C141" s="192">
        <v>992</v>
      </c>
      <c r="D141" s="193">
        <v>11</v>
      </c>
      <c r="E141" s="193" t="s">
        <v>25</v>
      </c>
      <c r="F141" s="194"/>
      <c r="G141" s="189"/>
      <c r="H141" s="189"/>
      <c r="I141" s="195"/>
      <c r="J141" s="193"/>
      <c r="K141" s="185">
        <f>K140</f>
        <v>1.5</v>
      </c>
      <c r="L141" s="185">
        <f t="shared" ref="L141" si="73">L140</f>
        <v>0.6</v>
      </c>
      <c r="M141" s="185">
        <f t="shared" si="45"/>
        <v>40</v>
      </c>
      <c r="N141" s="402"/>
    </row>
    <row r="142" spans="1:14" ht="45" x14ac:dyDescent="0.25">
      <c r="A142" s="234"/>
      <c r="B142" s="345" t="s">
        <v>459</v>
      </c>
      <c r="C142" s="192">
        <v>992</v>
      </c>
      <c r="D142" s="193">
        <v>11</v>
      </c>
      <c r="E142" s="193" t="s">
        <v>25</v>
      </c>
      <c r="F142" s="194" t="s">
        <v>31</v>
      </c>
      <c r="G142" s="189" t="s">
        <v>66</v>
      </c>
      <c r="H142" s="189" t="s">
        <v>24</v>
      </c>
      <c r="I142" s="195" t="s">
        <v>128</v>
      </c>
      <c r="J142" s="193"/>
      <c r="K142" s="185">
        <f>K140</f>
        <v>1.5</v>
      </c>
      <c r="L142" s="185">
        <f t="shared" ref="L142" si="74">L140</f>
        <v>0.6</v>
      </c>
      <c r="M142" s="185">
        <f t="shared" si="45"/>
        <v>40</v>
      </c>
      <c r="N142" s="402"/>
    </row>
    <row r="143" spans="1:14" x14ac:dyDescent="0.25">
      <c r="A143" s="234"/>
      <c r="B143" s="345" t="s">
        <v>215</v>
      </c>
      <c r="C143" s="192">
        <v>992</v>
      </c>
      <c r="D143" s="193" t="s">
        <v>41</v>
      </c>
      <c r="E143" s="193" t="s">
        <v>25</v>
      </c>
      <c r="F143" s="194" t="s">
        <v>31</v>
      </c>
      <c r="G143" s="189" t="s">
        <v>75</v>
      </c>
      <c r="H143" s="189" t="s">
        <v>27</v>
      </c>
      <c r="I143" s="195" t="s">
        <v>128</v>
      </c>
      <c r="J143" s="193"/>
      <c r="K143" s="185">
        <f>K140</f>
        <v>1.5</v>
      </c>
      <c r="L143" s="185">
        <f t="shared" ref="L143" si="75">L140</f>
        <v>0.6</v>
      </c>
      <c r="M143" s="185">
        <f t="shared" si="45"/>
        <v>40</v>
      </c>
      <c r="N143" s="402"/>
    </row>
    <row r="144" spans="1:14" ht="30" x14ac:dyDescent="0.25">
      <c r="A144" s="234"/>
      <c r="B144" s="401" t="s">
        <v>117</v>
      </c>
      <c r="C144" s="192">
        <v>992</v>
      </c>
      <c r="D144" s="193" t="s">
        <v>41</v>
      </c>
      <c r="E144" s="193" t="s">
        <v>25</v>
      </c>
      <c r="F144" s="194" t="s">
        <v>31</v>
      </c>
      <c r="G144" s="189" t="s">
        <v>75</v>
      </c>
      <c r="H144" s="189" t="s">
        <v>27</v>
      </c>
      <c r="I144" s="195" t="s">
        <v>131</v>
      </c>
      <c r="J144" s="193"/>
      <c r="K144" s="185">
        <f>K140</f>
        <v>1.5</v>
      </c>
      <c r="L144" s="185">
        <f t="shared" ref="L144" si="76">L140</f>
        <v>0.6</v>
      </c>
      <c r="M144" s="185">
        <f t="shared" si="45"/>
        <v>40</v>
      </c>
      <c r="N144" s="402"/>
    </row>
    <row r="145" spans="1:14" ht="90" x14ac:dyDescent="0.25">
      <c r="A145" s="234"/>
      <c r="B145" s="401" t="s">
        <v>76</v>
      </c>
      <c r="C145" s="192">
        <v>992</v>
      </c>
      <c r="D145" s="193" t="s">
        <v>41</v>
      </c>
      <c r="E145" s="193" t="s">
        <v>25</v>
      </c>
      <c r="F145" s="194" t="s">
        <v>31</v>
      </c>
      <c r="G145" s="189" t="s">
        <v>75</v>
      </c>
      <c r="H145" s="189" t="s">
        <v>27</v>
      </c>
      <c r="I145" s="195" t="s">
        <v>131</v>
      </c>
      <c r="J145" s="193" t="s">
        <v>77</v>
      </c>
      <c r="K145" s="185">
        <v>1.5</v>
      </c>
      <c r="L145" s="185">
        <v>0.6</v>
      </c>
      <c r="M145" s="185">
        <f t="shared" si="45"/>
        <v>40</v>
      </c>
      <c r="N145" s="402"/>
    </row>
    <row r="146" spans="1:14" s="51" customFormat="1" ht="14.25" x14ac:dyDescent="0.2">
      <c r="A146" s="411"/>
      <c r="B146" s="343" t="s">
        <v>43</v>
      </c>
      <c r="C146" s="186">
        <v>992</v>
      </c>
      <c r="D146" s="187" t="s">
        <v>39</v>
      </c>
      <c r="E146" s="187"/>
      <c r="F146" s="414"/>
      <c r="G146" s="188"/>
      <c r="H146" s="188"/>
      <c r="I146" s="415"/>
      <c r="J146" s="187"/>
      <c r="K146" s="190">
        <f>K150</f>
        <v>100</v>
      </c>
      <c r="L146" s="190">
        <f>L150</f>
        <v>96.8</v>
      </c>
      <c r="M146" s="190">
        <f t="shared" si="45"/>
        <v>96.8</v>
      </c>
      <c r="N146" s="412"/>
    </row>
    <row r="147" spans="1:14" s="400" customFormat="1" x14ac:dyDescent="0.25">
      <c r="A147" s="234"/>
      <c r="B147" s="345" t="s">
        <v>44</v>
      </c>
      <c r="C147" s="192">
        <v>992</v>
      </c>
      <c r="D147" s="193" t="s">
        <v>39</v>
      </c>
      <c r="E147" s="193" t="s">
        <v>25</v>
      </c>
      <c r="F147" s="194"/>
      <c r="G147" s="189"/>
      <c r="H147" s="189"/>
      <c r="I147" s="195"/>
      <c r="J147" s="193"/>
      <c r="K147" s="185">
        <f>K150</f>
        <v>100</v>
      </c>
      <c r="L147" s="185">
        <f>L150</f>
        <v>96.8</v>
      </c>
      <c r="M147" s="185">
        <f t="shared" si="45"/>
        <v>96.8</v>
      </c>
      <c r="N147" s="402"/>
    </row>
    <row r="148" spans="1:14" ht="60" x14ac:dyDescent="0.25">
      <c r="A148" s="234"/>
      <c r="B148" s="344" t="s">
        <v>120</v>
      </c>
      <c r="C148" s="192">
        <v>992</v>
      </c>
      <c r="D148" s="193" t="s">
        <v>39</v>
      </c>
      <c r="E148" s="193" t="s">
        <v>25</v>
      </c>
      <c r="F148" s="194" t="s">
        <v>98</v>
      </c>
      <c r="G148" s="189" t="s">
        <v>66</v>
      </c>
      <c r="H148" s="189" t="s">
        <v>24</v>
      </c>
      <c r="I148" s="195" t="s">
        <v>128</v>
      </c>
      <c r="J148" s="193"/>
      <c r="K148" s="185">
        <f>K150</f>
        <v>100</v>
      </c>
      <c r="L148" s="185">
        <f>L150</f>
        <v>96.8</v>
      </c>
      <c r="M148" s="185">
        <f t="shared" si="45"/>
        <v>96.8</v>
      </c>
      <c r="N148" s="402"/>
    </row>
    <row r="149" spans="1:14" x14ac:dyDescent="0.25">
      <c r="A149" s="234"/>
      <c r="B149" s="345" t="s">
        <v>118</v>
      </c>
      <c r="C149" s="192">
        <v>992</v>
      </c>
      <c r="D149" s="193" t="s">
        <v>39</v>
      </c>
      <c r="E149" s="193" t="s">
        <v>25</v>
      </c>
      <c r="F149" s="194" t="s">
        <v>98</v>
      </c>
      <c r="G149" s="189" t="s">
        <v>75</v>
      </c>
      <c r="H149" s="189" t="s">
        <v>24</v>
      </c>
      <c r="I149" s="195" t="s">
        <v>128</v>
      </c>
      <c r="J149" s="193"/>
      <c r="K149" s="185">
        <f>K150</f>
        <v>100</v>
      </c>
      <c r="L149" s="185">
        <f t="shared" ref="L149" si="77">L150</f>
        <v>96.8</v>
      </c>
      <c r="M149" s="185">
        <f t="shared" si="45"/>
        <v>96.8</v>
      </c>
      <c r="N149" s="402"/>
    </row>
    <row r="150" spans="1:14" ht="30" x14ac:dyDescent="0.25">
      <c r="A150" s="234"/>
      <c r="B150" s="401" t="s">
        <v>57</v>
      </c>
      <c r="C150" s="192">
        <v>992</v>
      </c>
      <c r="D150" s="193" t="s">
        <v>39</v>
      </c>
      <c r="E150" s="193" t="s">
        <v>25</v>
      </c>
      <c r="F150" s="194" t="s">
        <v>98</v>
      </c>
      <c r="G150" s="189" t="s">
        <v>75</v>
      </c>
      <c r="H150" s="189" t="s">
        <v>24</v>
      </c>
      <c r="I150" s="195" t="s">
        <v>132</v>
      </c>
      <c r="J150" s="193"/>
      <c r="K150" s="185">
        <f>K151</f>
        <v>100</v>
      </c>
      <c r="L150" s="185">
        <f>L151</f>
        <v>96.8</v>
      </c>
      <c r="M150" s="185">
        <f t="shared" si="45"/>
        <v>96.8</v>
      </c>
      <c r="N150" s="402"/>
    </row>
    <row r="151" spans="1:14" ht="30" x14ac:dyDescent="0.25">
      <c r="A151" s="234"/>
      <c r="B151" s="344" t="s">
        <v>80</v>
      </c>
      <c r="C151" s="405">
        <v>992</v>
      </c>
      <c r="D151" s="406" t="s">
        <v>39</v>
      </c>
      <c r="E151" s="407" t="s">
        <v>25</v>
      </c>
      <c r="F151" s="194" t="s">
        <v>98</v>
      </c>
      <c r="G151" s="189" t="s">
        <v>75</v>
      </c>
      <c r="H151" s="189" t="s">
        <v>24</v>
      </c>
      <c r="I151" s="195" t="s">
        <v>132</v>
      </c>
      <c r="J151" s="409" t="s">
        <v>81</v>
      </c>
      <c r="K151" s="410">
        <v>100</v>
      </c>
      <c r="L151" s="185">
        <v>96.8</v>
      </c>
      <c r="M151" s="185">
        <f t="shared" si="45"/>
        <v>96.8</v>
      </c>
      <c r="N151" s="402"/>
    </row>
    <row r="152" spans="1:14" ht="29.25" x14ac:dyDescent="0.25">
      <c r="A152" s="234"/>
      <c r="B152" s="435" t="s">
        <v>443</v>
      </c>
      <c r="C152" s="436">
        <v>992</v>
      </c>
      <c r="D152" s="437" t="s">
        <v>40</v>
      </c>
      <c r="E152" s="438" t="s">
        <v>24</v>
      </c>
      <c r="F152" s="439"/>
      <c r="G152" s="440"/>
      <c r="H152" s="440"/>
      <c r="I152" s="441"/>
      <c r="J152" s="442"/>
      <c r="K152" s="443">
        <f>K157</f>
        <v>1</v>
      </c>
      <c r="L152" s="190">
        <f>L157</f>
        <v>0.4</v>
      </c>
      <c r="M152" s="190">
        <f t="shared" si="45"/>
        <v>40</v>
      </c>
      <c r="N152" s="402"/>
    </row>
    <row r="153" spans="1:14" ht="30" x14ac:dyDescent="0.25">
      <c r="A153" s="19"/>
      <c r="B153" s="352" t="s">
        <v>443</v>
      </c>
      <c r="C153" s="353">
        <v>992</v>
      </c>
      <c r="D153" s="354" t="s">
        <v>40</v>
      </c>
      <c r="E153" s="355" t="s">
        <v>23</v>
      </c>
      <c r="F153" s="356"/>
      <c r="G153" s="357"/>
      <c r="H153" s="357"/>
      <c r="I153" s="358"/>
      <c r="J153" s="359"/>
      <c r="K153" s="360">
        <f>K156</f>
        <v>1</v>
      </c>
      <c r="L153" s="86">
        <f>L157</f>
        <v>0.4</v>
      </c>
      <c r="M153" s="185">
        <f t="shared" ref="M153:M157" si="78">L153/K153*100</f>
        <v>40</v>
      </c>
    </row>
    <row r="154" spans="1:14" x14ac:dyDescent="0.25">
      <c r="A154" s="19"/>
      <c r="B154" s="361" t="s">
        <v>444</v>
      </c>
      <c r="C154" s="353">
        <v>992</v>
      </c>
      <c r="D154" s="354" t="s">
        <v>40</v>
      </c>
      <c r="E154" s="355" t="s">
        <v>23</v>
      </c>
      <c r="F154" s="356" t="s">
        <v>445</v>
      </c>
      <c r="G154" s="357" t="s">
        <v>66</v>
      </c>
      <c r="H154" s="357" t="s">
        <v>24</v>
      </c>
      <c r="I154" s="358" t="s">
        <v>128</v>
      </c>
      <c r="J154" s="359"/>
      <c r="K154" s="360">
        <f>K157</f>
        <v>1</v>
      </c>
      <c r="L154" s="86">
        <f>L157</f>
        <v>0.4</v>
      </c>
      <c r="M154" s="185">
        <f t="shared" si="78"/>
        <v>40</v>
      </c>
    </row>
    <row r="155" spans="1:14" ht="45" x14ac:dyDescent="0.25">
      <c r="A155" s="19"/>
      <c r="B155" s="362" t="s">
        <v>446</v>
      </c>
      <c r="C155" s="363">
        <v>992</v>
      </c>
      <c r="D155" s="364" t="s">
        <v>40</v>
      </c>
      <c r="E155" s="356" t="s">
        <v>23</v>
      </c>
      <c r="F155" s="355" t="s">
        <v>445</v>
      </c>
      <c r="G155" s="365" t="s">
        <v>68</v>
      </c>
      <c r="H155" s="365" t="s">
        <v>24</v>
      </c>
      <c r="I155" s="359" t="s">
        <v>128</v>
      </c>
      <c r="J155" s="358"/>
      <c r="K155" s="366">
        <f>K156</f>
        <v>1</v>
      </c>
      <c r="L155" s="86">
        <f>L157</f>
        <v>0.4</v>
      </c>
      <c r="M155" s="185">
        <f t="shared" si="78"/>
        <v>40</v>
      </c>
    </row>
    <row r="156" spans="1:14" x14ac:dyDescent="0.25">
      <c r="A156" s="19"/>
      <c r="B156" s="361" t="s">
        <v>447</v>
      </c>
      <c r="C156" s="353">
        <v>992</v>
      </c>
      <c r="D156" s="354" t="s">
        <v>40</v>
      </c>
      <c r="E156" s="355" t="s">
        <v>23</v>
      </c>
      <c r="F156" s="355" t="s">
        <v>445</v>
      </c>
      <c r="G156" s="365" t="s">
        <v>68</v>
      </c>
      <c r="H156" s="365" t="s">
        <v>24</v>
      </c>
      <c r="I156" s="359" t="s">
        <v>448</v>
      </c>
      <c r="J156" s="359"/>
      <c r="K156" s="360">
        <f>K157</f>
        <v>1</v>
      </c>
      <c r="L156" s="86">
        <f>L157</f>
        <v>0.4</v>
      </c>
      <c r="M156" s="185">
        <f t="shared" si="78"/>
        <v>40</v>
      </c>
    </row>
    <row r="157" spans="1:14" x14ac:dyDescent="0.25">
      <c r="A157" s="19"/>
      <c r="B157" s="362" t="s">
        <v>449</v>
      </c>
      <c r="C157" s="363">
        <v>992</v>
      </c>
      <c r="D157" s="364" t="s">
        <v>40</v>
      </c>
      <c r="E157" s="356" t="s">
        <v>23</v>
      </c>
      <c r="F157" s="356" t="s">
        <v>445</v>
      </c>
      <c r="G157" s="357" t="s">
        <v>68</v>
      </c>
      <c r="H157" s="357" t="s">
        <v>24</v>
      </c>
      <c r="I157" s="358" t="s">
        <v>448</v>
      </c>
      <c r="J157" s="358" t="s">
        <v>450</v>
      </c>
      <c r="K157" s="366">
        <v>1</v>
      </c>
      <c r="L157" s="86">
        <v>0.4</v>
      </c>
      <c r="M157" s="185">
        <f t="shared" si="78"/>
        <v>40</v>
      </c>
    </row>
    <row r="158" spans="1:14" x14ac:dyDescent="0.25">
      <c r="A158" s="19"/>
      <c r="B158" s="61"/>
      <c r="C158" s="20"/>
      <c r="D158" s="152"/>
      <c r="E158" s="152"/>
      <c r="F158" s="22"/>
      <c r="G158" s="23"/>
      <c r="H158" s="23"/>
      <c r="I158" s="24"/>
      <c r="J158" s="152"/>
      <c r="K158" s="86"/>
      <c r="L158" s="86"/>
      <c r="M158" s="185"/>
    </row>
    <row r="159" spans="1:14" x14ac:dyDescent="0.25">
      <c r="A159" s="69"/>
      <c r="B159" s="60"/>
      <c r="C159" s="349"/>
      <c r="D159" s="62"/>
      <c r="E159" s="62"/>
      <c r="F159" s="62"/>
      <c r="G159" s="62"/>
      <c r="H159" s="62"/>
      <c r="I159" s="62"/>
      <c r="J159" s="62"/>
      <c r="K159" s="350"/>
      <c r="L159" s="350"/>
      <c r="M159" s="351"/>
    </row>
    <row r="160" spans="1:14" x14ac:dyDescent="0.25">
      <c r="A160" s="69"/>
      <c r="B160" s="70"/>
      <c r="C160" s="71"/>
      <c r="D160" s="62"/>
      <c r="E160" s="62"/>
      <c r="F160" s="62"/>
      <c r="G160" s="62"/>
      <c r="H160" s="62"/>
      <c r="I160" s="62"/>
      <c r="J160" s="62"/>
      <c r="K160" s="72"/>
    </row>
    <row r="161" spans="2:11" ht="18.75" x14ac:dyDescent="0.3">
      <c r="B161" s="491" t="s">
        <v>501</v>
      </c>
      <c r="C161" s="492"/>
      <c r="D161" s="492"/>
      <c r="E161" s="492"/>
      <c r="F161" s="492"/>
      <c r="G161" s="492"/>
      <c r="H161" s="492"/>
      <c r="I161" s="492"/>
      <c r="J161" s="492"/>
      <c r="K161" s="492"/>
    </row>
  </sheetData>
  <mergeCells count="11">
    <mergeCell ref="B161:K161"/>
    <mergeCell ref="A9:K9"/>
    <mergeCell ref="F11:I11"/>
    <mergeCell ref="F12:I12"/>
    <mergeCell ref="C7:K7"/>
    <mergeCell ref="L1:T1"/>
    <mergeCell ref="L2:T2"/>
    <mergeCell ref="L3:T3"/>
    <mergeCell ref="L4:T4"/>
    <mergeCell ref="A8:K8"/>
    <mergeCell ref="B5:K5"/>
  </mergeCells>
  <phoneticPr fontId="31" type="noConversion"/>
  <pageMargins left="0.70866141732283472" right="0.31496062992125984" top="0.74803149606299213" bottom="0.74803149606299213" header="0.31496062992125984" footer="0.31496062992125984"/>
  <pageSetup paperSize="9" scale="6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view="pageBreakPreview" zoomScale="60" zoomScaleNormal="80" workbookViewId="0">
      <selection activeCell="C3" sqref="C3"/>
    </sheetView>
  </sheetViews>
  <sheetFormatPr defaultRowHeight="15" x14ac:dyDescent="0.25"/>
  <cols>
    <col min="1" max="1" width="33.5703125" customWidth="1"/>
    <col min="2" max="2" width="64.7109375" customWidth="1"/>
    <col min="3" max="3" width="15" customWidth="1"/>
    <col min="4" max="4" width="15.42578125" customWidth="1"/>
  </cols>
  <sheetData>
    <row r="1" spans="1:8" ht="15.75" x14ac:dyDescent="0.25">
      <c r="B1" s="140"/>
      <c r="C1" s="149" t="s">
        <v>488</v>
      </c>
    </row>
    <row r="2" spans="1:8" ht="15.75" x14ac:dyDescent="0.25">
      <c r="B2" s="140"/>
      <c r="C2" s="149" t="s">
        <v>526</v>
      </c>
      <c r="G2" s="141"/>
      <c r="H2" s="141"/>
    </row>
    <row r="3" spans="1:8" ht="15.75" x14ac:dyDescent="0.25">
      <c r="B3" s="140"/>
      <c r="C3" s="149" t="s">
        <v>1</v>
      </c>
    </row>
    <row r="4" spans="1:8" ht="15.75" x14ac:dyDescent="0.25">
      <c r="B4" s="140"/>
      <c r="C4" s="149" t="s">
        <v>2</v>
      </c>
    </row>
    <row r="5" spans="1:8" x14ac:dyDescent="0.25">
      <c r="B5" s="500" t="s">
        <v>497</v>
      </c>
      <c r="C5" s="470"/>
    </row>
    <row r="6" spans="1:8" ht="18.75" x14ac:dyDescent="0.3">
      <c r="A6" s="1"/>
    </row>
    <row r="7" spans="1:8" ht="4.5" customHeight="1" x14ac:dyDescent="0.3">
      <c r="A7" s="182"/>
      <c r="B7" s="139"/>
      <c r="C7" s="139"/>
    </row>
    <row r="8" spans="1:8" ht="46.5" customHeight="1" x14ac:dyDescent="0.25">
      <c r="A8" s="501" t="s">
        <v>479</v>
      </c>
      <c r="B8" s="501"/>
      <c r="C8" s="501"/>
    </row>
    <row r="9" spans="1:8" ht="18.75" x14ac:dyDescent="0.25">
      <c r="A9" s="501"/>
      <c r="B9" s="501"/>
      <c r="C9" s="501"/>
    </row>
    <row r="10" spans="1:8" ht="37.5" x14ac:dyDescent="0.25">
      <c r="B10" s="244"/>
      <c r="D10" s="334" t="s">
        <v>3</v>
      </c>
    </row>
    <row r="11" spans="1:8" ht="105" x14ac:dyDescent="0.25">
      <c r="A11" s="245" t="s">
        <v>199</v>
      </c>
      <c r="B11" s="245" t="s">
        <v>207</v>
      </c>
      <c r="C11" s="265" t="s">
        <v>486</v>
      </c>
      <c r="D11" s="265" t="s">
        <v>473</v>
      </c>
    </row>
    <row r="12" spans="1:8" s="137" customFormat="1" ht="37.5" x14ac:dyDescent="0.25">
      <c r="A12" s="138"/>
      <c r="B12" s="246" t="s">
        <v>206</v>
      </c>
      <c r="C12" s="231">
        <f>C17+C13</f>
        <v>3160.7000000000007</v>
      </c>
      <c r="D12" s="231">
        <f>D17+D13</f>
        <v>2823.6999999999971</v>
      </c>
    </row>
    <row r="13" spans="1:8" s="137" customFormat="1" ht="48" customHeight="1" x14ac:dyDescent="0.25">
      <c r="A13" s="382" t="s">
        <v>503</v>
      </c>
      <c r="B13" s="444" t="s">
        <v>514</v>
      </c>
      <c r="C13" s="231">
        <f>C15</f>
        <v>1000</v>
      </c>
      <c r="D13" s="231">
        <f>D15</f>
        <v>1000</v>
      </c>
      <c r="E13" s="385"/>
      <c r="F13" s="385"/>
    </row>
    <row r="14" spans="1:8" s="137" customFormat="1" ht="48.75" customHeight="1" x14ac:dyDescent="0.25">
      <c r="A14" s="389" t="s">
        <v>515</v>
      </c>
      <c r="B14" s="445" t="s">
        <v>516</v>
      </c>
      <c r="C14" s="383">
        <v>1000</v>
      </c>
      <c r="D14" s="384">
        <f>D16</f>
        <v>1000</v>
      </c>
      <c r="E14" s="385"/>
      <c r="F14" s="385"/>
    </row>
    <row r="15" spans="1:8" s="137" customFormat="1" ht="47.25" x14ac:dyDescent="0.25">
      <c r="A15" s="389" t="s">
        <v>504</v>
      </c>
      <c r="B15" s="389" t="s">
        <v>517</v>
      </c>
      <c r="C15" s="383">
        <v>1000</v>
      </c>
      <c r="D15" s="384">
        <f>D16</f>
        <v>1000</v>
      </c>
      <c r="E15" s="386"/>
      <c r="F15" s="386"/>
    </row>
    <row r="16" spans="1:8" s="137" customFormat="1" ht="60" customHeight="1" x14ac:dyDescent="0.25">
      <c r="A16" s="389" t="s">
        <v>505</v>
      </c>
      <c r="B16" s="446" t="s">
        <v>518</v>
      </c>
      <c r="C16" s="383">
        <v>1000</v>
      </c>
      <c r="D16" s="384">
        <v>1000</v>
      </c>
      <c r="E16" s="386"/>
      <c r="F16" s="386"/>
    </row>
    <row r="17" spans="1:4" ht="39" customHeight="1" x14ac:dyDescent="0.25">
      <c r="A17" s="392" t="s">
        <v>519</v>
      </c>
      <c r="B17" s="388" t="s">
        <v>203</v>
      </c>
      <c r="C17" s="231">
        <f>C21+C25</f>
        <v>2160.7000000000007</v>
      </c>
      <c r="D17" s="231">
        <f>D21+D25</f>
        <v>1823.6999999999971</v>
      </c>
    </row>
    <row r="18" spans="1:4" ht="39" customHeight="1" x14ac:dyDescent="0.25">
      <c r="A18" s="389" t="s">
        <v>506</v>
      </c>
      <c r="B18" s="389" t="s">
        <v>203</v>
      </c>
      <c r="C18" s="383">
        <f>C21+C25</f>
        <v>2160.7000000000007</v>
      </c>
      <c r="D18" s="383">
        <f>D21+D25</f>
        <v>1823.6999999999971</v>
      </c>
    </row>
    <row r="19" spans="1:4" ht="39" customHeight="1" x14ac:dyDescent="0.25">
      <c r="A19" s="389" t="s">
        <v>507</v>
      </c>
      <c r="B19" s="389" t="s">
        <v>520</v>
      </c>
      <c r="C19" s="231">
        <f>C21</f>
        <v>-26303</v>
      </c>
      <c r="D19" s="231">
        <f>D21</f>
        <v>-26153.4</v>
      </c>
    </row>
    <row r="20" spans="1:4" ht="39" customHeight="1" x14ac:dyDescent="0.25">
      <c r="A20" s="447" t="s">
        <v>508</v>
      </c>
      <c r="B20" s="389" t="s">
        <v>521</v>
      </c>
      <c r="C20" s="383">
        <f>C21</f>
        <v>-26303</v>
      </c>
      <c r="D20" s="383">
        <f>D21</f>
        <v>-26153.4</v>
      </c>
    </row>
    <row r="21" spans="1:4" ht="39" customHeight="1" x14ac:dyDescent="0.25">
      <c r="A21" s="448" t="s">
        <v>509</v>
      </c>
      <c r="B21" s="449" t="s">
        <v>201</v>
      </c>
      <c r="C21" s="383">
        <v>-26303</v>
      </c>
      <c r="D21" s="383">
        <v>-26153.4</v>
      </c>
    </row>
    <row r="22" spans="1:4" ht="39" customHeight="1" x14ac:dyDescent="0.25">
      <c r="A22" s="389" t="s">
        <v>510</v>
      </c>
      <c r="B22" s="389" t="s">
        <v>522</v>
      </c>
      <c r="C22" s="231">
        <f>C25</f>
        <v>28463.7</v>
      </c>
      <c r="D22" s="231">
        <f>D25</f>
        <v>27977.1</v>
      </c>
    </row>
    <row r="23" spans="1:4" ht="39" customHeight="1" x14ac:dyDescent="0.25">
      <c r="A23" s="389" t="s">
        <v>511</v>
      </c>
      <c r="B23" s="389" t="s">
        <v>523</v>
      </c>
      <c r="C23" s="383">
        <f>C25</f>
        <v>28463.7</v>
      </c>
      <c r="D23" s="383">
        <f>D25</f>
        <v>27977.1</v>
      </c>
    </row>
    <row r="24" spans="1:4" ht="39" customHeight="1" x14ac:dyDescent="0.25">
      <c r="A24" s="389" t="s">
        <v>512</v>
      </c>
      <c r="B24" s="389" t="s">
        <v>524</v>
      </c>
      <c r="C24" s="383">
        <f>C25</f>
        <v>28463.7</v>
      </c>
      <c r="D24" s="383">
        <f>D25</f>
        <v>27977.1</v>
      </c>
    </row>
    <row r="25" spans="1:4" ht="39" customHeight="1" x14ac:dyDescent="0.25">
      <c r="A25" s="389" t="s">
        <v>513</v>
      </c>
      <c r="B25" s="389" t="s">
        <v>525</v>
      </c>
      <c r="C25" s="383">
        <v>28463.7</v>
      </c>
      <c r="D25" s="383">
        <v>27977.1</v>
      </c>
    </row>
    <row r="28" spans="1:4" ht="15.75" x14ac:dyDescent="0.25">
      <c r="A28" s="393" t="s">
        <v>466</v>
      </c>
      <c r="C28" t="s">
        <v>499</v>
      </c>
    </row>
  </sheetData>
  <mergeCells count="3">
    <mergeCell ref="B5:C5"/>
    <mergeCell ref="A8:C8"/>
    <mergeCell ref="A9:C9"/>
  </mergeCells>
  <phoneticPr fontId="31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view="pageBreakPreview" topLeftCell="A10" zoomScale="124" zoomScaleNormal="100" zoomScaleSheetLayoutView="124" workbookViewId="0">
      <selection activeCell="D18" sqref="D18"/>
    </sheetView>
  </sheetViews>
  <sheetFormatPr defaultRowHeight="15" x14ac:dyDescent="0.25"/>
  <cols>
    <col min="1" max="1" width="59.140625" customWidth="1"/>
    <col min="2" max="2" width="16.42578125" customWidth="1"/>
    <col min="3" max="3" width="13" customWidth="1"/>
    <col min="4" max="4" width="15.28515625" customWidth="1"/>
  </cols>
  <sheetData>
    <row r="1" spans="1:4" ht="15.75" x14ac:dyDescent="0.25">
      <c r="A1" s="394"/>
      <c r="B1" s="394"/>
      <c r="C1" s="394"/>
      <c r="D1" s="149" t="s">
        <v>481</v>
      </c>
    </row>
    <row r="2" spans="1:4" ht="15.75" x14ac:dyDescent="0.25">
      <c r="A2" s="394"/>
      <c r="B2" s="394"/>
      <c r="C2" s="394"/>
      <c r="D2" s="149" t="s">
        <v>526</v>
      </c>
    </row>
    <row r="3" spans="1:4" ht="15.75" x14ac:dyDescent="0.25">
      <c r="A3" s="394"/>
      <c r="B3" s="394"/>
      <c r="C3" s="394"/>
      <c r="D3" s="149" t="s">
        <v>1</v>
      </c>
    </row>
    <row r="4" spans="1:4" ht="15.75" x14ac:dyDescent="0.25">
      <c r="A4" s="394"/>
      <c r="B4" s="394"/>
      <c r="C4" s="394"/>
      <c r="D4" s="149" t="s">
        <v>2</v>
      </c>
    </row>
    <row r="5" spans="1:4" x14ac:dyDescent="0.25">
      <c r="A5" s="394"/>
      <c r="B5" s="505" t="s">
        <v>498</v>
      </c>
      <c r="C5" s="453"/>
      <c r="D5" s="453"/>
    </row>
    <row r="6" spans="1:4" x14ac:dyDescent="0.25">
      <c r="A6" s="394"/>
      <c r="B6" s="394"/>
      <c r="C6" s="394"/>
      <c r="D6" s="394"/>
    </row>
    <row r="7" spans="1:4" x14ac:dyDescent="0.25">
      <c r="A7" s="394"/>
      <c r="B7" s="394"/>
      <c r="C7" s="394"/>
      <c r="D7" s="394"/>
    </row>
    <row r="8" spans="1:4" x14ac:dyDescent="0.25">
      <c r="A8" s="503" t="s">
        <v>480</v>
      </c>
      <c r="B8" s="504"/>
      <c r="C8" s="504"/>
      <c r="D8" s="504"/>
    </row>
    <row r="9" spans="1:4" ht="90.75" customHeight="1" x14ac:dyDescent="0.25">
      <c r="A9" s="504"/>
      <c r="B9" s="504"/>
      <c r="C9" s="504"/>
      <c r="D9" s="504"/>
    </row>
    <row r="10" spans="1:4" ht="18.75" x14ac:dyDescent="0.25">
      <c r="A10" s="387"/>
      <c r="B10" s="387"/>
      <c r="C10" s="394"/>
      <c r="D10" s="394"/>
    </row>
    <row r="11" spans="1:4" ht="18.75" x14ac:dyDescent="0.3">
      <c r="A11" s="395"/>
      <c r="B11" s="394"/>
      <c r="C11" s="394"/>
      <c r="D11" s="395" t="s">
        <v>3</v>
      </c>
    </row>
    <row r="12" spans="1:4" ht="103.5" customHeight="1" x14ac:dyDescent="0.25">
      <c r="A12" s="336" t="s">
        <v>256</v>
      </c>
      <c r="B12" s="265" t="s">
        <v>487</v>
      </c>
      <c r="C12" s="265" t="s">
        <v>475</v>
      </c>
      <c r="D12" s="265" t="s">
        <v>124</v>
      </c>
    </row>
    <row r="13" spans="1:4" ht="15.75" x14ac:dyDescent="0.25">
      <c r="A13" s="335">
        <v>1</v>
      </c>
      <c r="B13" s="335">
        <v>2</v>
      </c>
      <c r="C13" s="335">
        <v>3</v>
      </c>
      <c r="D13" s="335">
        <v>4</v>
      </c>
    </row>
    <row r="14" spans="1:4" ht="31.5" x14ac:dyDescent="0.25">
      <c r="A14" s="396" t="s">
        <v>442</v>
      </c>
      <c r="B14" s="338">
        <v>70</v>
      </c>
      <c r="C14" s="338">
        <v>70</v>
      </c>
      <c r="D14" s="337">
        <f t="shared" ref="D14" si="0">C14/B14*100</f>
        <v>100</v>
      </c>
    </row>
    <row r="15" spans="1:4" ht="90" customHeight="1" x14ac:dyDescent="0.25">
      <c r="A15" s="298" t="s">
        <v>360</v>
      </c>
      <c r="B15" s="337">
        <v>21.4</v>
      </c>
      <c r="C15" s="337">
        <v>21.4</v>
      </c>
      <c r="D15" s="337">
        <f>C15/B15*100</f>
        <v>100</v>
      </c>
    </row>
    <row r="16" spans="1:4" ht="37.5" customHeight="1" x14ac:dyDescent="0.25">
      <c r="A16" s="232" t="str">
        <f>прил._5!B46</f>
        <v xml:space="preserve">  Выполнение полномочий по ведению внутреннего финансового контроля</v>
      </c>
      <c r="B16" s="335">
        <v>37.200000000000003</v>
      </c>
      <c r="C16" s="335">
        <v>37.200000000000003</v>
      </c>
      <c r="D16" s="337">
        <f t="shared" ref="D16" si="1">C16/B16*100</f>
        <v>100</v>
      </c>
    </row>
    <row r="17" spans="1:4" ht="15.75" x14ac:dyDescent="0.25">
      <c r="A17" s="339" t="s">
        <v>257</v>
      </c>
      <c r="B17" s="338">
        <f>SUM(B14:B16)</f>
        <v>128.60000000000002</v>
      </c>
      <c r="C17" s="338">
        <f t="shared" ref="C17:D17" si="2">SUM(C14:C16)</f>
        <v>128.60000000000002</v>
      </c>
      <c r="D17" s="338">
        <v>100</v>
      </c>
    </row>
    <row r="18" spans="1:4" x14ac:dyDescent="0.25">
      <c r="A18" s="394"/>
      <c r="B18" s="394"/>
      <c r="C18" s="394"/>
      <c r="D18" s="394"/>
    </row>
    <row r="19" spans="1:4" x14ac:dyDescent="0.25">
      <c r="A19" s="502" t="s">
        <v>500</v>
      </c>
      <c r="B19" s="502"/>
      <c r="C19" s="502"/>
      <c r="D19" s="394"/>
    </row>
    <row r="20" spans="1:4" x14ac:dyDescent="0.25">
      <c r="A20" s="394"/>
      <c r="B20" s="394"/>
      <c r="C20" s="394"/>
      <c r="D20" s="394"/>
    </row>
  </sheetData>
  <mergeCells count="3">
    <mergeCell ref="A19:C19"/>
    <mergeCell ref="A8:D9"/>
    <mergeCell ref="B5:D5"/>
  </mergeCells>
  <phoneticPr fontId="31" type="noConversion"/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7</vt:i4>
      </vt:variant>
    </vt:vector>
  </HeadingPairs>
  <TitlesOfParts>
    <vt:vector size="20" baseType="lpstr">
      <vt:lpstr>Прил 1  (2)</vt:lpstr>
      <vt:lpstr>Прил 2</vt:lpstr>
      <vt:lpstr>прил.2</vt:lpstr>
      <vt:lpstr>Прил 4 (2)</vt:lpstr>
      <vt:lpstr>прил3</vt:lpstr>
      <vt:lpstr>прил.4</vt:lpstr>
      <vt:lpstr>прил._5</vt:lpstr>
      <vt:lpstr>Прил6</vt:lpstr>
      <vt:lpstr>прил 7</vt:lpstr>
      <vt:lpstr>Прил 10+</vt:lpstr>
      <vt:lpstr>Заимст 11</vt:lpstr>
      <vt:lpstr>Гарант 12</vt:lpstr>
      <vt:lpstr>нормативы 13</vt:lpstr>
      <vt:lpstr>'Прил 1  (2)'!Область_печати</vt:lpstr>
      <vt:lpstr>'Прил 2'!Область_печати</vt:lpstr>
      <vt:lpstr>'прил 7'!Область_печати</vt:lpstr>
      <vt:lpstr>прил._5!Область_печати</vt:lpstr>
      <vt:lpstr>прил.4!Область_печати</vt:lpstr>
      <vt:lpstr>прил3!Область_печати</vt:lpstr>
      <vt:lpstr>Прил6!Область_печати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2021-04-13T07:52:43Z</cp:lastPrinted>
  <dcterms:created xsi:type="dcterms:W3CDTF">2010-11-10T14:00:24Z</dcterms:created>
  <dcterms:modified xsi:type="dcterms:W3CDTF">2021-05-18T11:44:33Z</dcterms:modified>
</cp:coreProperties>
</file>