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735" windowWidth="12855" windowHeight="9150" tabRatio="849" firstSheet="4" activeTab="7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state="hidden" r:id="rId4"/>
    <sheet name="прил4(5)" sheetId="6" r:id="rId5"/>
    <sheet name="прил.5(6)" sheetId="40" r:id="rId6"/>
    <sheet name="прил._6(7)" sheetId="24" r:id="rId7"/>
    <sheet name="Прил 7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'прил._6(7)'!$A$17:$K$196</definedName>
    <definedName name="_xlnm._FilterDatabase" localSheetId="5" hidden="1">'прил.5(6)'!$A$16:$H$153</definedName>
    <definedName name="_xlnm.Print_Area" localSheetId="0">'Прил 2'!$A$1:$F$31</definedName>
    <definedName name="_xlnm.Print_Area" localSheetId="8">'прил 9'!$A$1:$C$22</definedName>
    <definedName name="_xlnm.Print_Area" localSheetId="6">'прил._6(7)'!$A$1:$L$199</definedName>
    <definedName name="_xlnm.Print_Area" localSheetId="5">'прил.5(6)'!$A$1:$J$157</definedName>
    <definedName name="_xlnm.Print_Area" localSheetId="4">'прил4(5)'!$A$1:$F$52</definedName>
    <definedName name="_xlnm.Print_Area" localSheetId="13">прило10!$A$1</definedName>
  </definedNames>
  <calcPr calcId="145621" iterateDelta="1E-4"/>
</workbook>
</file>

<file path=xl/calcChain.xml><?xml version="1.0" encoding="utf-8"?>
<calcChain xmlns="http://schemas.openxmlformats.org/spreadsheetml/2006/main">
  <c r="K183" i="24" l="1"/>
  <c r="K184" i="24"/>
  <c r="K129" i="24"/>
  <c r="K61" i="24"/>
  <c r="K93" i="24"/>
  <c r="K107" i="24"/>
  <c r="K113" i="24"/>
  <c r="L197" i="24"/>
  <c r="K102" i="24"/>
  <c r="K121" i="24" l="1"/>
  <c r="K124" i="24"/>
  <c r="H24" i="40" l="1"/>
  <c r="H23" i="40" s="1"/>
  <c r="K122" i="24" l="1"/>
  <c r="K163" i="24" l="1"/>
  <c r="K159" i="24" l="1"/>
  <c r="K158" i="24" s="1"/>
  <c r="K160" i="24"/>
  <c r="H41" i="40" s="1"/>
  <c r="H40" i="40" s="1"/>
  <c r="H95" i="40" l="1"/>
  <c r="H94" i="40" s="1"/>
  <c r="K118" i="24" l="1"/>
  <c r="K117" i="24" s="1"/>
  <c r="H125" i="40" l="1"/>
  <c r="K182" i="24" l="1"/>
  <c r="K181" i="24" s="1"/>
  <c r="K180" i="24" s="1"/>
  <c r="K179" i="24" s="1"/>
  <c r="K178" i="24" s="1"/>
  <c r="H53" i="40" s="1"/>
  <c r="H112" i="40" l="1"/>
  <c r="K147" i="24"/>
  <c r="K141" i="24"/>
  <c r="H57" i="40" l="1"/>
  <c r="B57" i="40"/>
  <c r="H50" i="40"/>
  <c r="H49" i="40" s="1"/>
  <c r="B50" i="40"/>
  <c r="B49" i="40"/>
  <c r="K143" i="24"/>
  <c r="K144" i="24"/>
  <c r="H48" i="40" l="1"/>
  <c r="K146" i="24"/>
  <c r="H111" i="40" l="1"/>
  <c r="H110" i="40" s="1"/>
  <c r="K139" i="24"/>
  <c r="K133" i="24" s="1"/>
  <c r="K126" i="24" l="1"/>
  <c r="K120" i="24" s="1"/>
  <c r="H109" i="40"/>
  <c r="H106" i="40"/>
  <c r="H105" i="40" l="1"/>
  <c r="C18" i="54"/>
  <c r="C17" i="54"/>
  <c r="C16" i="54"/>
  <c r="C27" i="53"/>
  <c r="C16" i="53"/>
  <c r="C33" i="53" l="1"/>
  <c r="K136" i="24" l="1"/>
  <c r="D42" i="6" l="1"/>
  <c r="H93" i="40"/>
  <c r="H91" i="40" s="1"/>
  <c r="K114" i="24"/>
  <c r="K115" i="24"/>
  <c r="H92" i="40" l="1"/>
  <c r="H52" i="40"/>
  <c r="C18" i="44" l="1"/>
  <c r="K69" i="24" l="1"/>
  <c r="K73" i="24"/>
  <c r="C20" i="44" l="1"/>
  <c r="B53" i="40" l="1"/>
  <c r="H51" i="40" l="1"/>
  <c r="H45" i="40"/>
  <c r="H46" i="40" l="1"/>
  <c r="C22" i="41" l="1"/>
  <c r="B17" i="46" l="1"/>
  <c r="H31" i="40"/>
  <c r="H32" i="40"/>
  <c r="K80" i="24"/>
  <c r="D29" i="6" s="1"/>
  <c r="K81" i="24"/>
  <c r="K82" i="24"/>
  <c r="K76" i="24"/>
  <c r="K77" i="24"/>
  <c r="K78" i="24"/>
  <c r="C21" i="42"/>
  <c r="C25" i="42" l="1"/>
  <c r="D26" i="6"/>
  <c r="D32" i="6"/>
  <c r="K101" i="24" l="1"/>
  <c r="H149" i="40"/>
  <c r="H145" i="40"/>
  <c r="H122" i="40"/>
  <c r="H108" i="40"/>
  <c r="H85" i="40"/>
  <c r="H83" i="40" s="1"/>
  <c r="H74" i="40"/>
  <c r="H70" i="40"/>
  <c r="H66" i="40"/>
  <c r="H62" i="40"/>
  <c r="H44" i="40"/>
  <c r="H30" i="40"/>
  <c r="H29" i="40" s="1"/>
  <c r="H20" i="40"/>
  <c r="K67" i="24"/>
  <c r="H107" i="40" l="1"/>
  <c r="H104" i="40" s="1"/>
  <c r="H84" i="40"/>
  <c r="H82" i="40"/>
  <c r="C22" i="42"/>
  <c r="C30" i="42"/>
  <c r="K156" i="24"/>
  <c r="K155" i="24" s="1"/>
  <c r="K157" i="24"/>
  <c r="K152" i="24"/>
  <c r="D36" i="6"/>
  <c r="K131" i="24"/>
  <c r="K130" i="24"/>
  <c r="K127" i="24"/>
  <c r="K106" i="24"/>
  <c r="K105" i="24"/>
  <c r="K104" i="24"/>
  <c r="K103" i="24"/>
  <c r="B34" i="40"/>
  <c r="K84" i="24"/>
  <c r="H72" i="40" l="1"/>
  <c r="H73" i="40"/>
  <c r="H71" i="40"/>
  <c r="B66" i="40" l="1"/>
  <c r="C11" i="41" l="1"/>
  <c r="K40" i="24" l="1"/>
  <c r="H148" i="40"/>
  <c r="H147" i="40"/>
  <c r="H146" i="40"/>
  <c r="H153" i="40" l="1"/>
  <c r="H141" i="40"/>
  <c r="H139" i="40"/>
  <c r="H138" i="40" s="1"/>
  <c r="H136" i="40"/>
  <c r="H133" i="40"/>
  <c r="H130" i="40"/>
  <c r="H127" i="40"/>
  <c r="H123" i="40"/>
  <c r="H121" i="40"/>
  <c r="H117" i="40"/>
  <c r="H100" i="40"/>
  <c r="H90" i="40"/>
  <c r="H86" i="40" s="1"/>
  <c r="H81" i="40"/>
  <c r="H78" i="40"/>
  <c r="H56" i="40"/>
  <c r="H37" i="40"/>
  <c r="H34" i="40" s="1"/>
  <c r="H115" i="40"/>
  <c r="K50" i="24"/>
  <c r="K48" i="24"/>
  <c r="H135" i="40" l="1"/>
  <c r="H134" i="40"/>
  <c r="K47" i="24"/>
  <c r="K37" i="24" s="1"/>
  <c r="H120" i="40"/>
  <c r="K186" i="24"/>
  <c r="D21" i="6" l="1"/>
  <c r="H124" i="40"/>
  <c r="H76" i="40"/>
  <c r="H140" i="40"/>
  <c r="H137" i="40"/>
  <c r="D25" i="6"/>
  <c r="H58" i="40" l="1"/>
  <c r="C15" i="44" l="1"/>
  <c r="K154" i="24" l="1"/>
  <c r="K161" i="24"/>
  <c r="K149" i="24"/>
  <c r="K148" i="24" s="1"/>
  <c r="D37" i="6" s="1"/>
  <c r="K150" i="24"/>
  <c r="K151" i="24"/>
  <c r="H143" i="40" l="1"/>
  <c r="D28" i="6"/>
  <c r="K52" i="24"/>
  <c r="D23" i="6" s="1"/>
  <c r="K173" i="24"/>
  <c r="K62" i="24"/>
  <c r="K63" i="24"/>
  <c r="K64" i="24"/>
  <c r="C13" i="44"/>
  <c r="C12" i="44" s="1"/>
  <c r="C11" i="44" s="1"/>
  <c r="C10" i="44" s="1"/>
  <c r="H18" i="40"/>
  <c r="H17" i="40" s="1"/>
  <c r="H42" i="40"/>
  <c r="H61" i="40"/>
  <c r="H65" i="40"/>
  <c r="H64" i="40" s="1"/>
  <c r="H63" i="40" s="1"/>
  <c r="H67" i="40"/>
  <c r="H89" i="40"/>
  <c r="H98" i="40"/>
  <c r="H114" i="40"/>
  <c r="H131" i="40"/>
  <c r="H150" i="40"/>
  <c r="H103" i="40"/>
  <c r="H97" i="40" s="1"/>
  <c r="K111" i="24"/>
  <c r="K110" i="24" s="1"/>
  <c r="K109" i="24" s="1"/>
  <c r="D35" i="6" s="1"/>
  <c r="K25" i="24"/>
  <c r="K66" i="24"/>
  <c r="D11" i="41"/>
  <c r="E11" i="41" s="1"/>
  <c r="E12" i="41"/>
  <c r="E15" i="41"/>
  <c r="C27" i="41"/>
  <c r="E23" i="41"/>
  <c r="D24" i="41"/>
  <c r="E24" i="41" s="1"/>
  <c r="E25" i="41"/>
  <c r="K22" i="24"/>
  <c r="K72" i="24"/>
  <c r="K171" i="24"/>
  <c r="K128" i="24"/>
  <c r="K85" i="24"/>
  <c r="K75" i="24" s="1"/>
  <c r="H27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95" i="24"/>
  <c r="K192" i="24" s="1"/>
  <c r="K187" i="24"/>
  <c r="K189" i="24"/>
  <c r="K188" i="24" s="1"/>
  <c r="K185" i="24"/>
  <c r="D46" i="6" s="1"/>
  <c r="K168" i="24"/>
  <c r="K169" i="24"/>
  <c r="K170" i="24"/>
  <c r="K165" i="24"/>
  <c r="K164" i="24" s="1"/>
  <c r="K100" i="24"/>
  <c r="B104" i="40"/>
  <c r="B101" i="40"/>
  <c r="B99" i="40"/>
  <c r="B97" i="40"/>
  <c r="B89" i="40"/>
  <c r="B86" i="40"/>
  <c r="B75" i="40"/>
  <c r="B63" i="40"/>
  <c r="B58" i="40"/>
  <c r="B46" i="40"/>
  <c r="B43" i="40"/>
  <c r="B38" i="40"/>
  <c r="B36" i="40"/>
  <c r="B29" i="40"/>
  <c r="B25" i="40"/>
  <c r="K89" i="24"/>
  <c r="K92" i="24"/>
  <c r="K91" i="24" s="1"/>
  <c r="K90" i="24" s="1"/>
  <c r="I118" i="40"/>
  <c r="J118" i="40"/>
  <c r="I114" i="40"/>
  <c r="J114" i="40"/>
  <c r="K96" i="24"/>
  <c r="K95" i="24" s="1"/>
  <c r="K94" i="24" s="1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2" i="24"/>
  <c r="K23" i="24"/>
  <c r="K21" i="24"/>
  <c r="K20" i="24"/>
  <c r="K98" i="24"/>
  <c r="K99" i="24"/>
  <c r="K162" i="24"/>
  <c r="D44" i="6"/>
  <c r="K193" i="24"/>
  <c r="K191" i="24"/>
  <c r="D48" i="6" s="1"/>
  <c r="D49" i="6" s="1"/>
  <c r="H39" i="40" l="1"/>
  <c r="H38" i="40"/>
  <c r="H101" i="40"/>
  <c r="K88" i="24"/>
  <c r="D30" i="6" s="1"/>
  <c r="D31" i="6"/>
  <c r="D22" i="6"/>
  <c r="K57" i="24"/>
  <c r="K31" i="24" s="1"/>
  <c r="H102" i="40"/>
  <c r="K71" i="24"/>
  <c r="K108" i="24"/>
  <c r="D34" i="6" s="1"/>
  <c r="K18" i="24"/>
  <c r="K19" i="24" s="1"/>
  <c r="K39" i="24"/>
  <c r="K38" i="24" s="1"/>
  <c r="D39" i="6"/>
  <c r="K175" i="24"/>
  <c r="K176" i="24"/>
  <c r="D43" i="6"/>
  <c r="K167" i="24"/>
  <c r="D41" i="6" s="1"/>
  <c r="D45" i="6"/>
  <c r="K174" i="24"/>
  <c r="H43" i="40"/>
  <c r="H99" i="40"/>
  <c r="H80" i="40"/>
  <c r="H79" i="40" s="1"/>
  <c r="H75" i="40" s="1"/>
  <c r="H132" i="40"/>
  <c r="H19" i="40"/>
  <c r="H54" i="40"/>
  <c r="H28" i="40"/>
  <c r="H152" i="40"/>
  <c r="H151" i="40" s="1"/>
  <c r="H144" i="40"/>
  <c r="H142" i="40"/>
  <c r="D22" i="41"/>
  <c r="E22" i="41" s="1"/>
  <c r="C29" i="42"/>
  <c r="G28" i="41"/>
  <c r="H22" i="40"/>
  <c r="H21" i="40" s="1"/>
  <c r="H88" i="40"/>
  <c r="H87" i="40"/>
  <c r="H69" i="40"/>
  <c r="H68" i="40" s="1"/>
  <c r="H116" i="40"/>
  <c r="H60" i="40"/>
  <c r="H59" i="40" s="1"/>
  <c r="K70" i="24"/>
  <c r="E17" i="6"/>
  <c r="F17" i="6" s="1"/>
  <c r="K194" i="24"/>
  <c r="K30" i="24" l="1"/>
  <c r="D24" i="6"/>
  <c r="D18" i="6" s="1"/>
  <c r="D27" i="41"/>
  <c r="E27" i="41" s="1"/>
  <c r="D40" i="6"/>
  <c r="H126" i="40"/>
  <c r="H119" i="40" s="1"/>
  <c r="K17" i="24" l="1"/>
  <c r="C35" i="42" s="1"/>
  <c r="C28" i="42" s="1"/>
  <c r="H118" i="40"/>
  <c r="H16" i="40" s="1"/>
  <c r="D27" i="6"/>
  <c r="D17" i="6" s="1"/>
  <c r="C33" i="42" l="1"/>
  <c r="C32" i="42"/>
  <c r="C34" i="42"/>
  <c r="C27" i="42"/>
  <c r="C17" i="42" s="1"/>
  <c r="H17" i="6"/>
  <c r="H18" i="6"/>
</calcChain>
</file>

<file path=xl/sharedStrings.xml><?xml version="1.0" encoding="utf-8"?>
<sst xmlns="http://schemas.openxmlformats.org/spreadsheetml/2006/main" count="2375" uniqueCount="474">
  <si>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</si>
  <si>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</si>
  <si>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</si>
  <si>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</si>
  <si>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</si>
  <si>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</si>
  <si>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</si>
  <si>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</si>
  <si>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</si>
  <si>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</si>
  <si>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</si>
  <si>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</si>
  <si>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</si>
  <si>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</si>
  <si>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</si>
  <si>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</si>
  <si>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</si>
  <si>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</si>
  <si>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</si>
  <si>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</si>
  <si>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</si>
  <si>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</si>
  <si>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</si>
  <si>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</si>
  <si>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</si>
  <si>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</si>
  <si>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</si>
  <si>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</si>
  <si>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</si>
  <si>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</si>
  <si>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</si>
  <si>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</si>
  <si>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</si>
  <si>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</si>
  <si>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</si>
  <si>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</si>
  <si>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</si>
  <si>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</si>
  <si>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</si>
  <si>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</si>
  <si>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</si>
  <si>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</si>
  <si>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</si>
  <si>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</si>
  <si>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</si>
  <si>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</si>
  <si>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</si>
  <si>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</si>
  <si>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</si>
  <si>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</si>
  <si>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</si>
  <si>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</si>
  <si>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</si>
  <si>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</si>
  <si>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</si>
  <si>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</si>
  <si>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</si>
  <si>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</si>
  <si>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</si>
  <si>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</si>
  <si>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</si>
  <si>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</si>
  <si>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</si>
  <si>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</si>
  <si>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</si>
  <si>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</si>
  <si>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</si>
  <si>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</si>
  <si>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</si>
  <si>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</si>
  <si>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</si>
  <si>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</si>
  <si>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</si>
  <si>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</si>
  <si>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</si>
  <si>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</si>
  <si>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</si>
  <si>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</si>
  <si>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</si>
  <si>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</si>
  <si>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</si>
  <si>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</si>
  <si>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</si>
  <si>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</si>
  <si>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</si>
  <si>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</si>
  <si>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</si>
  <si>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</si>
  <si>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</si>
  <si>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</si>
  <si>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</si>
  <si>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</si>
  <si>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</si>
  <si>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</si>
  <si>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</si>
  <si>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</si>
  <si>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</si>
  <si>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</si>
  <si>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</si>
  <si>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</si>
  <si>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</si>
  <si>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</si>
  <si>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</si>
  <si>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</si>
  <si>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</si>
  <si>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</si>
  <si>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</si>
  <si>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</si>
  <si>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</si>
  <si>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</si>
  <si>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</si>
  <si>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</si>
  <si>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</si>
  <si>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</si>
  <si>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</si>
  <si>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</si>
  <si>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</si>
  <si>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</si>
  <si>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</si>
  <si>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</si>
  <si>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</si>
  <si>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</si>
  <si>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</si>
  <si>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</si>
  <si>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</si>
  <si>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</si>
  <si>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</si>
  <si>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</si>
  <si>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</si>
  <si>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</si>
  <si>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</si>
  <si>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</si>
  <si>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</si>
  <si>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</si>
  <si>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</si>
  <si>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</si>
  <si>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</si>
  <si>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</si>
  <si>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</si>
  <si>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</si>
  <si>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</si>
  <si>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</si>
  <si>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</si>
  <si>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</si>
  <si>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</si>
  <si>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</si>
  <si>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</si>
  <si>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</si>
  <si>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</si>
  <si>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</si>
  <si>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</si>
  <si>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</si>
  <si>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</si>
  <si>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</si>
  <si>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</si>
  <si>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</si>
  <si>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</si>
  <si>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</si>
  <si>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</si>
  <si>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</si>
  <si>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</si>
  <si>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</si>
  <si>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</si>
  <si>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</si>
  <si>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Обслуживание государственного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</si>
  <si>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</si>
  <si>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</si>
  <si>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</si>
  <si>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</si>
  <si>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</si>
  <si>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</si>
  <si>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</si>
  <si>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</si>
  <si>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</si>
  <si>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</si>
  <si>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</si>
  <si>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</si>
  <si>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</si>
  <si>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</si>
  <si>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</si>
  <si>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</si>
  <si>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</si>
  <si>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</si>
  <si>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</si>
  <si>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</si>
  <si>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</si>
  <si>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</si>
  <si>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</si>
  <si>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</si>
  <si>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</si>
  <si>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</si>
  <si>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</si>
  <si>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</si>
  <si>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</si>
  <si>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</si>
  <si>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</si>
  <si>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</si>
  <si>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</si>
  <si>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</si>
  <si>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</si>
  <si>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</si>
  <si>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</si>
  <si>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</si>
  <si>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</si>
  <si>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</si>
  <si>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</si>
  <si>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</si>
  <si>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</si>
  <si>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</si>
  <si>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</si>
  <si>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</si>
  <si>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</si>
  <si>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</si>
  <si>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</si>
  <si>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</si>
  <si>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</si>
  <si>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</si>
  <si>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</si>
  <si>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</si>
  <si>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</si>
  <si>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</si>
  <si>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</si>
  <si>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</si>
  <si>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</si>
  <si>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</si>
  <si>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</si>
  <si>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</si>
  <si>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</si>
  <si>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</si>
  <si>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</si>
  <si>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</si>
  <si>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</si>
  <si>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</si>
  <si>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</si>
  <si>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</si>
  <si>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</si>
  <si>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</si>
  <si>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</si>
  <si>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</si>
  <si>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</si>
  <si>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</si>
  <si>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</si>
  <si>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</si>
  <si>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</si>
  <si>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</si>
  <si>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</si>
  <si>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</si>
  <si>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</si>
  <si>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</si>
  <si>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</si>
  <si>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</si>
  <si>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</si>
  <si>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</si>
  <si>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</si>
  <si>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</si>
  <si>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</si>
  <si>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</si>
  <si>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</si>
  <si>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</si>
  <si>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</si>
  <si>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</si>
  <si>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</si>
  <si>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</si>
  <si>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</si>
  <si>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</si>
  <si>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</si>
  <si>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</si>
  <si>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</si>
  <si>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</si>
  <si>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</si>
  <si>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</si>
  <si>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</si>
  <si>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</si>
  <si>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</si>
  <si>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</si>
  <si>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</si>
  <si>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</si>
  <si>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</si>
  <si>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</si>
  <si>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</si>
  <si>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</si>
  <si>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</si>
  <si>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</si>
  <si>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</si>
  <si>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</si>
  <si>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</si>
  <si>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</si>
  <si>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</si>
  <si>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</si>
  <si>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</si>
  <si>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</si>
  <si>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</si>
  <si>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</si>
  <si>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</si>
  <si>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</si>
  <si>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</si>
  <si>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</si>
  <si>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</si>
  <si>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</si>
  <si>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</si>
  <si>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</si>
  <si>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</si>
  <si>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</si>
  <si>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</si>
  <si>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</si>
  <si>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</si>
  <si>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</si>
  <si>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</si>
  <si>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</si>
  <si>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</si>
  <si>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</si>
  <si>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</si>
  <si>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</si>
  <si>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</si>
  <si>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</si>
  <si>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</si>
  <si>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</si>
  <si>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</si>
  <si>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</si>
  <si>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</si>
  <si>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</si>
  <si>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</si>
  <si>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</si>
  <si>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</si>
  <si>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</si>
  <si>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</si>
  <si>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</si>
  <si>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</si>
  <si>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</si>
  <si>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</si>
  <si>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</si>
  <si>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</si>
  <si>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</si>
  <si>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</si>
  <si>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</si>
  <si>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</si>
  <si>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</si>
  <si>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</si>
  <si>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</si>
  <si>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</si>
  <si>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</si>
  <si>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</si>
  <si>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</si>
  <si>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</si>
  <si>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</si>
  <si>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</si>
  <si>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</si>
  <si>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</si>
  <si>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</si>
  <si>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</si>
  <si>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</si>
  <si>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</si>
  <si>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</si>
  <si>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</si>
  <si>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</si>
  <si>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</si>
  <si>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</si>
  <si>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</si>
  <si>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</si>
  <si>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</si>
  <si>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</si>
  <si>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</si>
  <si>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</si>
  <si>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</si>
  <si>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</si>
  <si>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</si>
  <si>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</si>
  <si>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</si>
  <si>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</si>
  <si>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</si>
  <si>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</si>
  <si>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</si>
  <si>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</si>
  <si>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</si>
  <si>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</si>
  <si>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</si>
  <si>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</si>
  <si>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</si>
  <si>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</si>
  <si>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</si>
  <si>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</si>
  <si>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</si>
  <si>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</si>
  <si>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</si>
  <si>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</si>
  <si>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</si>
  <si>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</si>
  <si>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</si>
  <si>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</si>
  <si>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</si>
  <si>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</si>
  <si>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</si>
  <si>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</si>
  <si>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</si>
  <si>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</si>
  <si>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</si>
  <si>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</si>
  <si>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</si>
  <si>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</si>
  <si>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от22.12.2020г.№93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</si>
  <si>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</si>
  <si>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</si>
  <si>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</si>
  <si>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</si>
  <si>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</si>
  <si>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</si>
  <si>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</si>
  <si>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</si>
  <si>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</si>
  <si>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</si>
  <si>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</si>
  <si>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</si>
  <si>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</si>
  <si>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</si>
  <si>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</si>
  <si>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</si>
  <si>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</si>
  <si>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</si>
  <si>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</si>
  <si>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</si>
  <si>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</si>
  <si>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</si>
  <si>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от 22.04.2021г.№ 116</t>
  </si>
  <si>
    <t>000 01 05 00 00 00 0000 000</t>
  </si>
  <si>
    <t>000 01 05 02 00 00 0000 500</t>
  </si>
  <si>
    <t>Увеличение  остатков  средств бюджетов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</si>
  <si>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</si>
  <si>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</si>
  <si>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</si>
  <si>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</si>
  <si>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</si>
  <si>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</si>
  <si>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</si>
  <si>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</si>
  <si>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</si>
  <si>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</si>
  <si>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</si>
  <si>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</si>
  <si>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</si>
  <si>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</si>
  <si>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</si>
  <si>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</si>
  <si>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000 01 03 00 00 00 0000 000</t>
  </si>
  <si>
    <t>000 01 02 00 00 00 0000 000</t>
  </si>
  <si>
    <t>000 01 02 00 00 00 0000 700</t>
  </si>
  <si>
    <t>000 01 02 00 00 10 0000 710</t>
  </si>
  <si>
    <t>Бюджетные кредиты из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</si>
  <si>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</si>
  <si>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</si>
  <si>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</si>
  <si>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</si>
  <si>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</si>
  <si>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</si>
  <si>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</si>
  <si>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Мероприятия по предупреждению и ликвидации чрезвычайных ситуаций, стихийных бедсвий и их последствий </t>
  </si>
  <si>
    <t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t>
  </si>
  <si>
    <t>10630</t>
  </si>
  <si>
    <t>Сохранение, использование и популяризация объектов культурного наследия</t>
  </si>
  <si>
    <t>Закупка товаров работ и услуг в целях капитального ремонта государственного (муниципального) имущества</t>
  </si>
  <si>
    <t>Поддержка местных инициатив граждан по вопросам развития территорий</t>
  </si>
  <si>
    <t>20110</t>
  </si>
  <si>
    <t>10400</t>
  </si>
  <si>
    <t>Газификация поселения</t>
  </si>
  <si>
    <t>Развитие газоснабжения</t>
  </si>
  <si>
    <t>Развитие и реализация культурного и духовного потенциала каждой личности</t>
  </si>
  <si>
    <t>Государственная поддержка отрасли культуры</t>
  </si>
  <si>
    <t>L5190</t>
  </si>
  <si>
    <t>Субсидии бюджетным учреждениям на иные цели</t>
  </si>
  <si>
    <t xml:space="preserve">от  _________2021г. №______ </t>
  </si>
  <si>
    <t>Приложение № 6</t>
  </si>
  <si>
    <t>Обеспечение комплексного развития сельских территорий (организация благоустройства сельских территорий поселений)</t>
  </si>
  <si>
    <t>L576F</t>
  </si>
  <si>
    <t>Приложение №3</t>
  </si>
  <si>
    <t>от  _________2021г.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</si>
</sst>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53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3" fillId="2" borderId="1" xfId="7" applyFont="1" applyFill="1" applyBorder="1" applyAlignment="1">
      <alignment horizontal="center"/>
    </xf>
    <xf numFmtId="165" fontId="3" fillId="5" borderId="1" xfId="7" applyNumberFormat="1" applyFont="1" applyFill="1" applyBorder="1" applyAlignment="1"/>
    <xf numFmtId="0" fontId="4" fillId="2" borderId="1" xfId="7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  <xf numFmtId="171" fontId="23" fillId="0" borderId="1" xfId="13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63" fillId="0" borderId="25" xfId="7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8" fontId="3" fillId="5" borderId="1" xfId="2" applyFont="1" applyFill="1" applyBorder="1" applyAlignment="1">
      <alignment horizontal="left" vertical="center" wrapText="1"/>
    </xf>
    <xf numFmtId="168" fontId="4" fillId="0" borderId="1" xfId="2" applyFont="1" applyFill="1" applyBorder="1" applyAlignment="1">
      <alignment horizontal="left" vertical="center" wrapText="1"/>
    </xf>
    <xf numFmtId="0" fontId="16" fillId="5" borderId="0" xfId="7" applyFont="1" applyFill="1"/>
    <xf numFmtId="0" fontId="34" fillId="5" borderId="0" xfId="7" applyFont="1" applyFill="1"/>
    <xf numFmtId="0" fontId="65" fillId="5" borderId="1" xfId="7" applyFont="1" applyFill="1" applyBorder="1"/>
    <xf numFmtId="0" fontId="65" fillId="5" borderId="1" xfId="7" applyFont="1" applyFill="1" applyBorder="1" applyAlignment="1">
      <alignment vertical="center" wrapText="1"/>
    </xf>
    <xf numFmtId="0" fontId="65" fillId="5" borderId="1" xfId="7" applyFont="1" applyFill="1" applyBorder="1" applyAlignment="1">
      <alignment horizontal="center"/>
    </xf>
    <xf numFmtId="49" fontId="65" fillId="5" borderId="1" xfId="7" applyNumberFormat="1" applyFont="1" applyFill="1" applyBorder="1" applyAlignment="1">
      <alignment horizontal="center"/>
    </xf>
    <xf numFmtId="49" fontId="65" fillId="5" borderId="6" xfId="7" applyNumberFormat="1" applyFont="1" applyFill="1" applyBorder="1" applyAlignment="1">
      <alignment horizontal="center"/>
    </xf>
    <xf numFmtId="49" fontId="65" fillId="5" borderId="7" xfId="7" applyNumberFormat="1" applyFont="1" applyFill="1" applyBorder="1" applyAlignment="1">
      <alignment horizontal="center"/>
    </xf>
    <xf numFmtId="49" fontId="65" fillId="5" borderId="5" xfId="7" applyNumberFormat="1" applyFont="1" applyFill="1" applyBorder="1" applyAlignment="1">
      <alignment horizontal="center"/>
    </xf>
    <xf numFmtId="165" fontId="65" fillId="5" borderId="1" xfId="7" applyNumberFormat="1" applyFont="1" applyFill="1" applyBorder="1" applyAlignment="1"/>
    <xf numFmtId="0" fontId="66" fillId="5" borderId="0" xfId="7" applyFont="1" applyFill="1" applyAlignment="1">
      <alignment horizontal="center"/>
    </xf>
    <xf numFmtId="0" fontId="66" fillId="2" borderId="0" xfId="7" applyFont="1" applyFill="1"/>
    <xf numFmtId="0" fontId="67" fillId="5" borderId="1" xfId="7" applyFont="1" applyFill="1" applyBorder="1"/>
    <xf numFmtId="0" fontId="68" fillId="5" borderId="0" xfId="7" applyFont="1" applyFill="1" applyAlignment="1">
      <alignment horizontal="center"/>
    </xf>
    <xf numFmtId="165" fontId="68" fillId="2" borderId="0" xfId="7" applyNumberFormat="1" applyFont="1" applyFill="1"/>
    <xf numFmtId="0" fontId="68" fillId="2" borderId="0" xfId="7" applyFont="1" applyFill="1"/>
    <xf numFmtId="0" fontId="67" fillId="5" borderId="1" xfId="7" applyFont="1" applyFill="1" applyBorder="1" applyAlignment="1">
      <alignment vertical="center" wrapText="1"/>
    </xf>
    <xf numFmtId="0" fontId="67" fillId="5" borderId="1" xfId="7" applyFont="1" applyFill="1" applyBorder="1" applyAlignment="1">
      <alignment horizontal="center"/>
    </xf>
    <xf numFmtId="49" fontId="67" fillId="5" borderId="1" xfId="7" applyNumberFormat="1" applyFont="1" applyFill="1" applyBorder="1" applyAlignment="1">
      <alignment horizontal="center"/>
    </xf>
    <xf numFmtId="49" fontId="67" fillId="5" borderId="6" xfId="7" applyNumberFormat="1" applyFont="1" applyFill="1" applyBorder="1" applyAlignment="1">
      <alignment horizontal="center"/>
    </xf>
    <xf numFmtId="49" fontId="67" fillId="5" borderId="7" xfId="7" applyNumberFormat="1" applyFont="1" applyFill="1" applyBorder="1" applyAlignment="1">
      <alignment horizontal="center"/>
    </xf>
    <xf numFmtId="49" fontId="67" fillId="5" borderId="5" xfId="7" applyNumberFormat="1" applyFont="1" applyFill="1" applyBorder="1" applyAlignment="1">
      <alignment horizontal="center"/>
    </xf>
    <xf numFmtId="165" fontId="67" fillId="5" borderId="1" xfId="7" applyNumberFormat="1" applyFont="1" applyFill="1" applyBorder="1" applyAlignment="1"/>
    <xf numFmtId="0" fontId="66" fillId="2" borderId="0" xfId="7" applyFont="1" applyFill="1" applyAlignment="1">
      <alignment horizontal="center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0" fontId="4" fillId="7" borderId="1" xfId="7" applyFont="1" applyFill="1" applyBorder="1" applyAlignment="1">
      <alignment vertical="center" wrapText="1"/>
    </xf>
    <xf numFmtId="49" fontId="2" fillId="7" borderId="1" xfId="7" applyNumberFormat="1" applyFont="1" applyFill="1" applyBorder="1" applyAlignment="1">
      <alignment horizontal="center"/>
    </xf>
    <xf numFmtId="165" fontId="2" fillId="7" borderId="1" xfId="7" applyNumberFormat="1" applyFont="1" applyFill="1" applyBorder="1" applyAlignment="1">
      <alignment horizontal="right"/>
    </xf>
    <xf numFmtId="0" fontId="55" fillId="7" borderId="6" xfId="7" applyFont="1" applyFill="1" applyBorder="1" applyAlignment="1">
      <alignment wrapText="1"/>
    </xf>
    <xf numFmtId="0" fontId="55" fillId="7" borderId="4" xfId="7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left" wrapText="1"/>
    </xf>
    <xf numFmtId="49" fontId="23" fillId="5" borderId="1" xfId="7" applyNumberFormat="1" applyFont="1" applyFill="1" applyBorder="1" applyAlignment="1">
      <alignment horizontal="center" vertical="center"/>
    </xf>
    <xf numFmtId="165" fontId="23" fillId="5" borderId="1" xfId="7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6" fillId="5" borderId="0" xfId="7" applyFont="1" applyFill="1" applyAlignment="1">
      <alignment horizontal="right"/>
    </xf>
    <xf numFmtId="0" fontId="6" fillId="5" borderId="16" xfId="7" applyFont="1" applyFill="1" applyBorder="1"/>
    <xf numFmtId="0" fontId="6" fillId="5" borderId="16" xfId="7" applyFont="1" applyFill="1" applyBorder="1" applyAlignment="1">
      <alignment horizontal="center"/>
    </xf>
    <xf numFmtId="167" fontId="13" fillId="5" borderId="16" xfId="12" applyNumberFormat="1" applyFont="1" applyFill="1" applyBorder="1"/>
    <xf numFmtId="0" fontId="15" fillId="5" borderId="12" xfId="7" applyFont="1" applyFill="1" applyBorder="1" applyAlignment="1">
      <alignment horizontal="center" vertical="center" wrapText="1"/>
    </xf>
    <xf numFmtId="49" fontId="14" fillId="5" borderId="13" xfId="7" applyNumberFormat="1" applyFont="1" applyFill="1" applyBorder="1" applyAlignment="1">
      <alignment horizontal="center" vertical="center"/>
    </xf>
    <xf numFmtId="0" fontId="14" fillId="5" borderId="13" xfId="7" applyFont="1" applyFill="1" applyBorder="1" applyAlignment="1">
      <alignment horizontal="center" vertical="center"/>
    </xf>
    <xf numFmtId="0" fontId="15" fillId="5" borderId="14" xfId="7" applyFont="1" applyFill="1" applyBorder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top" wrapText="1"/>
    </xf>
    <xf numFmtId="0" fontId="6" fillId="5" borderId="1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15" fillId="5" borderId="1" xfId="7" applyFont="1" applyFill="1" applyBorder="1" applyAlignment="1">
      <alignment horizontal="left"/>
    </xf>
    <xf numFmtId="0" fontId="15" fillId="5" borderId="1" xfId="7" applyFont="1" applyFill="1" applyBorder="1" applyAlignment="1">
      <alignment horizontal="center"/>
    </xf>
    <xf numFmtId="0" fontId="15" fillId="5" borderId="6" xfId="7" applyFont="1" applyFill="1" applyBorder="1" applyAlignment="1">
      <alignment horizontal="center"/>
    </xf>
    <xf numFmtId="0" fontId="15" fillId="5" borderId="7" xfId="7" applyFont="1" applyFill="1" applyBorder="1" applyAlignment="1">
      <alignment horizontal="center"/>
    </xf>
    <xf numFmtId="0" fontId="15" fillId="5" borderId="5" xfId="7" applyFont="1" applyFill="1" applyBorder="1" applyAlignment="1">
      <alignment horizontal="center"/>
    </xf>
    <xf numFmtId="49" fontId="4" fillId="5" borderId="7" xfId="7" applyNumberFormat="1" applyFont="1" applyFill="1" applyBorder="1" applyAlignment="1"/>
    <xf numFmtId="49" fontId="4" fillId="5" borderId="5" xfId="7" applyNumberFormat="1" applyFont="1" applyFill="1" applyBorder="1" applyAlignment="1"/>
    <xf numFmtId="0" fontId="16" fillId="5" borderId="0" xfId="0" applyFont="1" applyFill="1" applyBorder="1" applyAlignment="1">
      <alignment vertical="top" wrapText="1"/>
    </xf>
    <xf numFmtId="0" fontId="6" fillId="5" borderId="0" xfId="7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0" fontId="6" fillId="5" borderId="0" xfId="7" applyFont="1" applyFill="1" applyAlignment="1">
      <alignment horizontal="center"/>
    </xf>
    <xf numFmtId="0" fontId="16" fillId="7" borderId="0" xfId="7" applyFont="1" applyFill="1" applyAlignment="1">
      <alignment horizontal="center"/>
    </xf>
    <xf numFmtId="49" fontId="2" fillId="5" borderId="5" xfId="7" applyNumberFormat="1" applyFont="1" applyFill="1" applyBorder="1" applyAlignment="1">
      <alignment horizontal="center"/>
    </xf>
    <xf numFmtId="49" fontId="2" fillId="5" borderId="1" xfId="7" applyNumberFormat="1" applyFont="1" applyFill="1" applyBorder="1" applyAlignment="1">
      <alignment horizontal="center"/>
    </xf>
    <xf numFmtId="165" fontId="2" fillId="5" borderId="1" xfId="7" applyNumberFormat="1" applyFont="1" applyFill="1" applyBorder="1" applyAlignment="1">
      <alignment horizontal="right"/>
    </xf>
    <xf numFmtId="0" fontId="55" fillId="5" borderId="1" xfId="7" applyFont="1" applyFill="1" applyBorder="1" applyAlignment="1">
      <alignment vertical="top" wrapText="1"/>
    </xf>
    <xf numFmtId="0" fontId="23" fillId="5" borderId="6" xfId="7" applyFont="1" applyFill="1" applyBorder="1" applyAlignment="1">
      <alignment vertical="center" wrapText="1"/>
    </xf>
    <xf numFmtId="49" fontId="23" fillId="5" borderId="1" xfId="7" applyNumberFormat="1" applyFont="1" applyFill="1" applyBorder="1" applyAlignment="1">
      <alignment horizontal="center"/>
    </xf>
    <xf numFmtId="165" fontId="23" fillId="5" borderId="1" xfId="7" applyNumberFormat="1" applyFont="1" applyFill="1" applyBorder="1" applyAlignment="1">
      <alignment horizontal="right"/>
    </xf>
    <xf numFmtId="0" fontId="55" fillId="5" borderId="4" xfId="7" applyFont="1" applyFill="1" applyBorder="1" applyAlignment="1">
      <alignment wrapText="1"/>
    </xf>
    <xf numFmtId="0" fontId="55" fillId="5" borderId="3" xfId="7" applyFont="1" applyFill="1" applyBorder="1" applyAlignment="1">
      <alignment wrapText="1"/>
    </xf>
    <xf numFmtId="0" fontId="55" fillId="5" borderId="0" xfId="7" applyFont="1" applyFill="1" applyBorder="1" applyAlignment="1">
      <alignment wrapText="1"/>
    </xf>
    <xf numFmtId="0" fontId="11" fillId="7" borderId="3" xfId="7" applyFont="1" applyFill="1" applyBorder="1" applyAlignment="1">
      <alignment wrapText="1"/>
    </xf>
    <xf numFmtId="0" fontId="2" fillId="7" borderId="1" xfId="7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5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5" borderId="17" xfId="7" applyFont="1" applyFill="1" applyBorder="1" applyAlignment="1">
      <alignment horizontal="center" vertical="center" wrapText="1"/>
    </xf>
    <xf numFmtId="0" fontId="15" fillId="5" borderId="16" xfId="7" applyFont="1" applyFill="1" applyBorder="1" applyAlignment="1">
      <alignment horizontal="center" vertical="center" wrapText="1"/>
    </xf>
    <xf numFmtId="0" fontId="15" fillId="5" borderId="14" xfId="7" applyFont="1" applyFill="1" applyBorder="1" applyAlignment="1">
      <alignment horizontal="center" vertical="center" wrapText="1"/>
    </xf>
    <xf numFmtId="0" fontId="6" fillId="5" borderId="6" xfId="7" applyFont="1" applyFill="1" applyBorder="1" applyAlignment="1">
      <alignment horizontal="center"/>
    </xf>
    <xf numFmtId="0" fontId="6" fillId="5" borderId="7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6" fillId="5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7" borderId="1" xfId="7" applyFont="1" applyFill="1" applyBorder="1"/>
    <xf numFmtId="0" fontId="11" fillId="7" borderId="1" xfId="7" applyFont="1" applyFill="1" applyBorder="1" applyAlignment="1">
      <alignment wrapText="1"/>
    </xf>
    <xf numFmtId="0" fontId="15" fillId="7" borderId="0" xfId="7" applyFont="1" applyFill="1" applyAlignment="1">
      <alignment horizontal="center"/>
    </xf>
    <xf numFmtId="0" fontId="16" fillId="7" borderId="0" xfId="7" applyFont="1" applyFill="1"/>
    <xf numFmtId="0" fontId="6" fillId="7" borderId="0" xfId="7" applyFont="1" applyFill="1"/>
    <xf numFmtId="165" fontId="68" fillId="5" borderId="0" xfId="7" applyNumberFormat="1" applyFont="1" applyFill="1"/>
    <xf numFmtId="0" fontId="68" fillId="5" borderId="0" xfId="7" applyFont="1" applyFill="1"/>
    <xf numFmtId="0" fontId="11" fillId="7" borderId="8" xfId="7" applyFont="1" applyFill="1" applyBorder="1" applyAlignment="1">
      <alignment wrapText="1"/>
    </xf>
    <xf numFmtId="49" fontId="4" fillId="7" borderId="17" xfId="7" applyNumberFormat="1" applyFont="1" applyFill="1" applyBorder="1" applyAlignment="1">
      <alignment horizontal="center"/>
    </xf>
    <xf numFmtId="49" fontId="4" fillId="7" borderId="16" xfId="7" applyNumberFormat="1" applyFont="1" applyFill="1" applyBorder="1" applyAlignment="1">
      <alignment horizontal="center"/>
    </xf>
    <xf numFmtId="49" fontId="4" fillId="7" borderId="14" xfId="7" applyNumberFormat="1" applyFont="1" applyFill="1" applyBorder="1" applyAlignment="1">
      <alignment horizontal="center"/>
    </xf>
    <xf numFmtId="0" fontId="4" fillId="7" borderId="2" xfId="7" applyFont="1" applyFill="1" applyBorder="1"/>
    <xf numFmtId="0" fontId="4" fillId="7" borderId="2" xfId="7" applyFont="1" applyFill="1" applyBorder="1" applyAlignment="1">
      <alignment horizontal="center"/>
    </xf>
    <xf numFmtId="49" fontId="4" fillId="7" borderId="2" xfId="7" applyNumberFormat="1" applyFont="1" applyFill="1" applyBorder="1" applyAlignment="1">
      <alignment horizontal="center"/>
    </xf>
    <xf numFmtId="49" fontId="4" fillId="7" borderId="18" xfId="7" applyNumberFormat="1" applyFont="1" applyFill="1" applyBorder="1" applyAlignment="1">
      <alignment horizontal="center"/>
    </xf>
    <xf numFmtId="49" fontId="4" fillId="7" borderId="20" xfId="7" applyNumberFormat="1" applyFont="1" applyFill="1" applyBorder="1" applyAlignment="1">
      <alignment horizontal="center"/>
    </xf>
    <xf numFmtId="49" fontId="4" fillId="7" borderId="19" xfId="7" applyNumberFormat="1" applyFont="1" applyFill="1" applyBorder="1" applyAlignment="1">
      <alignment horizontal="center"/>
    </xf>
    <xf numFmtId="165" fontId="4" fillId="7" borderId="2" xfId="7" applyNumberFormat="1" applyFont="1" applyFill="1" applyBorder="1" applyAlignment="1"/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58" t="s">
        <v>49</v>
      </c>
    </row>
    <row r="2" spans="1:12" ht="15.75" x14ac:dyDescent="0.25">
      <c r="C2" s="55" t="s">
        <v>0</v>
      </c>
    </row>
    <row r="3" spans="1:12" ht="15.75" x14ac:dyDescent="0.25">
      <c r="C3" s="55" t="s">
        <v>1</v>
      </c>
    </row>
    <row r="4" spans="1:12" ht="15.75" x14ac:dyDescent="0.25">
      <c r="C4" s="55" t="s">
        <v>2</v>
      </c>
    </row>
    <row r="5" spans="1:12" x14ac:dyDescent="0.25">
      <c r="B5" s="564" t="s">
        <v>402</v>
      </c>
      <c r="C5" s="565"/>
    </row>
    <row r="7" spans="1:12" ht="33.75" customHeight="1" x14ac:dyDescent="0.3">
      <c r="A7" s="562" t="s">
        <v>322</v>
      </c>
      <c r="B7" s="562"/>
      <c r="C7" s="562"/>
      <c r="L7" s="213"/>
    </row>
    <row r="8" spans="1:12" ht="18.75" x14ac:dyDescent="0.3">
      <c r="A8" s="562"/>
      <c r="B8" s="562"/>
      <c r="C8" s="562"/>
    </row>
    <row r="9" spans="1:12" ht="18.75" x14ac:dyDescent="0.3">
      <c r="C9" s="56" t="s">
        <v>3</v>
      </c>
    </row>
    <row r="10" spans="1:12" ht="38.25" x14ac:dyDescent="0.25">
      <c r="A10" s="135" t="s">
        <v>197</v>
      </c>
      <c r="B10" s="135" t="s">
        <v>196</v>
      </c>
      <c r="C10" s="63" t="s">
        <v>147</v>
      </c>
      <c r="D10" s="28" t="s">
        <v>119</v>
      </c>
      <c r="E10" s="28" t="s">
        <v>118</v>
      </c>
    </row>
    <row r="11" spans="1:12" ht="18.75" x14ac:dyDescent="0.25">
      <c r="A11" s="135" t="s">
        <v>195</v>
      </c>
      <c r="B11" s="134" t="s">
        <v>316</v>
      </c>
      <c r="C11" s="128">
        <f>C12+C13+C17+C20+C21+C16+C18+C19</f>
        <v>12965.4</v>
      </c>
      <c r="D11" s="129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61" t="s">
        <v>211</v>
      </c>
      <c r="B12" s="156" t="s">
        <v>194</v>
      </c>
      <c r="C12" s="136">
        <v>2400</v>
      </c>
      <c r="D12" s="130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57" t="s">
        <v>320</v>
      </c>
      <c r="B13" s="566" t="s">
        <v>317</v>
      </c>
      <c r="C13" s="569">
        <v>3495.9</v>
      </c>
      <c r="D13" s="130"/>
      <c r="E13" s="29"/>
      <c r="H13" s="7"/>
    </row>
    <row r="14" spans="1:12" ht="33" customHeight="1" x14ac:dyDescent="0.25">
      <c r="A14" s="161" t="s">
        <v>318</v>
      </c>
      <c r="B14" s="567"/>
      <c r="C14" s="570"/>
      <c r="D14" s="130"/>
      <c r="E14" s="29"/>
      <c r="H14" s="7"/>
    </row>
    <row r="15" spans="1:12" ht="62.25" customHeight="1" x14ac:dyDescent="0.25">
      <c r="A15" s="236" t="s">
        <v>319</v>
      </c>
      <c r="B15" s="568"/>
      <c r="C15" s="571"/>
      <c r="D15" s="137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57" t="s">
        <v>289</v>
      </c>
      <c r="B16" s="156" t="s">
        <v>191</v>
      </c>
      <c r="C16" s="131">
        <v>80</v>
      </c>
      <c r="D16" s="137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35" t="s">
        <v>193</v>
      </c>
      <c r="B17" s="406" t="s">
        <v>192</v>
      </c>
      <c r="C17" s="200">
        <v>2000</v>
      </c>
      <c r="D17" s="137"/>
      <c r="E17" s="29"/>
      <c r="H17" s="7"/>
    </row>
    <row r="18" spans="1:13" ht="37.5" x14ac:dyDescent="0.25">
      <c r="A18" s="235" t="s">
        <v>212</v>
      </c>
      <c r="B18" s="406" t="s">
        <v>258</v>
      </c>
      <c r="C18" s="200">
        <v>800</v>
      </c>
      <c r="D18" s="130"/>
      <c r="E18" s="29"/>
      <c r="H18" s="7"/>
    </row>
    <row r="19" spans="1:13" ht="48.75" customHeight="1" x14ac:dyDescent="0.25">
      <c r="A19" s="235" t="s">
        <v>213</v>
      </c>
      <c r="B19" s="407" t="s">
        <v>389</v>
      </c>
      <c r="C19" s="200">
        <v>4000</v>
      </c>
      <c r="D19" s="130"/>
      <c r="E19" s="29"/>
      <c r="H19" s="7"/>
    </row>
    <row r="20" spans="1:13" ht="93.75" x14ac:dyDescent="0.3">
      <c r="A20" s="235" t="s">
        <v>290</v>
      </c>
      <c r="B20" s="408" t="s">
        <v>254</v>
      </c>
      <c r="C20" s="409">
        <v>139.5</v>
      </c>
      <c r="D20" s="130"/>
      <c r="E20" s="29"/>
      <c r="H20" s="7"/>
    </row>
    <row r="21" spans="1:13" ht="37.5" x14ac:dyDescent="0.3">
      <c r="A21" s="410" t="s">
        <v>208</v>
      </c>
      <c r="B21" s="411" t="s">
        <v>209</v>
      </c>
      <c r="C21" s="409">
        <v>50</v>
      </c>
      <c r="D21" s="130"/>
      <c r="E21" s="29"/>
      <c r="H21" s="7"/>
    </row>
    <row r="22" spans="1:13" ht="18.75" x14ac:dyDescent="0.25">
      <c r="A22" s="412" t="s">
        <v>190</v>
      </c>
      <c r="B22" s="413" t="s">
        <v>189</v>
      </c>
      <c r="C22" s="414">
        <f>C23+C24+C25+C26</f>
        <v>10881.699999999999</v>
      </c>
      <c r="D22" s="128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15" t="s">
        <v>291</v>
      </c>
      <c r="B23" s="416" t="s">
        <v>188</v>
      </c>
      <c r="C23" s="417">
        <v>9608.5</v>
      </c>
      <c r="D23" s="130">
        <v>3538</v>
      </c>
      <c r="E23" s="29" t="e">
        <f>D23/#REF!*100</f>
        <v>#REF!</v>
      </c>
      <c r="F23" s="132" t="s">
        <v>187</v>
      </c>
      <c r="G23">
        <v>6126.7</v>
      </c>
      <c r="H23" s="7">
        <v>0</v>
      </c>
    </row>
    <row r="24" spans="1:13" ht="60.75" customHeight="1" x14ac:dyDescent="0.25">
      <c r="A24" s="415" t="s">
        <v>293</v>
      </c>
      <c r="B24" s="418" t="s">
        <v>185</v>
      </c>
      <c r="C24" s="200">
        <v>3.8</v>
      </c>
      <c r="D24" s="133">
        <f>1444.1+639.9</f>
        <v>2084</v>
      </c>
      <c r="E24" s="29" t="e">
        <f>D24/#REF!*100</f>
        <v>#REF!</v>
      </c>
      <c r="F24" s="132"/>
      <c r="G24">
        <v>2248.4</v>
      </c>
      <c r="H24" s="7">
        <v>0</v>
      </c>
    </row>
    <row r="25" spans="1:13" ht="57.75" customHeight="1" x14ac:dyDescent="0.25">
      <c r="A25" s="415" t="s">
        <v>292</v>
      </c>
      <c r="B25" s="418" t="s">
        <v>186</v>
      </c>
      <c r="C25" s="201">
        <v>245.3</v>
      </c>
      <c r="D25" s="130">
        <v>94.7</v>
      </c>
      <c r="E25" s="29" t="e">
        <f>D25/#REF!*100</f>
        <v>#REF!</v>
      </c>
      <c r="F25" s="132"/>
      <c r="G25">
        <v>167.4</v>
      </c>
      <c r="H25" s="7">
        <v>0</v>
      </c>
    </row>
    <row r="26" spans="1:13" ht="100.5" customHeight="1" x14ac:dyDescent="0.3">
      <c r="A26" s="235" t="s">
        <v>393</v>
      </c>
      <c r="B26" s="419" t="s">
        <v>397</v>
      </c>
      <c r="C26" s="179">
        <v>1024.0999999999999</v>
      </c>
      <c r="D26" s="130"/>
      <c r="E26" s="29"/>
      <c r="F26" s="132"/>
      <c r="H26" s="7"/>
    </row>
    <row r="27" spans="1:13" ht="18.75" x14ac:dyDescent="0.25">
      <c r="A27" s="560" t="s">
        <v>184</v>
      </c>
      <c r="B27" s="561"/>
      <c r="C27" s="129">
        <f>C11+C22</f>
        <v>23847.1</v>
      </c>
      <c r="D27" s="128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63" t="s">
        <v>288</v>
      </c>
      <c r="B29" s="563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59" t="s">
        <v>231</v>
      </c>
    </row>
    <row r="2" spans="1:3" ht="15.75" x14ac:dyDescent="0.25">
      <c r="C2" s="159" t="s">
        <v>0</v>
      </c>
    </row>
    <row r="3" spans="1:3" ht="15.75" x14ac:dyDescent="0.25">
      <c r="C3" s="159" t="s">
        <v>1</v>
      </c>
    </row>
    <row r="4" spans="1:3" ht="15.75" x14ac:dyDescent="0.25">
      <c r="C4" s="159" t="s">
        <v>2</v>
      </c>
    </row>
    <row r="5" spans="1:3" x14ac:dyDescent="0.25">
      <c r="C5" s="162"/>
    </row>
    <row r="9" spans="1:3" ht="52.5" customHeight="1" x14ac:dyDescent="0.25">
      <c r="A9" s="572" t="s">
        <v>312</v>
      </c>
      <c r="B9" s="573"/>
      <c r="C9" s="573"/>
    </row>
    <row r="10" spans="1:3" ht="18.75" x14ac:dyDescent="0.3">
      <c r="A10" s="171"/>
    </row>
    <row r="11" spans="1:3" ht="18.75" x14ac:dyDescent="0.25">
      <c r="A11" s="166" t="s">
        <v>232</v>
      </c>
      <c r="B11" s="166" t="s">
        <v>233</v>
      </c>
      <c r="C11" s="166" t="s">
        <v>234</v>
      </c>
    </row>
    <row r="12" spans="1:3" ht="18.75" x14ac:dyDescent="0.25">
      <c r="A12" s="616" t="s">
        <v>235</v>
      </c>
      <c r="B12" s="617" t="s">
        <v>236</v>
      </c>
      <c r="C12" s="175" t="s">
        <v>237</v>
      </c>
    </row>
    <row r="13" spans="1:3" ht="18.75" x14ac:dyDescent="0.25">
      <c r="A13" s="616"/>
      <c r="B13" s="617"/>
      <c r="C13" s="175" t="s">
        <v>238</v>
      </c>
    </row>
    <row r="14" spans="1:3" ht="37.5" x14ac:dyDescent="0.25">
      <c r="A14" s="616"/>
      <c r="B14" s="617"/>
      <c r="C14" s="175" t="s">
        <v>239</v>
      </c>
    </row>
    <row r="15" spans="1:3" ht="18.75" x14ac:dyDescent="0.25">
      <c r="A15" s="616"/>
      <c r="B15" s="617"/>
      <c r="C15" s="175" t="s">
        <v>240</v>
      </c>
    </row>
    <row r="16" spans="1:3" ht="18.75" x14ac:dyDescent="0.25">
      <c r="A16" s="616"/>
      <c r="B16" s="617"/>
      <c r="C16" s="175" t="s">
        <v>241</v>
      </c>
    </row>
    <row r="17" spans="1:3" ht="18.75" x14ac:dyDescent="0.25">
      <c r="A17" s="616"/>
      <c r="B17" s="617"/>
      <c r="C17" s="175" t="s">
        <v>242</v>
      </c>
    </row>
    <row r="18" spans="1:3" ht="37.5" x14ac:dyDescent="0.25">
      <c r="A18" s="616"/>
      <c r="B18" s="617"/>
      <c r="C18" s="175" t="s">
        <v>243</v>
      </c>
    </row>
    <row r="19" spans="1:3" ht="37.5" x14ac:dyDescent="0.25">
      <c r="A19" s="616"/>
      <c r="B19" s="617"/>
      <c r="C19" s="175" t="s">
        <v>244</v>
      </c>
    </row>
    <row r="20" spans="1:3" ht="18.75" x14ac:dyDescent="0.25">
      <c r="A20" s="616" t="s">
        <v>245</v>
      </c>
      <c r="B20" s="617" t="s">
        <v>246</v>
      </c>
      <c r="C20" s="175" t="s">
        <v>237</v>
      </c>
    </row>
    <row r="21" spans="1:3" ht="18.75" x14ac:dyDescent="0.25">
      <c r="A21" s="616"/>
      <c r="B21" s="617"/>
      <c r="C21" s="175" t="s">
        <v>238</v>
      </c>
    </row>
    <row r="22" spans="1:3" ht="37.5" x14ac:dyDescent="0.25">
      <c r="A22" s="616"/>
      <c r="B22" s="617"/>
      <c r="C22" s="175" t="s">
        <v>239</v>
      </c>
    </row>
    <row r="23" spans="1:3" ht="18.75" x14ac:dyDescent="0.25">
      <c r="A23" s="616"/>
      <c r="B23" s="617"/>
      <c r="C23" s="175" t="s">
        <v>240</v>
      </c>
    </row>
    <row r="24" spans="1:3" ht="18.75" x14ac:dyDescent="0.25">
      <c r="A24" s="616"/>
      <c r="B24" s="617"/>
      <c r="C24" s="175" t="s">
        <v>241</v>
      </c>
    </row>
    <row r="25" spans="1:3" ht="18.75" x14ac:dyDescent="0.25">
      <c r="A25" s="616" t="s">
        <v>247</v>
      </c>
      <c r="B25" s="617" t="s">
        <v>248</v>
      </c>
      <c r="C25" s="175" t="s">
        <v>237</v>
      </c>
    </row>
    <row r="26" spans="1:3" ht="18.75" x14ac:dyDescent="0.25">
      <c r="A26" s="616"/>
      <c r="B26" s="617"/>
      <c r="C26" s="175" t="s">
        <v>238</v>
      </c>
    </row>
    <row r="27" spans="1:3" ht="37.5" x14ac:dyDescent="0.25">
      <c r="A27" s="616"/>
      <c r="B27" s="617"/>
      <c r="C27" s="175" t="s">
        <v>239</v>
      </c>
    </row>
    <row r="28" spans="1:3" ht="18.75" x14ac:dyDescent="0.25">
      <c r="A28" s="616"/>
      <c r="B28" s="617"/>
      <c r="C28" s="175" t="s">
        <v>240</v>
      </c>
    </row>
    <row r="29" spans="1:3" ht="18.75" x14ac:dyDescent="0.25">
      <c r="A29" s="616"/>
      <c r="B29" s="617"/>
      <c r="C29" s="175" t="s">
        <v>249</v>
      </c>
    </row>
    <row r="30" spans="1:3" ht="18.75" x14ac:dyDescent="0.25">
      <c r="A30" s="616"/>
      <c r="B30" s="617"/>
      <c r="C30" s="175" t="s">
        <v>250</v>
      </c>
    </row>
    <row r="31" spans="1:3" ht="75" x14ac:dyDescent="0.25">
      <c r="A31" s="176" t="s">
        <v>251</v>
      </c>
      <c r="B31" s="175" t="s">
        <v>252</v>
      </c>
      <c r="C31" s="175" t="s">
        <v>253</v>
      </c>
    </row>
    <row r="32" spans="1:3" ht="15.75" x14ac:dyDescent="0.25">
      <c r="A32" s="177"/>
    </row>
    <row r="33" spans="1:3" ht="18.75" x14ac:dyDescent="0.3">
      <c r="A33" s="612" t="s">
        <v>311</v>
      </c>
      <c r="B33" s="612"/>
      <c r="C33" s="612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85" t="s">
        <v>279</v>
      </c>
    </row>
    <row r="2" spans="1:4" ht="15.75" x14ac:dyDescent="0.25">
      <c r="D2" s="185" t="s">
        <v>0</v>
      </c>
    </row>
    <row r="3" spans="1:4" ht="15.75" x14ac:dyDescent="0.25">
      <c r="D3" s="185" t="s">
        <v>1</v>
      </c>
    </row>
    <row r="4" spans="1:4" ht="15.75" x14ac:dyDescent="0.25">
      <c r="D4" s="185" t="s">
        <v>2</v>
      </c>
    </row>
    <row r="5" spans="1:4" x14ac:dyDescent="0.25">
      <c r="C5" s="564" t="s">
        <v>400</v>
      </c>
      <c r="D5" s="565"/>
    </row>
    <row r="6" spans="1:4" ht="15.75" x14ac:dyDescent="0.25">
      <c r="C6" s="186"/>
    </row>
    <row r="7" spans="1:4" ht="60" customHeight="1" x14ac:dyDescent="0.25">
      <c r="A7" s="620" t="s">
        <v>353</v>
      </c>
      <c r="B7" s="620"/>
      <c r="C7" s="620"/>
    </row>
    <row r="8" spans="1:4" ht="18.75" x14ac:dyDescent="0.3">
      <c r="A8" s="196"/>
      <c r="C8" s="197" t="s">
        <v>3</v>
      </c>
    </row>
    <row r="9" spans="1:4" ht="18.75" x14ac:dyDescent="0.25">
      <c r="A9" s="193" t="s">
        <v>260</v>
      </c>
      <c r="B9" s="193" t="s">
        <v>4</v>
      </c>
      <c r="C9" s="193" t="s">
        <v>147</v>
      </c>
    </row>
    <row r="10" spans="1:4" ht="56.25" x14ac:dyDescent="0.25">
      <c r="A10" s="621" t="s">
        <v>235</v>
      </c>
      <c r="B10" s="190" t="s">
        <v>280</v>
      </c>
      <c r="C10" s="198">
        <v>0</v>
      </c>
    </row>
    <row r="11" spans="1:4" ht="18.75" x14ac:dyDescent="0.25">
      <c r="A11" s="622"/>
      <c r="B11" s="190" t="s">
        <v>204</v>
      </c>
      <c r="C11" s="198"/>
    </row>
    <row r="12" spans="1:4" ht="18.75" x14ac:dyDescent="0.25">
      <c r="A12" s="622"/>
      <c r="B12" s="190" t="s">
        <v>281</v>
      </c>
      <c r="C12" s="198">
        <v>0</v>
      </c>
    </row>
    <row r="13" spans="1:4" ht="18.75" x14ac:dyDescent="0.25">
      <c r="A13" s="623"/>
      <c r="B13" s="190" t="s">
        <v>282</v>
      </c>
      <c r="C13" s="198">
        <v>0</v>
      </c>
    </row>
    <row r="14" spans="1:4" ht="112.5" x14ac:dyDescent="0.25">
      <c r="A14" s="621" t="s">
        <v>283</v>
      </c>
      <c r="B14" s="190" t="s">
        <v>284</v>
      </c>
      <c r="C14" s="198">
        <v>1000</v>
      </c>
    </row>
    <row r="15" spans="1:4" ht="18.75" x14ac:dyDescent="0.25">
      <c r="A15" s="622"/>
      <c r="B15" s="190" t="s">
        <v>285</v>
      </c>
      <c r="C15" s="198"/>
    </row>
    <row r="16" spans="1:4" ht="18.75" x14ac:dyDescent="0.25">
      <c r="A16" s="622"/>
      <c r="B16" s="190" t="s">
        <v>281</v>
      </c>
      <c r="C16" s="198">
        <v>0</v>
      </c>
    </row>
    <row r="17" spans="1:3" ht="18.75" x14ac:dyDescent="0.25">
      <c r="A17" s="623"/>
      <c r="B17" s="190" t="s">
        <v>282</v>
      </c>
      <c r="C17" s="198">
        <v>1000</v>
      </c>
    </row>
    <row r="18" spans="1:3" ht="75" x14ac:dyDescent="0.25">
      <c r="A18" s="621" t="s">
        <v>286</v>
      </c>
      <c r="B18" s="190" t="s">
        <v>287</v>
      </c>
      <c r="C18" s="198">
        <v>0</v>
      </c>
    </row>
    <row r="19" spans="1:3" ht="18.75" x14ac:dyDescent="0.25">
      <c r="A19" s="622"/>
      <c r="B19" s="190" t="s">
        <v>285</v>
      </c>
      <c r="C19" s="198"/>
    </row>
    <row r="20" spans="1:3" ht="18.75" x14ac:dyDescent="0.25">
      <c r="A20" s="622"/>
      <c r="B20" s="190" t="s">
        <v>281</v>
      </c>
      <c r="C20" s="198">
        <v>0</v>
      </c>
    </row>
    <row r="21" spans="1:3" ht="18.75" x14ac:dyDescent="0.25">
      <c r="A21" s="623"/>
      <c r="B21" s="190" t="s">
        <v>282</v>
      </c>
      <c r="C21" s="198">
        <v>0</v>
      </c>
    </row>
    <row r="23" spans="1:3" s="199" customFormat="1" ht="66.75" customHeight="1" x14ac:dyDescent="0.25">
      <c r="A23" s="618" t="s">
        <v>313</v>
      </c>
      <c r="B23" s="619"/>
      <c r="C23" s="619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85" t="s">
        <v>374</v>
      </c>
    </row>
    <row r="2" spans="1:8" ht="15.75" x14ac:dyDescent="0.25">
      <c r="H2" s="185" t="s">
        <v>0</v>
      </c>
    </row>
    <row r="3" spans="1:8" ht="15.75" x14ac:dyDescent="0.25">
      <c r="H3" s="185" t="s">
        <v>1</v>
      </c>
    </row>
    <row r="4" spans="1:8" ht="15.75" x14ac:dyDescent="0.25">
      <c r="H4" s="185" t="s">
        <v>2</v>
      </c>
    </row>
    <row r="5" spans="1:8" x14ac:dyDescent="0.25">
      <c r="G5" s="564" t="s">
        <v>400</v>
      </c>
      <c r="H5" s="565"/>
    </row>
    <row r="6" spans="1:8" ht="15.75" x14ac:dyDescent="0.25">
      <c r="H6" s="186"/>
    </row>
    <row r="7" spans="1:8" ht="39.75" customHeight="1" x14ac:dyDescent="0.25">
      <c r="A7" s="620" t="s">
        <v>377</v>
      </c>
      <c r="B7" s="620"/>
      <c r="C7" s="620"/>
      <c r="D7" s="620"/>
      <c r="E7" s="620"/>
      <c r="F7" s="620"/>
      <c r="G7" s="620"/>
      <c r="H7" s="620"/>
    </row>
    <row r="9" spans="1:8" ht="18.75" x14ac:dyDescent="0.25">
      <c r="A9" s="625" t="s">
        <v>259</v>
      </c>
      <c r="B9" s="625"/>
      <c r="C9" s="625"/>
      <c r="D9" s="625"/>
      <c r="E9" s="625"/>
      <c r="F9" s="625"/>
      <c r="G9" s="625"/>
      <c r="H9" s="625"/>
    </row>
    <row r="10" spans="1:8" ht="18.75" x14ac:dyDescent="0.3">
      <c r="A10" s="187"/>
    </row>
    <row r="11" spans="1:8" ht="18.75" x14ac:dyDescent="0.25">
      <c r="A11" s="626" t="s">
        <v>260</v>
      </c>
      <c r="B11" s="626" t="s">
        <v>261</v>
      </c>
      <c r="C11" s="626" t="s">
        <v>262</v>
      </c>
      <c r="D11" s="626" t="s">
        <v>263</v>
      </c>
      <c r="E11" s="626" t="s">
        <v>264</v>
      </c>
      <c r="F11" s="626"/>
      <c r="G11" s="626"/>
      <c r="H11" s="626"/>
    </row>
    <row r="12" spans="1:8" ht="112.5" x14ac:dyDescent="0.25">
      <c r="A12" s="626"/>
      <c r="B12" s="626"/>
      <c r="C12" s="626"/>
      <c r="D12" s="626"/>
      <c r="E12" s="188" t="s">
        <v>265</v>
      </c>
      <c r="F12" s="188" t="s">
        <v>266</v>
      </c>
      <c r="G12" s="188" t="s">
        <v>267</v>
      </c>
      <c r="H12" s="188" t="s">
        <v>268</v>
      </c>
    </row>
    <row r="13" spans="1:8" ht="18.75" x14ac:dyDescent="0.25">
      <c r="A13" s="189">
        <v>1</v>
      </c>
      <c r="B13" s="189">
        <v>2</v>
      </c>
      <c r="C13" s="189">
        <v>3</v>
      </c>
      <c r="D13" s="189">
        <v>4</v>
      </c>
      <c r="E13" s="189">
        <v>5</v>
      </c>
      <c r="F13" s="189">
        <v>6</v>
      </c>
      <c r="G13" s="189">
        <v>7</v>
      </c>
      <c r="H13" s="189">
        <v>8</v>
      </c>
    </row>
    <row r="14" spans="1:8" ht="18.75" x14ac:dyDescent="0.25">
      <c r="A14" s="190"/>
      <c r="B14" s="190"/>
      <c r="C14" s="190"/>
      <c r="D14" s="191">
        <v>0</v>
      </c>
      <c r="E14" s="190"/>
      <c r="F14" s="190"/>
      <c r="G14" s="190"/>
      <c r="H14" s="190"/>
    </row>
    <row r="15" spans="1:8" ht="18.75" x14ac:dyDescent="0.25">
      <c r="A15" s="190"/>
      <c r="B15" s="192" t="s">
        <v>269</v>
      </c>
      <c r="C15" s="190"/>
      <c r="D15" s="191">
        <v>0</v>
      </c>
      <c r="E15" s="190"/>
      <c r="F15" s="190"/>
      <c r="G15" s="190"/>
      <c r="H15" s="190"/>
    </row>
    <row r="16" spans="1:8" ht="18.75" x14ac:dyDescent="0.3">
      <c r="A16" s="187"/>
    </row>
    <row r="17" spans="1:8" ht="18.75" x14ac:dyDescent="0.25">
      <c r="A17" s="625" t="s">
        <v>270</v>
      </c>
      <c r="B17" s="625"/>
      <c r="C17" s="625"/>
      <c r="D17" s="625"/>
      <c r="E17" s="625"/>
      <c r="F17" s="625"/>
      <c r="G17" s="625"/>
      <c r="H17" s="625"/>
    </row>
    <row r="18" spans="1:8" ht="18.75" x14ac:dyDescent="0.3">
      <c r="A18" s="187"/>
    </row>
    <row r="19" spans="1:8" ht="37.5" x14ac:dyDescent="0.25">
      <c r="A19" s="626" t="s">
        <v>271</v>
      </c>
      <c r="B19" s="626"/>
      <c r="C19" s="626"/>
      <c r="D19" s="626"/>
      <c r="E19" s="626"/>
      <c r="F19" s="188" t="s">
        <v>272</v>
      </c>
    </row>
    <row r="20" spans="1:8" ht="18.75" x14ac:dyDescent="0.25">
      <c r="A20" s="627">
        <v>1</v>
      </c>
      <c r="B20" s="627"/>
      <c r="C20" s="627"/>
      <c r="D20" s="627"/>
      <c r="E20" s="627"/>
      <c r="F20" s="189">
        <v>2</v>
      </c>
    </row>
    <row r="21" spans="1:8" ht="18.75" x14ac:dyDescent="0.25">
      <c r="A21" s="627" t="s">
        <v>273</v>
      </c>
      <c r="B21" s="627"/>
      <c r="C21" s="627"/>
      <c r="D21" s="627"/>
      <c r="E21" s="627"/>
      <c r="F21" s="194">
        <v>0</v>
      </c>
    </row>
    <row r="23" spans="1:8" s="195" customFormat="1" ht="65.25" customHeight="1" x14ac:dyDescent="0.3">
      <c r="A23" s="628" t="s">
        <v>299</v>
      </c>
      <c r="B23" s="619"/>
      <c r="C23" s="619"/>
      <c r="D23" s="619"/>
      <c r="E23" s="619"/>
      <c r="F23" s="619"/>
      <c r="G23" s="619"/>
      <c r="H23" s="619"/>
    </row>
    <row r="24" spans="1:8" ht="18.75" x14ac:dyDescent="0.3">
      <c r="B24" s="624"/>
      <c r="C24" s="624"/>
      <c r="D24" s="624"/>
      <c r="E24" s="624"/>
      <c r="F24" s="624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29" t="s">
        <v>375</v>
      </c>
      <c r="B1" s="577"/>
    </row>
    <row r="2" spans="1:3" x14ac:dyDescent="0.25">
      <c r="A2" s="629" t="s">
        <v>368</v>
      </c>
      <c r="B2" s="577"/>
    </row>
    <row r="3" spans="1:3" x14ac:dyDescent="0.25">
      <c r="A3" s="629" t="s">
        <v>369</v>
      </c>
      <c r="B3" s="577"/>
    </row>
    <row r="4" spans="1:3" x14ac:dyDescent="0.25">
      <c r="A4" s="629" t="s">
        <v>403</v>
      </c>
      <c r="B4" s="630"/>
    </row>
    <row r="6" spans="1:3" ht="18.75" x14ac:dyDescent="0.3">
      <c r="A6" s="632" t="s">
        <v>354</v>
      </c>
      <c r="B6" s="632"/>
      <c r="C6" s="632"/>
    </row>
    <row r="7" spans="1:3" ht="18.75" x14ac:dyDescent="0.3">
      <c r="A7" s="187"/>
    </row>
    <row r="8" spans="1:3" ht="42.75" customHeight="1" x14ac:dyDescent="0.3">
      <c r="A8" s="228" t="s">
        <v>274</v>
      </c>
      <c r="B8" s="229" t="s">
        <v>355</v>
      </c>
    </row>
    <row r="9" spans="1:3" ht="31.5" x14ac:dyDescent="0.25">
      <c r="A9" s="230" t="s">
        <v>356</v>
      </c>
      <c r="B9" s="231">
        <v>100</v>
      </c>
    </row>
    <row r="10" spans="1:3" ht="15.75" x14ac:dyDescent="0.25">
      <c r="A10" s="230" t="s">
        <v>216</v>
      </c>
      <c r="B10" s="231">
        <v>100</v>
      </c>
    </row>
    <row r="11" spans="1:3" ht="15.75" x14ac:dyDescent="0.25">
      <c r="A11" s="230" t="s">
        <v>276</v>
      </c>
      <c r="B11" s="231">
        <v>100</v>
      </c>
    </row>
    <row r="12" spans="1:3" ht="15.75" x14ac:dyDescent="0.25">
      <c r="A12" s="230" t="s">
        <v>278</v>
      </c>
      <c r="B12" s="231">
        <v>100</v>
      </c>
    </row>
    <row r="13" spans="1:3" ht="63" x14ac:dyDescent="0.25">
      <c r="A13" s="230" t="s">
        <v>357</v>
      </c>
      <c r="B13" s="231">
        <v>100</v>
      </c>
    </row>
    <row r="14" spans="1:3" ht="48" customHeight="1" x14ac:dyDescent="0.25">
      <c r="A14" s="232" t="s">
        <v>358</v>
      </c>
      <c r="B14" s="231">
        <v>100</v>
      </c>
    </row>
    <row r="15" spans="1:3" ht="47.25" x14ac:dyDescent="0.25">
      <c r="A15" s="232" t="s">
        <v>275</v>
      </c>
      <c r="B15" s="231">
        <v>100</v>
      </c>
    </row>
    <row r="16" spans="1:3" ht="31.5" x14ac:dyDescent="0.25">
      <c r="A16" s="230" t="s">
        <v>359</v>
      </c>
      <c r="B16" s="231">
        <v>100</v>
      </c>
    </row>
    <row r="17" spans="1:2" ht="63" x14ac:dyDescent="0.25">
      <c r="A17" s="230" t="s">
        <v>360</v>
      </c>
      <c r="B17" s="231" t="s">
        <v>277</v>
      </c>
    </row>
    <row r="18" spans="1:2" ht="47.25" x14ac:dyDescent="0.25">
      <c r="A18" s="230" t="s">
        <v>361</v>
      </c>
      <c r="B18" s="231">
        <v>100</v>
      </c>
    </row>
    <row r="19" spans="1:2" ht="63" x14ac:dyDescent="0.25">
      <c r="A19" s="230" t="s">
        <v>362</v>
      </c>
      <c r="B19" s="231">
        <v>100</v>
      </c>
    </row>
    <row r="20" spans="1:2" ht="84" customHeight="1" x14ac:dyDescent="0.25">
      <c r="A20" s="232" t="s">
        <v>363</v>
      </c>
      <c r="B20" s="231">
        <v>100</v>
      </c>
    </row>
    <row r="21" spans="1:2" ht="63" x14ac:dyDescent="0.25">
      <c r="A21" s="230" t="s">
        <v>364</v>
      </c>
      <c r="B21" s="231">
        <v>100</v>
      </c>
    </row>
    <row r="22" spans="1:2" ht="47.25" x14ac:dyDescent="0.25">
      <c r="A22" s="230" t="s">
        <v>365</v>
      </c>
      <c r="B22" s="231">
        <v>100</v>
      </c>
    </row>
    <row r="23" spans="1:2" ht="63" x14ac:dyDescent="0.25">
      <c r="A23" s="230" t="s">
        <v>366</v>
      </c>
      <c r="B23" s="231">
        <v>100</v>
      </c>
    </row>
    <row r="24" spans="1:2" ht="31.5" customHeight="1" x14ac:dyDescent="0.25">
      <c r="A24" s="631" t="s">
        <v>367</v>
      </c>
      <c r="B24" s="631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59" t="s">
        <v>231</v>
      </c>
    </row>
    <row r="3" spans="1:3" ht="15.75" x14ac:dyDescent="0.25">
      <c r="C3" s="159" t="s">
        <v>0</v>
      </c>
    </row>
    <row r="4" spans="1:3" ht="15.75" x14ac:dyDescent="0.25">
      <c r="C4" s="159" t="s">
        <v>1</v>
      </c>
    </row>
    <row r="5" spans="1:3" ht="15.75" x14ac:dyDescent="0.25">
      <c r="C5" s="159" t="s">
        <v>2</v>
      </c>
    </row>
    <row r="6" spans="1:3" x14ac:dyDescent="0.25">
      <c r="C6" s="162" t="s">
        <v>401</v>
      </c>
    </row>
    <row r="10" spans="1:3" ht="83.25" customHeight="1" x14ac:dyDescent="0.25">
      <c r="A10" s="572" t="s">
        <v>376</v>
      </c>
      <c r="B10" s="572"/>
      <c r="C10" s="572"/>
    </row>
    <row r="11" spans="1:3" ht="18.75" x14ac:dyDescent="0.3">
      <c r="A11" s="237"/>
    </row>
    <row r="12" spans="1:3" ht="37.5" x14ac:dyDescent="0.25">
      <c r="A12" s="238" t="s">
        <v>232</v>
      </c>
      <c r="B12" s="238" t="s">
        <v>233</v>
      </c>
      <c r="C12" s="238" t="s">
        <v>234</v>
      </c>
    </row>
    <row r="13" spans="1:3" ht="17.25" customHeight="1" x14ac:dyDescent="0.25">
      <c r="A13" s="633" t="s">
        <v>235</v>
      </c>
      <c r="B13" s="634" t="s">
        <v>236</v>
      </c>
      <c r="C13" s="214" t="s">
        <v>237</v>
      </c>
    </row>
    <row r="14" spans="1:3" ht="17.25" customHeight="1" x14ac:dyDescent="0.25">
      <c r="A14" s="633"/>
      <c r="B14" s="634"/>
      <c r="C14" s="214" t="s">
        <v>238</v>
      </c>
    </row>
    <row r="15" spans="1:3" ht="56.25" x14ac:dyDescent="0.25">
      <c r="A15" s="633"/>
      <c r="B15" s="634"/>
      <c r="C15" s="214" t="s">
        <v>239</v>
      </c>
    </row>
    <row r="16" spans="1:3" ht="18.75" x14ac:dyDescent="0.25">
      <c r="A16" s="633"/>
      <c r="B16" s="634"/>
      <c r="C16" s="214" t="s">
        <v>240</v>
      </c>
    </row>
    <row r="17" spans="1:3" ht="18.75" x14ac:dyDescent="0.25">
      <c r="A17" s="633"/>
      <c r="B17" s="634"/>
      <c r="C17" s="214" t="s">
        <v>241</v>
      </c>
    </row>
    <row r="18" spans="1:3" ht="18.75" x14ac:dyDescent="0.25">
      <c r="A18" s="633"/>
      <c r="B18" s="634"/>
      <c r="C18" s="214" t="s">
        <v>242</v>
      </c>
    </row>
    <row r="19" spans="1:3" ht="37.5" x14ac:dyDescent="0.25">
      <c r="A19" s="633"/>
      <c r="B19" s="634"/>
      <c r="C19" s="214" t="s">
        <v>243</v>
      </c>
    </row>
    <row r="20" spans="1:3" ht="37.5" x14ac:dyDescent="0.25">
      <c r="A20" s="633"/>
      <c r="B20" s="634"/>
      <c r="C20" s="214" t="s">
        <v>244</v>
      </c>
    </row>
    <row r="21" spans="1:3" ht="18.75" x14ac:dyDescent="0.25">
      <c r="A21" s="633" t="s">
        <v>245</v>
      </c>
      <c r="B21" s="634" t="s">
        <v>246</v>
      </c>
      <c r="C21" s="214" t="s">
        <v>237</v>
      </c>
    </row>
    <row r="22" spans="1:3" ht="18.75" x14ac:dyDescent="0.25">
      <c r="A22" s="633"/>
      <c r="B22" s="634"/>
      <c r="C22" s="214" t="s">
        <v>238</v>
      </c>
    </row>
    <row r="23" spans="1:3" ht="56.25" x14ac:dyDescent="0.25">
      <c r="A23" s="633"/>
      <c r="B23" s="634"/>
      <c r="C23" s="214" t="s">
        <v>239</v>
      </c>
    </row>
    <row r="24" spans="1:3" ht="18.75" x14ac:dyDescent="0.25">
      <c r="A24" s="633"/>
      <c r="B24" s="634"/>
      <c r="C24" s="214" t="s">
        <v>240</v>
      </c>
    </row>
    <row r="25" spans="1:3" ht="18.75" x14ac:dyDescent="0.25">
      <c r="A25" s="633"/>
      <c r="B25" s="634"/>
      <c r="C25" s="214" t="s">
        <v>241</v>
      </c>
    </row>
    <row r="26" spans="1:3" ht="18.75" x14ac:dyDescent="0.25">
      <c r="A26" s="633" t="s">
        <v>247</v>
      </c>
      <c r="B26" s="634" t="s">
        <v>248</v>
      </c>
      <c r="C26" s="214" t="s">
        <v>237</v>
      </c>
    </row>
    <row r="27" spans="1:3" ht="18.75" x14ac:dyDescent="0.25">
      <c r="A27" s="633"/>
      <c r="B27" s="634"/>
      <c r="C27" s="214" t="s">
        <v>238</v>
      </c>
    </row>
    <row r="28" spans="1:3" ht="56.25" x14ac:dyDescent="0.25">
      <c r="A28" s="633"/>
      <c r="B28" s="634"/>
      <c r="C28" s="214" t="s">
        <v>239</v>
      </c>
    </row>
    <row r="29" spans="1:3" ht="18.75" x14ac:dyDescent="0.25">
      <c r="A29" s="633"/>
      <c r="B29" s="634"/>
      <c r="C29" s="214" t="s">
        <v>240</v>
      </c>
    </row>
    <row r="30" spans="1:3" ht="18.75" x14ac:dyDescent="0.25">
      <c r="A30" s="633"/>
      <c r="B30" s="634"/>
      <c r="C30" s="214" t="s">
        <v>249</v>
      </c>
    </row>
    <row r="31" spans="1:3" ht="18.75" x14ac:dyDescent="0.25">
      <c r="A31" s="633"/>
      <c r="B31" s="634"/>
      <c r="C31" s="214" t="s">
        <v>250</v>
      </c>
    </row>
    <row r="32" spans="1:3" ht="112.5" x14ac:dyDescent="0.25">
      <c r="A32" s="239" t="s">
        <v>251</v>
      </c>
      <c r="B32" s="214" t="s">
        <v>252</v>
      </c>
      <c r="C32" s="214" t="s">
        <v>253</v>
      </c>
    </row>
    <row r="33" spans="1:3" ht="15.75" x14ac:dyDescent="0.25">
      <c r="A33" s="240"/>
    </row>
    <row r="34" spans="1:3" ht="18.75" x14ac:dyDescent="0.3">
      <c r="A34" s="612" t="s">
        <v>311</v>
      </c>
      <c r="B34" s="612"/>
      <c r="C34" s="612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63" t="s">
        <v>217</v>
      </c>
    </row>
    <row r="2" spans="1:5" ht="15.75" x14ac:dyDescent="0.25">
      <c r="C2" s="163" t="s">
        <v>0</v>
      </c>
    </row>
    <row r="3" spans="1:5" ht="15.75" x14ac:dyDescent="0.25">
      <c r="C3" s="163" t="s">
        <v>1</v>
      </c>
    </row>
    <row r="4" spans="1:5" ht="15.75" x14ac:dyDescent="0.25">
      <c r="C4" s="163" t="s">
        <v>2</v>
      </c>
    </row>
    <row r="5" spans="1:5" x14ac:dyDescent="0.25">
      <c r="B5" s="577" t="s">
        <v>402</v>
      </c>
      <c r="C5" s="577"/>
    </row>
    <row r="6" spans="1:5" ht="18.75" x14ac:dyDescent="0.3">
      <c r="A6" s="572" t="s">
        <v>321</v>
      </c>
      <c r="B6" s="573"/>
      <c r="C6" s="573"/>
      <c r="D6" s="164"/>
    </row>
    <row r="7" spans="1:5" ht="18.75" customHeight="1" x14ac:dyDescent="0.25">
      <c r="C7" s="262" t="s">
        <v>3</v>
      </c>
      <c r="D7" s="165"/>
    </row>
    <row r="8" spans="1:5" ht="33" x14ac:dyDescent="0.25">
      <c r="A8" s="241" t="s">
        <v>197</v>
      </c>
      <c r="B8" s="241" t="s">
        <v>196</v>
      </c>
      <c r="C8" s="242" t="s">
        <v>147</v>
      </c>
    </row>
    <row r="9" spans="1:5" ht="16.5" x14ac:dyDescent="0.25">
      <c r="A9" s="243">
        <v>1</v>
      </c>
      <c r="B9" s="243">
        <v>2</v>
      </c>
      <c r="C9" s="244">
        <v>3</v>
      </c>
    </row>
    <row r="10" spans="1:5" ht="25.5" customHeight="1" x14ac:dyDescent="0.25">
      <c r="A10" s="245" t="s">
        <v>218</v>
      </c>
      <c r="B10" s="246" t="s">
        <v>189</v>
      </c>
      <c r="C10" s="247">
        <f>C11+C15+C20</f>
        <v>10292</v>
      </c>
    </row>
    <row r="11" spans="1:5" ht="49.5" x14ac:dyDescent="0.25">
      <c r="A11" s="248" t="s">
        <v>219</v>
      </c>
      <c r="B11" s="249" t="s">
        <v>220</v>
      </c>
      <c r="C11" s="250">
        <f>C12</f>
        <v>9018.7999999999993</v>
      </c>
    </row>
    <row r="12" spans="1:5" ht="40.5" customHeight="1" x14ac:dyDescent="0.25">
      <c r="A12" s="251" t="s">
        <v>323</v>
      </c>
      <c r="B12" s="252" t="s">
        <v>221</v>
      </c>
      <c r="C12" s="250">
        <f>C13</f>
        <v>9018.7999999999993</v>
      </c>
    </row>
    <row r="13" spans="1:5" ht="33" x14ac:dyDescent="0.25">
      <c r="A13" s="253" t="s">
        <v>294</v>
      </c>
      <c r="B13" s="252" t="s">
        <v>222</v>
      </c>
      <c r="C13" s="250">
        <f>C14</f>
        <v>9018.7999999999993</v>
      </c>
    </row>
    <row r="14" spans="1:5" ht="33" x14ac:dyDescent="0.25">
      <c r="A14" s="251" t="s">
        <v>291</v>
      </c>
      <c r="B14" s="252" t="s">
        <v>188</v>
      </c>
      <c r="C14" s="250">
        <v>9018.7999999999993</v>
      </c>
      <c r="D14" s="7"/>
    </row>
    <row r="15" spans="1:5" ht="33" x14ac:dyDescent="0.25">
      <c r="A15" s="251" t="s">
        <v>295</v>
      </c>
      <c r="B15" s="254" t="s">
        <v>223</v>
      </c>
      <c r="C15" s="255">
        <f>C19+C17</f>
        <v>249.10000000000002</v>
      </c>
      <c r="E15" s="7"/>
    </row>
    <row r="16" spans="1:5" ht="49.5" x14ac:dyDescent="0.25">
      <c r="A16" s="251" t="s">
        <v>297</v>
      </c>
      <c r="B16" s="254" t="s">
        <v>225</v>
      </c>
      <c r="C16" s="255">
        <v>3.8</v>
      </c>
      <c r="E16" s="7"/>
    </row>
    <row r="17" spans="1:5" ht="49.5" x14ac:dyDescent="0.25">
      <c r="A17" s="251" t="s">
        <v>293</v>
      </c>
      <c r="B17" s="254" t="s">
        <v>185</v>
      </c>
      <c r="C17" s="255">
        <v>3.8</v>
      </c>
      <c r="E17" s="7"/>
    </row>
    <row r="18" spans="1:5" ht="49.5" x14ac:dyDescent="0.25">
      <c r="A18" s="251" t="s">
        <v>298</v>
      </c>
      <c r="B18" s="254" t="s">
        <v>224</v>
      </c>
      <c r="C18" s="255">
        <f>C19</f>
        <v>245.3</v>
      </c>
    </row>
    <row r="19" spans="1:5" ht="66" x14ac:dyDescent="0.25">
      <c r="A19" s="253" t="s">
        <v>292</v>
      </c>
      <c r="B19" s="254" t="s">
        <v>186</v>
      </c>
      <c r="C19" s="255">
        <v>245.3</v>
      </c>
    </row>
    <row r="20" spans="1:5" ht="97.5" customHeight="1" x14ac:dyDescent="0.25">
      <c r="A20" s="256" t="s">
        <v>398</v>
      </c>
      <c r="B20" s="257" t="s">
        <v>397</v>
      </c>
      <c r="C20" s="258">
        <f>C21</f>
        <v>1024.0999999999999</v>
      </c>
    </row>
    <row r="21" spans="1:5" ht="102" customHeight="1" x14ac:dyDescent="0.25">
      <c r="A21" s="256" t="s">
        <v>393</v>
      </c>
      <c r="B21" s="259" t="s">
        <v>397</v>
      </c>
      <c r="C21" s="258">
        <v>1024.0999999999999</v>
      </c>
    </row>
    <row r="22" spans="1:5" ht="17.25" x14ac:dyDescent="0.3">
      <c r="A22" s="260"/>
      <c r="B22" s="260"/>
      <c r="C22" s="261"/>
    </row>
    <row r="23" spans="1:5" ht="84" customHeight="1" x14ac:dyDescent="0.3">
      <c r="A23" s="575" t="s">
        <v>296</v>
      </c>
      <c r="B23" s="576"/>
      <c r="C23" s="576"/>
    </row>
    <row r="24" spans="1:5" ht="18.75" x14ac:dyDescent="0.25">
      <c r="A24" s="167"/>
      <c r="B24" s="168"/>
      <c r="C24" s="169"/>
      <c r="E24" s="7"/>
    </row>
    <row r="25" spans="1:5" ht="18.75" x14ac:dyDescent="0.25">
      <c r="A25" s="574"/>
      <c r="B25" s="565"/>
      <c r="C25" s="565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40" t="s">
        <v>49</v>
      </c>
    </row>
    <row r="2" spans="1:3" x14ac:dyDescent="0.25">
      <c r="B2" s="14"/>
      <c r="C2" s="440" t="s">
        <v>0</v>
      </c>
    </row>
    <row r="3" spans="1:3" x14ac:dyDescent="0.25">
      <c r="B3" s="14"/>
      <c r="C3" s="440" t="s">
        <v>1</v>
      </c>
    </row>
    <row r="4" spans="1:3" x14ac:dyDescent="0.25">
      <c r="B4" s="14"/>
      <c r="C4" s="440" t="s">
        <v>2</v>
      </c>
    </row>
    <row r="5" spans="1:3" x14ac:dyDescent="0.25">
      <c r="B5" s="564" t="s">
        <v>413</v>
      </c>
      <c r="C5" s="579"/>
    </row>
    <row r="6" spans="1:3" x14ac:dyDescent="0.25">
      <c r="B6" s="14"/>
      <c r="C6" s="440" t="s">
        <v>49</v>
      </c>
    </row>
    <row r="7" spans="1:3" x14ac:dyDescent="0.25">
      <c r="B7" s="14"/>
      <c r="C7" s="440" t="s">
        <v>0</v>
      </c>
    </row>
    <row r="8" spans="1:3" x14ac:dyDescent="0.25">
      <c r="B8" s="14"/>
      <c r="C8" s="440" t="s">
        <v>1</v>
      </c>
    </row>
    <row r="9" spans="1:3" x14ac:dyDescent="0.25">
      <c r="B9" s="14"/>
      <c r="C9" s="440" t="s">
        <v>2</v>
      </c>
    </row>
    <row r="10" spans="1:3" x14ac:dyDescent="0.25">
      <c r="B10" s="564" t="s">
        <v>402</v>
      </c>
      <c r="C10" s="579"/>
    </row>
    <row r="11" spans="1:3" x14ac:dyDescent="0.25">
      <c r="C11" s="50"/>
    </row>
    <row r="12" spans="1:3" ht="24" customHeight="1" x14ac:dyDescent="0.25">
      <c r="A12" s="580" t="s">
        <v>322</v>
      </c>
      <c r="B12" s="580"/>
      <c r="C12" s="580"/>
    </row>
    <row r="13" spans="1:3" ht="18.75" x14ac:dyDescent="0.3">
      <c r="A13" s="562"/>
      <c r="B13" s="562"/>
      <c r="C13" s="562"/>
    </row>
    <row r="14" spans="1:3" x14ac:dyDescent="0.25">
      <c r="C14" s="440" t="s">
        <v>3</v>
      </c>
    </row>
    <row r="15" spans="1:3" ht="31.5" x14ac:dyDescent="0.25">
      <c r="A15" s="441" t="s">
        <v>197</v>
      </c>
      <c r="B15" s="441" t="s">
        <v>196</v>
      </c>
      <c r="C15" s="442" t="s">
        <v>147</v>
      </c>
    </row>
    <row r="16" spans="1:3" ht="15.75" x14ac:dyDescent="0.25">
      <c r="A16" s="441" t="s">
        <v>195</v>
      </c>
      <c r="B16" s="443" t="s">
        <v>316</v>
      </c>
      <c r="C16" s="444">
        <f>C17+C18+C22+C25+C26+C21+C23+C24</f>
        <v>13973.3</v>
      </c>
    </row>
    <row r="17" spans="1:4" ht="15.75" x14ac:dyDescent="0.25">
      <c r="A17" s="445" t="s">
        <v>211</v>
      </c>
      <c r="B17" s="446" t="s">
        <v>194</v>
      </c>
      <c r="C17" s="447">
        <v>2400</v>
      </c>
    </row>
    <row r="18" spans="1:4" ht="27" customHeight="1" x14ac:dyDescent="0.25">
      <c r="A18" s="448" t="s">
        <v>320</v>
      </c>
      <c r="B18" s="581" t="s">
        <v>317</v>
      </c>
      <c r="C18" s="584">
        <v>3495.9</v>
      </c>
    </row>
    <row r="19" spans="1:4" ht="36.75" customHeight="1" x14ac:dyDescent="0.25">
      <c r="A19" s="445" t="s">
        <v>318</v>
      </c>
      <c r="B19" s="582"/>
      <c r="C19" s="585"/>
    </row>
    <row r="20" spans="1:4" ht="32.25" customHeight="1" x14ac:dyDescent="0.25">
      <c r="A20" s="449" t="s">
        <v>319</v>
      </c>
      <c r="B20" s="583"/>
      <c r="C20" s="586"/>
    </row>
    <row r="21" spans="1:4" ht="15.75" x14ac:dyDescent="0.25">
      <c r="A21" s="448" t="s">
        <v>289</v>
      </c>
      <c r="B21" s="446" t="s">
        <v>191</v>
      </c>
      <c r="C21" s="450">
        <v>80</v>
      </c>
    </row>
    <row r="22" spans="1:4" ht="58.5" customHeight="1" x14ac:dyDescent="0.25">
      <c r="A22" s="451" t="s">
        <v>193</v>
      </c>
      <c r="B22" s="452" t="s">
        <v>192</v>
      </c>
      <c r="C22" s="453">
        <v>2000</v>
      </c>
    </row>
    <row r="23" spans="1:4" ht="48.75" customHeight="1" x14ac:dyDescent="0.25">
      <c r="A23" s="451" t="s">
        <v>212</v>
      </c>
      <c r="B23" s="452" t="s">
        <v>258</v>
      </c>
      <c r="C23" s="453">
        <v>800</v>
      </c>
    </row>
    <row r="24" spans="1:4" ht="46.5" customHeight="1" x14ac:dyDescent="0.25">
      <c r="A24" s="451" t="s">
        <v>213</v>
      </c>
      <c r="B24" s="454" t="s">
        <v>389</v>
      </c>
      <c r="C24" s="453">
        <v>4000</v>
      </c>
    </row>
    <row r="25" spans="1:4" ht="84" customHeight="1" x14ac:dyDescent="0.25">
      <c r="A25" s="451" t="s">
        <v>290</v>
      </c>
      <c r="B25" s="455" t="s">
        <v>254</v>
      </c>
      <c r="C25" s="456">
        <v>139.5</v>
      </c>
    </row>
    <row r="26" spans="1:4" ht="30.75" customHeight="1" x14ac:dyDescent="0.25">
      <c r="A26" s="475" t="s">
        <v>208</v>
      </c>
      <c r="B26" s="477" t="s">
        <v>421</v>
      </c>
      <c r="C26" s="476">
        <v>1057.9000000000001</v>
      </c>
      <c r="D26">
        <v>1007.9</v>
      </c>
    </row>
    <row r="27" spans="1:4" ht="15.75" x14ac:dyDescent="0.25">
      <c r="A27" s="457" t="s">
        <v>190</v>
      </c>
      <c r="B27" s="458" t="s">
        <v>189</v>
      </c>
      <c r="C27" s="459">
        <f>C28+C30+C31+C32+C29</f>
        <v>10881.699999999999</v>
      </c>
    </row>
    <row r="28" spans="1:4" ht="37.5" customHeight="1" x14ac:dyDescent="0.25">
      <c r="A28" s="460" t="s">
        <v>291</v>
      </c>
      <c r="B28" s="461" t="s">
        <v>188</v>
      </c>
      <c r="C28" s="462">
        <v>9018.7999999999993</v>
      </c>
    </row>
    <row r="29" spans="1:4" ht="37.5" customHeight="1" x14ac:dyDescent="0.25">
      <c r="A29" s="460" t="s">
        <v>414</v>
      </c>
      <c r="B29" s="461" t="s">
        <v>188</v>
      </c>
      <c r="C29" s="462">
        <v>589.70000000000005</v>
      </c>
    </row>
    <row r="30" spans="1:4" ht="52.5" customHeight="1" x14ac:dyDescent="0.25">
      <c r="A30" s="460" t="s">
        <v>293</v>
      </c>
      <c r="B30" s="463" t="s">
        <v>185</v>
      </c>
      <c r="C30" s="453">
        <v>3.8</v>
      </c>
    </row>
    <row r="31" spans="1:4" ht="48" customHeight="1" x14ac:dyDescent="0.25">
      <c r="A31" s="460" t="s">
        <v>292</v>
      </c>
      <c r="B31" s="463" t="s">
        <v>186</v>
      </c>
      <c r="C31" s="462">
        <v>245.3</v>
      </c>
    </row>
    <row r="32" spans="1:4" ht="83.25" customHeight="1" x14ac:dyDescent="0.25">
      <c r="A32" s="451" t="s">
        <v>393</v>
      </c>
      <c r="B32" s="466" t="s">
        <v>397</v>
      </c>
      <c r="C32" s="464">
        <v>1024.0999999999999</v>
      </c>
    </row>
    <row r="33" spans="1:3" ht="15.75" x14ac:dyDescent="0.25">
      <c r="A33" s="587" t="s">
        <v>184</v>
      </c>
      <c r="B33" s="588"/>
      <c r="C33" s="465">
        <f>C16+C27</f>
        <v>24855</v>
      </c>
    </row>
    <row r="34" spans="1:3" x14ac:dyDescent="0.25">
      <c r="C34" s="50"/>
    </row>
    <row r="35" spans="1:3" ht="15.75" x14ac:dyDescent="0.25">
      <c r="A35" s="578" t="s">
        <v>412</v>
      </c>
      <c r="B35" s="578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8" sqref="A18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63" t="s">
        <v>217</v>
      </c>
    </row>
    <row r="2" spans="1:3" ht="15.75" x14ac:dyDescent="0.25">
      <c r="C2" s="163" t="s">
        <v>0</v>
      </c>
    </row>
    <row r="3" spans="1:3" ht="15.75" x14ac:dyDescent="0.25">
      <c r="C3" s="163" t="s">
        <v>1</v>
      </c>
    </row>
    <row r="4" spans="1:3" ht="15.75" x14ac:dyDescent="0.25">
      <c r="C4" s="163" t="s">
        <v>2</v>
      </c>
    </row>
    <row r="5" spans="1:3" x14ac:dyDescent="0.25">
      <c r="B5" s="577" t="s">
        <v>422</v>
      </c>
      <c r="C5" s="577"/>
    </row>
    <row r="6" spans="1:3" ht="15.75" x14ac:dyDescent="0.25">
      <c r="C6" s="163" t="s">
        <v>407</v>
      </c>
    </row>
    <row r="7" spans="1:3" ht="15.75" x14ac:dyDescent="0.25">
      <c r="C7" s="163" t="s">
        <v>0</v>
      </c>
    </row>
    <row r="8" spans="1:3" ht="15.75" x14ac:dyDescent="0.25">
      <c r="C8" s="163" t="s">
        <v>1</v>
      </c>
    </row>
    <row r="9" spans="1:3" ht="15.75" x14ac:dyDescent="0.25">
      <c r="C9" s="163" t="s">
        <v>2</v>
      </c>
    </row>
    <row r="10" spans="1:3" x14ac:dyDescent="0.25">
      <c r="B10" s="577" t="s">
        <v>415</v>
      </c>
      <c r="C10" s="577"/>
    </row>
    <row r="11" spans="1:3" x14ac:dyDescent="0.25">
      <c r="C11" s="7"/>
    </row>
    <row r="12" spans="1:3" ht="38.25" customHeight="1" x14ac:dyDescent="0.3">
      <c r="A12" s="589" t="s">
        <v>416</v>
      </c>
      <c r="B12" s="589"/>
      <c r="C12" s="589"/>
    </row>
    <row r="13" spans="1:3" ht="18.75" x14ac:dyDescent="0.3">
      <c r="C13" s="467" t="s">
        <v>3</v>
      </c>
    </row>
    <row r="14" spans="1:3" ht="37.5" x14ac:dyDescent="0.25">
      <c r="A14" s="135" t="s">
        <v>197</v>
      </c>
      <c r="B14" s="135" t="s">
        <v>196</v>
      </c>
      <c r="C14" s="468" t="s">
        <v>147</v>
      </c>
    </row>
    <row r="15" spans="1:3" ht="18.75" x14ac:dyDescent="0.3">
      <c r="A15" s="469">
        <v>1</v>
      </c>
      <c r="B15" s="469">
        <v>2</v>
      </c>
      <c r="C15" s="470">
        <v>3</v>
      </c>
    </row>
    <row r="16" spans="1:3" ht="18.75" x14ac:dyDescent="0.25">
      <c r="A16" s="135" t="s">
        <v>218</v>
      </c>
      <c r="B16" s="471" t="s">
        <v>189</v>
      </c>
      <c r="C16" s="472">
        <f>C19</f>
        <v>589.70000000000005</v>
      </c>
    </row>
    <row r="17" spans="1:3" ht="63" customHeight="1" x14ac:dyDescent="0.25">
      <c r="A17" s="161" t="s">
        <v>219</v>
      </c>
      <c r="B17" s="473" t="s">
        <v>220</v>
      </c>
      <c r="C17" s="439">
        <f>C19</f>
        <v>589.70000000000005</v>
      </c>
    </row>
    <row r="18" spans="1:3" ht="78" customHeight="1" x14ac:dyDescent="0.25">
      <c r="A18" s="474" t="s">
        <v>420</v>
      </c>
      <c r="B18" s="480" t="s">
        <v>447</v>
      </c>
      <c r="C18" s="439">
        <f>C19</f>
        <v>589.70000000000005</v>
      </c>
    </row>
    <row r="19" spans="1:3" ht="53.25" customHeight="1" x14ac:dyDescent="0.25">
      <c r="A19" s="474" t="s">
        <v>414</v>
      </c>
      <c r="B19" s="480" t="s">
        <v>448</v>
      </c>
      <c r="C19" s="439">
        <v>589.70000000000005</v>
      </c>
    </row>
    <row r="20" spans="1:3" x14ac:dyDescent="0.25">
      <c r="C20" s="7"/>
    </row>
    <row r="21" spans="1:3" ht="18.75" x14ac:dyDescent="0.25">
      <c r="A21" s="574" t="s">
        <v>419</v>
      </c>
      <c r="B21" s="565"/>
      <c r="C21" s="565"/>
    </row>
  </sheetData>
  <mergeCells count="4">
    <mergeCell ref="B5:C5"/>
    <mergeCell ref="A12:C12"/>
    <mergeCell ref="A21:C21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opLeftCell="A116" zoomScale="80" zoomScaleNormal="80" workbookViewId="0">
      <pane ySplit="1260" activePane="bottomLeft"/>
      <selection activeCell="A47" sqref="A47:A50"/>
      <selection pane="bottomLeft" activeCell="D5" sqref="D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58" t="s">
        <v>472</v>
      </c>
    </row>
    <row r="2" spans="1:8" ht="15.75" x14ac:dyDescent="0.25">
      <c r="D2" s="55" t="s">
        <v>0</v>
      </c>
    </row>
    <row r="3" spans="1:8" ht="15.75" x14ac:dyDescent="0.25">
      <c r="D3" s="55" t="s">
        <v>1</v>
      </c>
    </row>
    <row r="4" spans="1:8" ht="15.75" x14ac:dyDescent="0.25">
      <c r="D4" s="55" t="s">
        <v>2</v>
      </c>
    </row>
    <row r="5" spans="1:8" x14ac:dyDescent="0.25">
      <c r="B5" s="524"/>
      <c r="C5" s="524"/>
      <c r="D5" s="524" t="s">
        <v>473</v>
      </c>
    </row>
    <row r="6" spans="1:8" x14ac:dyDescent="0.25">
      <c r="B6" s="420"/>
      <c r="C6" s="420"/>
      <c r="D6" s="420"/>
    </row>
    <row r="7" spans="1:8" ht="15.75" x14ac:dyDescent="0.25">
      <c r="D7" s="158" t="s">
        <v>207</v>
      </c>
    </row>
    <row r="8" spans="1:8" ht="15.75" x14ac:dyDescent="0.25">
      <c r="D8" s="55" t="s">
        <v>0</v>
      </c>
    </row>
    <row r="9" spans="1:8" ht="15.75" x14ac:dyDescent="0.25">
      <c r="D9" s="55" t="s">
        <v>1</v>
      </c>
    </row>
    <row r="10" spans="1:8" ht="15.75" x14ac:dyDescent="0.25">
      <c r="D10" s="55" t="s">
        <v>2</v>
      </c>
    </row>
    <row r="11" spans="1:8" x14ac:dyDescent="0.25">
      <c r="B11" s="577" t="s">
        <v>399</v>
      </c>
      <c r="C11" s="577"/>
      <c r="D11" s="577"/>
    </row>
    <row r="12" spans="1:8" x14ac:dyDescent="0.25">
      <c r="H12" s="7"/>
    </row>
    <row r="13" spans="1:8" ht="37.5" customHeight="1" x14ac:dyDescent="0.25">
      <c r="A13" s="572" t="s">
        <v>324</v>
      </c>
      <c r="B13" s="572"/>
      <c r="C13" s="572"/>
      <c r="D13" s="572"/>
      <c r="E13" s="7"/>
    </row>
    <row r="14" spans="1:8" ht="18.75" x14ac:dyDescent="0.3">
      <c r="A14" s="1"/>
      <c r="D14" s="56" t="s">
        <v>3</v>
      </c>
    </row>
    <row r="15" spans="1:8" ht="56.25" x14ac:dyDescent="0.3">
      <c r="A15" s="31" t="s">
        <v>21</v>
      </c>
      <c r="B15" s="2" t="s">
        <v>5</v>
      </c>
      <c r="C15" s="2" t="s">
        <v>6</v>
      </c>
      <c r="D15" s="63" t="s">
        <v>147</v>
      </c>
      <c r="E15" s="40" t="s">
        <v>119</v>
      </c>
      <c r="F15" s="40" t="s">
        <v>118</v>
      </c>
    </row>
    <row r="16" spans="1:8" ht="18.75" x14ac:dyDescent="0.3">
      <c r="A16" s="32">
        <v>1</v>
      </c>
      <c r="B16" s="3">
        <v>2</v>
      </c>
      <c r="C16" s="3">
        <v>3</v>
      </c>
      <c r="D16" s="57">
        <v>4</v>
      </c>
      <c r="E16" s="41"/>
      <c r="F16" s="41"/>
      <c r="H16" s="7"/>
    </row>
    <row r="17" spans="1:13" ht="18.75" x14ac:dyDescent="0.3">
      <c r="A17" s="33" t="s">
        <v>325</v>
      </c>
      <c r="B17" s="4"/>
      <c r="C17" s="4"/>
      <c r="D17" s="180">
        <f>D18+D25+D27+D30++D34+D37+D39+D41+D44+D46+D48</f>
        <v>28944.9</v>
      </c>
      <c r="E17" s="181" t="e">
        <f>E18+E25+E27+E30+E34+E37+E39+E41+E44+E46</f>
        <v>#REF!</v>
      </c>
      <c r="F17" s="182" t="e">
        <f>E17/#REF!*100</f>
        <v>#REF!</v>
      </c>
      <c r="G17" s="183">
        <v>21991.3</v>
      </c>
      <c r="H17" s="184">
        <f>G17-D17</f>
        <v>-6953.6000000000022</v>
      </c>
      <c r="I17" s="183"/>
      <c r="J17" s="183"/>
      <c r="K17" s="183"/>
      <c r="L17" s="184"/>
      <c r="M17" s="183"/>
    </row>
    <row r="18" spans="1:13" ht="18.75" x14ac:dyDescent="0.3">
      <c r="A18" s="33" t="s">
        <v>7</v>
      </c>
      <c r="B18" s="4" t="s">
        <v>22</v>
      </c>
      <c r="C18" s="4" t="s">
        <v>23</v>
      </c>
      <c r="D18" s="64">
        <f>D19+D20+D21+D22+D23+D24</f>
        <v>10557.8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-6383.6000000000022</v>
      </c>
    </row>
    <row r="19" spans="1:13" ht="57" customHeight="1" x14ac:dyDescent="0.3">
      <c r="A19" s="34" t="str">
        <f>'прил._6(7)'!B32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65">
        <v>853.1</v>
      </c>
      <c r="E19" s="65">
        <v>675</v>
      </c>
      <c r="F19" s="65">
        <v>675</v>
      </c>
      <c r="G19" s="65">
        <v>675</v>
      </c>
      <c r="H19" s="65">
        <v>675</v>
      </c>
      <c r="I19" s="65">
        <v>675</v>
      </c>
      <c r="J19" s="80">
        <v>675</v>
      </c>
      <c r="K19" s="85"/>
      <c r="L19" s="83"/>
    </row>
    <row r="20" spans="1:13" ht="72.75" customHeight="1" x14ac:dyDescent="0.3">
      <c r="A20" s="160" t="s">
        <v>175</v>
      </c>
      <c r="B20" s="10" t="s">
        <v>22</v>
      </c>
      <c r="C20" s="10" t="s">
        <v>26</v>
      </c>
      <c r="D20" s="65">
        <v>10</v>
      </c>
      <c r="E20" s="65"/>
      <c r="F20" s="65"/>
      <c r="G20" s="65"/>
      <c r="H20" s="65"/>
      <c r="I20" s="65"/>
      <c r="J20" s="80"/>
      <c r="K20" s="85"/>
      <c r="L20" s="86"/>
    </row>
    <row r="21" spans="1:13" ht="56.25" x14ac:dyDescent="0.3">
      <c r="A21" s="35" t="str">
        <f>'прил._6(7)'!B37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66">
        <f>'прил._6(7)'!K37</f>
        <v>4810.2</v>
      </c>
      <c r="E21" s="66">
        <v>4243.8999999999996</v>
      </c>
      <c r="F21" s="66">
        <v>4243.8999999999996</v>
      </c>
      <c r="G21" s="66">
        <v>4243.8999999999996</v>
      </c>
      <c r="H21" s="66">
        <v>4243.8999999999996</v>
      </c>
      <c r="I21" s="66">
        <v>4243.8999999999996</v>
      </c>
      <c r="J21" s="81">
        <v>4243.8999999999996</v>
      </c>
      <c r="K21" s="86"/>
      <c r="L21" s="86"/>
    </row>
    <row r="22" spans="1:13" s="14" customFormat="1" ht="37.5" x14ac:dyDescent="0.3">
      <c r="A22" s="36" t="s">
        <v>48</v>
      </c>
      <c r="B22" s="10" t="s">
        <v>22</v>
      </c>
      <c r="C22" s="10" t="s">
        <v>28</v>
      </c>
      <c r="D22" s="66">
        <f>'прил._6(7)'!K25</f>
        <v>70</v>
      </c>
      <c r="E22" s="66">
        <v>58.1</v>
      </c>
      <c r="F22" s="66">
        <v>58.1</v>
      </c>
      <c r="G22" s="66">
        <v>58.1</v>
      </c>
      <c r="H22" s="66">
        <v>58.1</v>
      </c>
      <c r="I22" s="66">
        <v>58.1</v>
      </c>
      <c r="J22" s="81">
        <v>58.1</v>
      </c>
      <c r="K22" s="86"/>
      <c r="L22" s="83"/>
    </row>
    <row r="23" spans="1:13" ht="18.75" x14ac:dyDescent="0.3">
      <c r="A23" s="120" t="str">
        <f>'прил._6(7)'!B52</f>
        <v>Резервные фонды</v>
      </c>
      <c r="B23" s="121" t="s">
        <v>22</v>
      </c>
      <c r="C23" s="121" t="s">
        <v>42</v>
      </c>
      <c r="D23" s="66">
        <f>'прил._6(7)'!K52</f>
        <v>10</v>
      </c>
      <c r="E23" s="66">
        <v>5</v>
      </c>
      <c r="F23" s="66">
        <v>5</v>
      </c>
      <c r="G23" s="66">
        <v>5</v>
      </c>
      <c r="H23" s="66">
        <v>5</v>
      </c>
      <c r="I23" s="66">
        <v>5</v>
      </c>
      <c r="J23" s="81">
        <v>5</v>
      </c>
      <c r="K23" s="86"/>
      <c r="L23" s="83"/>
    </row>
    <row r="24" spans="1:13" ht="18.75" x14ac:dyDescent="0.3">
      <c r="A24" s="120" t="str">
        <f>'прил._6(7)'!B57</f>
        <v>Другие общегосударственные вопросы</v>
      </c>
      <c r="B24" s="121" t="s">
        <v>22</v>
      </c>
      <c r="C24" s="121" t="s">
        <v>41</v>
      </c>
      <c r="D24" s="66">
        <f>'прил._6(7)'!K57</f>
        <v>4804.5</v>
      </c>
      <c r="E24" s="66">
        <v>40</v>
      </c>
      <c r="F24" s="66">
        <v>40</v>
      </c>
      <c r="G24" s="66">
        <v>40</v>
      </c>
      <c r="H24" s="66">
        <v>40</v>
      </c>
      <c r="I24" s="66">
        <v>40</v>
      </c>
      <c r="J24" s="81">
        <v>40</v>
      </c>
      <c r="K24" s="86"/>
      <c r="L24" s="83"/>
    </row>
    <row r="25" spans="1:13" ht="18.75" x14ac:dyDescent="0.3">
      <c r="A25" s="37" t="s">
        <v>9</v>
      </c>
      <c r="B25" s="11" t="s">
        <v>24</v>
      </c>
      <c r="C25" s="4" t="s">
        <v>26</v>
      </c>
      <c r="D25" s="67">
        <f>D26</f>
        <v>245.3</v>
      </c>
      <c r="E25" s="12">
        <f>E26</f>
        <v>186</v>
      </c>
      <c r="F25" s="30" t="e">
        <f>E25/#REF!*100</f>
        <v>#REF!</v>
      </c>
      <c r="K25" s="83"/>
      <c r="L25" s="83"/>
    </row>
    <row r="26" spans="1:13" ht="18.75" x14ac:dyDescent="0.3">
      <c r="A26" s="35" t="s">
        <v>10</v>
      </c>
      <c r="B26" s="10" t="s">
        <v>24</v>
      </c>
      <c r="C26" s="10" t="s">
        <v>26</v>
      </c>
      <c r="D26" s="66">
        <f>'прил._6(7)'!K74</f>
        <v>245.3</v>
      </c>
      <c r="E26" s="66">
        <v>186</v>
      </c>
      <c r="F26" s="66">
        <v>186</v>
      </c>
      <c r="G26" s="66">
        <v>186</v>
      </c>
      <c r="H26" s="66">
        <v>186</v>
      </c>
      <c r="I26" s="66">
        <v>186</v>
      </c>
      <c r="J26" s="81">
        <v>186</v>
      </c>
      <c r="K26" s="86"/>
      <c r="L26" s="83"/>
    </row>
    <row r="27" spans="1:13" ht="18.75" x14ac:dyDescent="0.3">
      <c r="A27" s="37" t="s">
        <v>11</v>
      </c>
      <c r="B27" s="11" t="s">
        <v>26</v>
      </c>
      <c r="C27" s="11" t="s">
        <v>23</v>
      </c>
      <c r="D27" s="67">
        <f>D29+D28</f>
        <v>45</v>
      </c>
      <c r="E27" s="13">
        <f>E28+E29</f>
        <v>262.39999999999998</v>
      </c>
      <c r="F27" s="30" t="e">
        <f>E27/#REF!*100</f>
        <v>#REF!</v>
      </c>
      <c r="K27" s="83"/>
      <c r="L27" s="83"/>
    </row>
    <row r="28" spans="1:13" ht="37.5" x14ac:dyDescent="0.3">
      <c r="A28" s="483" t="s">
        <v>451</v>
      </c>
      <c r="B28" s="10" t="s">
        <v>26</v>
      </c>
      <c r="C28" s="482" t="s">
        <v>97</v>
      </c>
      <c r="D28" s="66">
        <f>'прил._6(7)'!K76</f>
        <v>20</v>
      </c>
      <c r="E28" s="41">
        <v>262.39999999999998</v>
      </c>
      <c r="F28" s="29" t="e">
        <f>E28/#REF!*100</f>
        <v>#REF!</v>
      </c>
      <c r="G28" t="s">
        <v>123</v>
      </c>
      <c r="K28" s="83"/>
      <c r="L28" s="83"/>
    </row>
    <row r="29" spans="1:13" ht="44.25" customHeight="1" x14ac:dyDescent="0.3">
      <c r="A29" s="483" t="s">
        <v>12</v>
      </c>
      <c r="B29" s="10" t="s">
        <v>26</v>
      </c>
      <c r="C29" s="10">
        <v>14</v>
      </c>
      <c r="D29" s="66">
        <f>'прил._6(7)'!K80</f>
        <v>25</v>
      </c>
      <c r="E29" s="41">
        <v>0</v>
      </c>
      <c r="F29" s="29" t="e">
        <f>E29/#REF!*100</f>
        <v>#REF!</v>
      </c>
      <c r="H29" t="s">
        <v>124</v>
      </c>
      <c r="K29" s="83"/>
      <c r="L29" s="83"/>
    </row>
    <row r="30" spans="1:13" ht="18.75" x14ac:dyDescent="0.3">
      <c r="A30" s="37" t="s">
        <v>13</v>
      </c>
      <c r="B30" s="11" t="s">
        <v>25</v>
      </c>
      <c r="C30" s="11" t="s">
        <v>23</v>
      </c>
      <c r="D30" s="67">
        <f>'прил._6(7)'!K88</f>
        <v>3724.2000000000003</v>
      </c>
      <c r="E30" s="12" t="e">
        <f>#REF!+#REF!+E31+E32+E33</f>
        <v>#REF!</v>
      </c>
      <c r="F30" s="30" t="e">
        <f>E30/#REF!*100</f>
        <v>#REF!</v>
      </c>
      <c r="K30" s="83"/>
      <c r="L30" s="83"/>
    </row>
    <row r="31" spans="1:13" s="48" customFormat="1" ht="18.75" x14ac:dyDescent="0.3">
      <c r="A31" s="46" t="s">
        <v>95</v>
      </c>
      <c r="B31" s="47" t="s">
        <v>25</v>
      </c>
      <c r="C31" s="47" t="s">
        <v>27</v>
      </c>
      <c r="D31" s="68">
        <f>'прил._6(7)'!K89</f>
        <v>3495.9</v>
      </c>
      <c r="E31" s="68">
        <v>3150</v>
      </c>
      <c r="F31" s="68">
        <v>3150</v>
      </c>
      <c r="G31" s="68">
        <v>3150</v>
      </c>
      <c r="H31" s="68">
        <v>3150</v>
      </c>
      <c r="I31" s="68">
        <v>3150</v>
      </c>
      <c r="J31" s="82">
        <v>3150</v>
      </c>
      <c r="K31" s="87"/>
      <c r="L31" s="84"/>
    </row>
    <row r="32" spans="1:13" ht="18.75" x14ac:dyDescent="0.3">
      <c r="A32" s="35" t="str">
        <f>'прил._6(7)'!B98</f>
        <v>Связь и информатика</v>
      </c>
      <c r="B32" s="10" t="s">
        <v>25</v>
      </c>
      <c r="C32" s="10" t="s">
        <v>97</v>
      </c>
      <c r="D32" s="66">
        <f>'прил._6(7)'!K102</f>
        <v>228.29999999999998</v>
      </c>
      <c r="E32" s="41">
        <v>156.80000000000001</v>
      </c>
      <c r="F32" s="29" t="e">
        <f>E32/#REF!*100</f>
        <v>#REF!</v>
      </c>
      <c r="K32" s="83"/>
      <c r="L32" s="83"/>
    </row>
    <row r="33" spans="1:256" ht="18.75" x14ac:dyDescent="0.3">
      <c r="A33" s="218" t="s">
        <v>340</v>
      </c>
      <c r="B33" s="121" t="s">
        <v>25</v>
      </c>
      <c r="C33" s="121">
        <v>12</v>
      </c>
      <c r="D33" s="66">
        <v>10</v>
      </c>
      <c r="E33" s="41">
        <v>175</v>
      </c>
      <c r="F33" s="29" t="e">
        <f>E33/#REF!*100</f>
        <v>#REF!</v>
      </c>
      <c r="K33" s="83"/>
      <c r="L33" s="83"/>
    </row>
    <row r="34" spans="1:256" ht="18.75" x14ac:dyDescent="0.3">
      <c r="A34" s="37" t="s">
        <v>14</v>
      </c>
      <c r="B34" s="11" t="s">
        <v>30</v>
      </c>
      <c r="C34" s="11" t="s">
        <v>23</v>
      </c>
      <c r="D34" s="67">
        <f>'прил._6(7)'!K108</f>
        <v>8149.6</v>
      </c>
      <c r="E34" s="12">
        <f>E35+E36</f>
        <v>1863.7</v>
      </c>
      <c r="F34" s="30" t="e">
        <f>E34/#REF!*100</f>
        <v>#REF!</v>
      </c>
      <c r="K34" s="83"/>
      <c r="L34" s="83"/>
    </row>
    <row r="35" spans="1:256" ht="18.75" x14ac:dyDescent="0.3">
      <c r="A35" s="35" t="s">
        <v>15</v>
      </c>
      <c r="B35" s="10" t="s">
        <v>30</v>
      </c>
      <c r="C35" s="10" t="s">
        <v>24</v>
      </c>
      <c r="D35" s="66">
        <f>'прил._6(7)'!K109</f>
        <v>1259</v>
      </c>
      <c r="E35" s="66">
        <v>243.5</v>
      </c>
      <c r="F35" s="66">
        <v>243.5</v>
      </c>
      <c r="G35" s="66">
        <v>243.5</v>
      </c>
      <c r="H35" s="66">
        <v>243.5</v>
      </c>
      <c r="I35" s="66">
        <v>243.5</v>
      </c>
      <c r="J35" s="81">
        <v>243.5</v>
      </c>
      <c r="K35" s="86"/>
      <c r="L35" s="83"/>
    </row>
    <row r="36" spans="1:256" ht="18.75" x14ac:dyDescent="0.3">
      <c r="A36" s="35" t="s">
        <v>16</v>
      </c>
      <c r="B36" s="10" t="s">
        <v>30</v>
      </c>
      <c r="C36" s="10" t="s">
        <v>26</v>
      </c>
      <c r="D36" s="66">
        <f>'прил._6(7)'!K120</f>
        <v>6890.6</v>
      </c>
      <c r="E36" s="41">
        <v>1620.2</v>
      </c>
      <c r="F36" s="29" t="e">
        <f>E36/#REF!*100</f>
        <v>#REF!</v>
      </c>
      <c r="H36" s="58"/>
      <c r="K36" s="83"/>
      <c r="L36" s="83"/>
    </row>
    <row r="37" spans="1:256" ht="18.75" x14ac:dyDescent="0.3">
      <c r="A37" s="37" t="s">
        <v>17</v>
      </c>
      <c r="B37" s="11" t="s">
        <v>29</v>
      </c>
      <c r="C37" s="11" t="s">
        <v>23</v>
      </c>
      <c r="D37" s="67">
        <f>'прил._6(7)'!K148</f>
        <v>10</v>
      </c>
      <c r="E37" s="12">
        <f>E38</f>
        <v>186.7</v>
      </c>
      <c r="F37" s="30" t="e">
        <f>E37/#REF!*100</f>
        <v>#REF!</v>
      </c>
      <c r="K37" s="83"/>
      <c r="L37" s="83"/>
    </row>
    <row r="38" spans="1:256" ht="18.75" x14ac:dyDescent="0.3">
      <c r="A38" s="35" t="s">
        <v>163</v>
      </c>
      <c r="B38" s="10" t="s">
        <v>29</v>
      </c>
      <c r="C38" s="10" t="s">
        <v>29</v>
      </c>
      <c r="D38" s="66">
        <v>10</v>
      </c>
      <c r="E38" s="41">
        <v>186.7</v>
      </c>
      <c r="F38" s="29" t="e">
        <f>E38/#REF!*100</f>
        <v>#REF!</v>
      </c>
      <c r="K38" s="83"/>
      <c r="L38" s="83"/>
    </row>
    <row r="39" spans="1:256" ht="18.75" x14ac:dyDescent="0.3">
      <c r="A39" s="122" t="s">
        <v>18</v>
      </c>
      <c r="B39" s="123" t="s">
        <v>31</v>
      </c>
      <c r="C39" s="123" t="s">
        <v>23</v>
      </c>
      <c r="D39" s="67">
        <f>'прил._6(7)'!K154</f>
        <v>5381.4</v>
      </c>
      <c r="E39" s="12">
        <f>E40</f>
        <v>2141.6999999999998</v>
      </c>
      <c r="F39" s="30" t="e">
        <f>E39/#REF!*100</f>
        <v>#REF!</v>
      </c>
      <c r="K39" s="83"/>
      <c r="L39" s="83"/>
    </row>
    <row r="40" spans="1:256" ht="18.75" x14ac:dyDescent="0.3">
      <c r="A40" s="124" t="s">
        <v>19</v>
      </c>
      <c r="B40" s="121" t="s">
        <v>31</v>
      </c>
      <c r="C40" s="121" t="s">
        <v>22</v>
      </c>
      <c r="D40" s="66">
        <f>'прил._6(7)'!K155</f>
        <v>5381.4</v>
      </c>
      <c r="E40" s="41">
        <v>2141.6999999999998</v>
      </c>
      <c r="F40" s="29" t="e">
        <f>E40/#REF!*100</f>
        <v>#REF!</v>
      </c>
      <c r="K40" s="83"/>
      <c r="L40" s="83"/>
    </row>
    <row r="41" spans="1:256" ht="18.75" x14ac:dyDescent="0.3">
      <c r="A41" s="38" t="s">
        <v>38</v>
      </c>
      <c r="B41" s="42">
        <v>10</v>
      </c>
      <c r="C41" s="43" t="s">
        <v>120</v>
      </c>
      <c r="D41" s="67">
        <f>'прил._6(7)'!K167</f>
        <v>473</v>
      </c>
      <c r="E41" s="8">
        <f>E42</f>
        <v>370</v>
      </c>
      <c r="F41" s="30" t="e">
        <f>E41/#REF!*100</f>
        <v>#REF!</v>
      </c>
      <c r="K41" s="83"/>
      <c r="L41" s="83"/>
    </row>
    <row r="42" spans="1:256" ht="18.75" x14ac:dyDescent="0.3">
      <c r="A42" s="39" t="s">
        <v>39</v>
      </c>
      <c r="B42" s="44">
        <v>10</v>
      </c>
      <c r="C42" s="45" t="s">
        <v>121</v>
      </c>
      <c r="D42" s="66">
        <f>'прил._6(7)'!K172</f>
        <v>453</v>
      </c>
      <c r="E42" s="66">
        <v>370</v>
      </c>
      <c r="F42" s="66">
        <v>370</v>
      </c>
      <c r="G42" s="66">
        <v>370</v>
      </c>
      <c r="H42" s="66">
        <v>370</v>
      </c>
      <c r="I42" s="66">
        <v>370</v>
      </c>
      <c r="J42" s="81">
        <v>370</v>
      </c>
      <c r="K42" s="86"/>
      <c r="L42" s="83"/>
    </row>
    <row r="43" spans="1:256" ht="18.75" x14ac:dyDescent="0.3">
      <c r="A43" s="39" t="s">
        <v>113</v>
      </c>
      <c r="B43" s="44">
        <v>10</v>
      </c>
      <c r="C43" s="6" t="s">
        <v>26</v>
      </c>
      <c r="D43" s="66">
        <f>'прил._6(7)'!K173</f>
        <v>20</v>
      </c>
      <c r="E43" s="66"/>
      <c r="F43" s="66"/>
      <c r="G43" s="86"/>
      <c r="H43" s="86"/>
      <c r="I43" s="86"/>
      <c r="J43" s="86"/>
      <c r="K43" s="86"/>
      <c r="L43" s="83"/>
    </row>
    <row r="44" spans="1:256" ht="18.75" x14ac:dyDescent="0.3">
      <c r="A44" s="33" t="s">
        <v>210</v>
      </c>
      <c r="B44" s="11" t="s">
        <v>42</v>
      </c>
      <c r="C44" s="11" t="s">
        <v>23</v>
      </c>
      <c r="D44" s="67">
        <f>'прил._6(7)'!K178</f>
        <v>207.6</v>
      </c>
      <c r="E44" s="12">
        <f>E45</f>
        <v>156.9</v>
      </c>
      <c r="F44" s="30" t="e">
        <f>E44/#REF!*100</f>
        <v>#REF!</v>
      </c>
      <c r="K44" s="83"/>
      <c r="L44" s="83"/>
    </row>
    <row r="45" spans="1:256" ht="18.75" x14ac:dyDescent="0.3">
      <c r="A45" s="35" t="s">
        <v>20</v>
      </c>
      <c r="B45" s="10" t="s">
        <v>42</v>
      </c>
      <c r="C45" s="10" t="s">
        <v>24</v>
      </c>
      <c r="D45" s="66">
        <f>'прил._6(7)'!K179</f>
        <v>207.6</v>
      </c>
      <c r="E45" s="41">
        <v>156.9</v>
      </c>
      <c r="F45" s="29" t="e">
        <f>E45/#REF!*100</f>
        <v>#REF!</v>
      </c>
      <c r="H45" t="s">
        <v>122</v>
      </c>
      <c r="K45" s="83"/>
      <c r="L45" s="83"/>
    </row>
    <row r="46" spans="1:256" ht="18.75" x14ac:dyDescent="0.3">
      <c r="A46" s="38" t="s">
        <v>44</v>
      </c>
      <c r="B46" s="5" t="s">
        <v>40</v>
      </c>
      <c r="C46" s="5" t="s">
        <v>23</v>
      </c>
      <c r="D46" s="67">
        <f>'прил._6(7)'!K185</f>
        <v>150</v>
      </c>
      <c r="E46" s="8" t="e">
        <f>#REF!+E47</f>
        <v>#REF!</v>
      </c>
      <c r="F46" s="30" t="e">
        <f>E46/#REF!*100</f>
        <v>#REF!</v>
      </c>
      <c r="K46" s="83"/>
      <c r="L46" s="83"/>
    </row>
    <row r="47" spans="1:256" ht="18.75" x14ac:dyDescent="0.3">
      <c r="A47" s="34" t="s">
        <v>45</v>
      </c>
      <c r="B47" s="6">
        <v>12</v>
      </c>
      <c r="C47" s="6" t="s">
        <v>24</v>
      </c>
      <c r="D47" s="66">
        <v>150</v>
      </c>
      <c r="E47" s="86"/>
      <c r="F47" s="86"/>
      <c r="G47" s="86"/>
      <c r="H47" s="86"/>
      <c r="I47" s="86"/>
      <c r="J47" s="86"/>
      <c r="K47" s="86"/>
      <c r="L47" s="83"/>
    </row>
    <row r="48" spans="1:256" s="93" customFormat="1" ht="18.75" x14ac:dyDescent="0.3">
      <c r="A48" s="484" t="s">
        <v>452</v>
      </c>
      <c r="B48" s="233" t="s">
        <v>41</v>
      </c>
      <c r="C48" s="233" t="s">
        <v>23</v>
      </c>
      <c r="D48" s="234">
        <f>'прил._6(7)'!K191</f>
        <v>1</v>
      </c>
      <c r="E48" s="90"/>
      <c r="F48" s="90"/>
      <c r="G48" s="90"/>
      <c r="H48" s="90"/>
      <c r="I48" s="90"/>
      <c r="J48" s="90"/>
      <c r="K48" s="9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  <c r="CD48" s="92"/>
      <c r="CE48" s="92"/>
      <c r="CF48" s="92"/>
      <c r="CG48" s="92"/>
      <c r="CH48" s="92"/>
      <c r="CI48" s="92"/>
      <c r="CJ48" s="92"/>
      <c r="CK48" s="92"/>
      <c r="CL48" s="92"/>
      <c r="CM48" s="92"/>
      <c r="CN48" s="92"/>
      <c r="CO48" s="92"/>
      <c r="CP48" s="92"/>
      <c r="CQ48" s="92"/>
      <c r="CR48" s="92"/>
      <c r="CS48" s="92"/>
      <c r="CT48" s="92"/>
      <c r="CU48" s="92"/>
      <c r="CV48" s="92"/>
      <c r="CW48" s="92"/>
      <c r="CX48" s="92"/>
      <c r="CY48" s="92"/>
      <c r="CZ48" s="92"/>
      <c r="DA48" s="92"/>
      <c r="DB48" s="92"/>
      <c r="DC48" s="92"/>
      <c r="DD48" s="92"/>
      <c r="DE48" s="92"/>
      <c r="DF48" s="92"/>
      <c r="DG48" s="92"/>
      <c r="DH48" s="92"/>
      <c r="DI48" s="92"/>
      <c r="DJ48" s="92"/>
      <c r="DK48" s="92"/>
      <c r="DL48" s="92"/>
      <c r="DM48" s="92"/>
      <c r="DN48" s="92"/>
      <c r="DO48" s="92"/>
      <c r="DP48" s="92"/>
      <c r="DQ48" s="92"/>
      <c r="DR48" s="92"/>
      <c r="DS48" s="92"/>
      <c r="DT48" s="92"/>
      <c r="DU48" s="92"/>
      <c r="DV48" s="92"/>
      <c r="DW48" s="92"/>
      <c r="DX48" s="92"/>
      <c r="DY48" s="92"/>
      <c r="DZ48" s="92"/>
      <c r="EA48" s="92"/>
      <c r="EB48" s="92"/>
      <c r="EC48" s="92"/>
      <c r="ED48" s="92"/>
      <c r="EE48" s="92"/>
      <c r="EF48" s="92"/>
      <c r="EG48" s="92"/>
      <c r="EH48" s="92"/>
      <c r="EI48" s="92"/>
      <c r="EJ48" s="92"/>
      <c r="EK48" s="92"/>
      <c r="EL48" s="92"/>
      <c r="EM48" s="92"/>
      <c r="EN48" s="92"/>
      <c r="EO48" s="92"/>
      <c r="EP48" s="92"/>
      <c r="EQ48" s="92"/>
      <c r="ER48" s="92"/>
      <c r="ES48" s="92"/>
      <c r="ET48" s="92"/>
      <c r="EU48" s="92"/>
      <c r="EV48" s="92"/>
      <c r="EW48" s="92"/>
      <c r="EX48" s="92"/>
      <c r="EY48" s="92"/>
      <c r="EZ48" s="92"/>
      <c r="FA48" s="92"/>
      <c r="FB48" s="92"/>
      <c r="FC48" s="92"/>
      <c r="FD48" s="92"/>
      <c r="FE48" s="92"/>
      <c r="FF48" s="92"/>
      <c r="FG48" s="92"/>
      <c r="FH48" s="92"/>
      <c r="FI48" s="92"/>
      <c r="FJ48" s="92"/>
      <c r="FK48" s="92"/>
      <c r="FL48" s="92"/>
      <c r="FM48" s="92"/>
      <c r="FN48" s="92"/>
      <c r="FO48" s="92"/>
      <c r="FP48" s="92"/>
      <c r="FQ48" s="92"/>
      <c r="FR48" s="92"/>
      <c r="FS48" s="92"/>
      <c r="FT48" s="92"/>
      <c r="FU48" s="92"/>
      <c r="FV48" s="92"/>
      <c r="FW48" s="92"/>
      <c r="FX48" s="92"/>
      <c r="FY48" s="92"/>
      <c r="FZ48" s="92"/>
      <c r="GA48" s="92"/>
      <c r="GB48" s="92"/>
      <c r="GC48" s="92"/>
      <c r="GD48" s="92"/>
      <c r="GE48" s="92"/>
      <c r="GF48" s="92"/>
      <c r="GG48" s="92"/>
      <c r="GH48" s="92"/>
      <c r="GI48" s="92"/>
      <c r="GJ48" s="92"/>
      <c r="GK48" s="92"/>
      <c r="GL48" s="92"/>
      <c r="GM48" s="92"/>
      <c r="GN48" s="92"/>
      <c r="GO48" s="92"/>
      <c r="GP48" s="92"/>
      <c r="GQ48" s="92"/>
      <c r="GR48" s="92"/>
      <c r="GS48" s="92"/>
      <c r="GT48" s="92"/>
      <c r="GU48" s="92"/>
      <c r="GV48" s="92"/>
      <c r="GW48" s="92"/>
      <c r="GX48" s="92"/>
      <c r="GY48" s="92"/>
      <c r="GZ48" s="92"/>
      <c r="HA48" s="92"/>
      <c r="HB48" s="92"/>
      <c r="HC48" s="92"/>
      <c r="HD48" s="92"/>
      <c r="HE48" s="92"/>
      <c r="HF48" s="92"/>
      <c r="HG48" s="92"/>
      <c r="HH48" s="92"/>
      <c r="HI48" s="92"/>
      <c r="HJ48" s="92"/>
      <c r="HK48" s="92"/>
      <c r="HL48" s="92"/>
      <c r="HM48" s="92"/>
      <c r="HN48" s="92"/>
      <c r="HO48" s="92"/>
      <c r="HP48" s="92"/>
      <c r="HQ48" s="92"/>
      <c r="HR48" s="92"/>
      <c r="HS48" s="92"/>
      <c r="HT48" s="92"/>
      <c r="HU48" s="92"/>
      <c r="HV48" s="92"/>
      <c r="HW48" s="92"/>
      <c r="HX48" s="92"/>
      <c r="HY48" s="92"/>
      <c r="HZ48" s="92"/>
      <c r="IA48" s="92"/>
      <c r="IB48" s="92"/>
      <c r="IC48" s="92"/>
      <c r="ID48" s="92"/>
      <c r="IE48" s="92"/>
      <c r="IF48" s="92"/>
      <c r="IG48" s="92"/>
      <c r="IH48" s="92"/>
      <c r="II48" s="92"/>
      <c r="IJ48" s="92"/>
      <c r="IK48" s="92"/>
      <c r="IL48" s="92"/>
      <c r="IM48" s="92"/>
      <c r="IN48" s="92"/>
      <c r="IO48" s="92"/>
      <c r="IP48" s="92"/>
      <c r="IQ48" s="92"/>
      <c r="IR48" s="92"/>
      <c r="IS48" s="92"/>
      <c r="IT48" s="92"/>
      <c r="IU48" s="92"/>
      <c r="IV48" s="92"/>
    </row>
    <row r="49" spans="1:256" ht="18.75" x14ac:dyDescent="0.3">
      <c r="A49" s="485" t="s">
        <v>453</v>
      </c>
      <c r="B49" s="94">
        <v>13</v>
      </c>
      <c r="C49" s="94" t="s">
        <v>22</v>
      </c>
      <c r="D49" s="95">
        <f>D48</f>
        <v>1</v>
      </c>
      <c r="E49" s="96"/>
      <c r="F49" s="97"/>
      <c r="G49" s="89"/>
      <c r="H49" s="89"/>
      <c r="I49" s="89"/>
      <c r="J49" s="89"/>
      <c r="K49" s="98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89"/>
      <c r="DP49" s="89"/>
      <c r="DQ49" s="89"/>
      <c r="DR49" s="89"/>
      <c r="DS49" s="89"/>
      <c r="DT49" s="89"/>
      <c r="DU49" s="89"/>
      <c r="DV49" s="89"/>
      <c r="DW49" s="89"/>
      <c r="DX49" s="89"/>
      <c r="DY49" s="89"/>
      <c r="DZ49" s="89"/>
      <c r="EA49" s="89"/>
      <c r="EB49" s="89"/>
      <c r="EC49" s="89"/>
      <c r="ED49" s="89"/>
      <c r="EE49" s="89"/>
      <c r="EF49" s="89"/>
      <c r="EG49" s="89"/>
      <c r="EH49" s="89"/>
      <c r="EI49" s="89"/>
      <c r="EJ49" s="89"/>
      <c r="EK49" s="89"/>
      <c r="EL49" s="89"/>
      <c r="EM49" s="89"/>
      <c r="EN49" s="89"/>
      <c r="EO49" s="89"/>
      <c r="EP49" s="89"/>
      <c r="EQ49" s="89"/>
      <c r="ER49" s="89"/>
      <c r="ES49" s="89"/>
      <c r="ET49" s="89"/>
      <c r="EU49" s="89"/>
      <c r="EV49" s="89"/>
      <c r="EW49" s="89"/>
      <c r="EX49" s="89"/>
      <c r="EY49" s="89"/>
      <c r="EZ49" s="89"/>
      <c r="FA49" s="89"/>
      <c r="FB49" s="89"/>
      <c r="FC49" s="89"/>
      <c r="FD49" s="89"/>
      <c r="FE49" s="89"/>
      <c r="FF49" s="89"/>
      <c r="FG49" s="89"/>
      <c r="FH49" s="89"/>
      <c r="FI49" s="89"/>
      <c r="FJ49" s="89"/>
      <c r="FK49" s="89"/>
      <c r="FL49" s="89"/>
      <c r="FM49" s="89"/>
      <c r="FN49" s="89"/>
      <c r="FO49" s="89"/>
      <c r="FP49" s="89"/>
      <c r="FQ49" s="89"/>
      <c r="FR49" s="89"/>
      <c r="FS49" s="89"/>
      <c r="FT49" s="89"/>
      <c r="FU49" s="89"/>
      <c r="FV49" s="89"/>
      <c r="FW49" s="89"/>
      <c r="FX49" s="89"/>
      <c r="FY49" s="89"/>
      <c r="FZ49" s="89"/>
      <c r="GA49" s="89"/>
      <c r="GB49" s="89"/>
      <c r="GC49" s="89"/>
      <c r="GD49" s="89"/>
      <c r="GE49" s="89"/>
      <c r="GF49" s="89"/>
      <c r="GG49" s="89"/>
      <c r="GH49" s="89"/>
      <c r="GI49" s="89"/>
      <c r="GJ49" s="89"/>
      <c r="GK49" s="89"/>
      <c r="GL49" s="89"/>
      <c r="GM49" s="89"/>
      <c r="GN49" s="89"/>
      <c r="GO49" s="89"/>
      <c r="GP49" s="89"/>
      <c r="GQ49" s="89"/>
      <c r="GR49" s="89"/>
      <c r="GS49" s="89"/>
      <c r="GT49" s="89"/>
      <c r="GU49" s="89"/>
      <c r="GV49" s="89"/>
      <c r="GW49" s="89"/>
      <c r="GX49" s="89"/>
      <c r="GY49" s="89"/>
      <c r="GZ49" s="89"/>
      <c r="HA49" s="89"/>
      <c r="HB49" s="89"/>
      <c r="HC49" s="89"/>
      <c r="HD49" s="89"/>
      <c r="HE49" s="89"/>
      <c r="HF49" s="89"/>
      <c r="HG49" s="89"/>
      <c r="HH49" s="89"/>
      <c r="HI49" s="89"/>
      <c r="HJ49" s="89"/>
      <c r="HK49" s="89"/>
      <c r="HL49" s="89"/>
      <c r="HM49" s="89"/>
      <c r="HN49" s="89"/>
      <c r="HO49" s="89"/>
      <c r="HP49" s="89"/>
      <c r="HQ49" s="89"/>
      <c r="HR49" s="89"/>
      <c r="HS49" s="89"/>
      <c r="HT49" s="89"/>
      <c r="HU49" s="89"/>
      <c r="HV49" s="89"/>
      <c r="HW49" s="89"/>
      <c r="HX49" s="89"/>
      <c r="HY49" s="89"/>
      <c r="HZ49" s="89"/>
      <c r="IA49" s="89"/>
      <c r="IB49" s="89"/>
      <c r="IC49" s="89"/>
      <c r="ID49" s="89"/>
      <c r="IE49" s="89"/>
      <c r="IF49" s="89"/>
      <c r="IG49" s="89"/>
      <c r="IH49" s="89"/>
      <c r="II49" s="89"/>
      <c r="IJ49" s="89"/>
      <c r="IK49" s="89"/>
      <c r="IL49" s="89"/>
      <c r="IM49" s="89"/>
      <c r="IN49" s="89"/>
      <c r="IO49" s="89"/>
      <c r="IP49" s="89"/>
      <c r="IQ49" s="89"/>
      <c r="IR49" s="89"/>
      <c r="IS49" s="89"/>
      <c r="IT49" s="89"/>
      <c r="IU49" s="89"/>
      <c r="IV49" s="89"/>
    </row>
    <row r="50" spans="1:256" ht="18.75" x14ac:dyDescent="0.3">
      <c r="E50" s="59"/>
      <c r="F50" s="60"/>
      <c r="K50" s="88"/>
      <c r="L50" s="83"/>
    </row>
    <row r="52" spans="1:256" ht="15" customHeight="1" x14ac:dyDescent="0.25">
      <c r="A52" s="49" t="s">
        <v>417</v>
      </c>
      <c r="B52" s="49"/>
      <c r="C52" s="49"/>
    </row>
  </sheetData>
  <mergeCells count="2">
    <mergeCell ref="A13:D13"/>
    <mergeCell ref="B11:D11"/>
  </mergeCells>
  <phoneticPr fontId="38" type="noConversion"/>
  <pageMargins left="0.70866141732283472" right="0.21" top="0.34" bottom="0.32" header="0.31496062992125984" footer="0.31496062992125984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60"/>
  <sheetViews>
    <sheetView zoomScale="90" zoomScaleNormal="90" zoomScaleSheetLayoutView="100" workbookViewId="0">
      <selection activeCell="N19" sqref="N19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98" t="s">
        <v>407</v>
      </c>
      <c r="D1" s="598"/>
      <c r="E1" s="598"/>
      <c r="F1" s="598"/>
      <c r="G1" s="598"/>
      <c r="H1" s="598"/>
    </row>
    <row r="2" spans="1:16" x14ac:dyDescent="0.25">
      <c r="C2" s="598" t="s">
        <v>0</v>
      </c>
      <c r="D2" s="598"/>
      <c r="E2" s="598"/>
      <c r="F2" s="598"/>
      <c r="G2" s="598"/>
      <c r="H2" s="598"/>
    </row>
    <row r="3" spans="1:16" x14ac:dyDescent="0.25">
      <c r="C3" s="598" t="s">
        <v>116</v>
      </c>
      <c r="D3" s="598"/>
      <c r="E3" s="598"/>
      <c r="F3" s="598"/>
      <c r="G3" s="598"/>
      <c r="H3" s="598"/>
    </row>
    <row r="4" spans="1:16" x14ac:dyDescent="0.25">
      <c r="C4" s="598" t="s">
        <v>2</v>
      </c>
      <c r="D4" s="598"/>
      <c r="E4" s="598"/>
      <c r="F4" s="598"/>
      <c r="G4" s="598"/>
      <c r="H4" s="598"/>
    </row>
    <row r="5" spans="1:16" x14ac:dyDescent="0.25">
      <c r="C5" s="598" t="s">
        <v>473</v>
      </c>
      <c r="D5" s="598"/>
      <c r="E5" s="598"/>
      <c r="F5" s="598" t="s">
        <v>468</v>
      </c>
      <c r="G5" s="598"/>
      <c r="H5" s="598"/>
    </row>
    <row r="6" spans="1:16" x14ac:dyDescent="0.25">
      <c r="C6" s="421"/>
      <c r="D6" s="421"/>
      <c r="E6" s="421"/>
      <c r="F6" s="421"/>
      <c r="G6" s="421"/>
      <c r="H6" s="421"/>
    </row>
    <row r="7" spans="1:16" x14ac:dyDescent="0.25">
      <c r="C7" s="598" t="s">
        <v>255</v>
      </c>
      <c r="D7" s="598"/>
      <c r="E7" s="598"/>
      <c r="F7" s="598"/>
      <c r="G7" s="598"/>
      <c r="H7" s="598"/>
    </row>
    <row r="8" spans="1:16" x14ac:dyDescent="0.25">
      <c r="C8" s="598" t="s">
        <v>0</v>
      </c>
      <c r="D8" s="598"/>
      <c r="E8" s="598"/>
      <c r="F8" s="598"/>
      <c r="G8" s="598"/>
      <c r="H8" s="598"/>
    </row>
    <row r="9" spans="1:16" x14ac:dyDescent="0.25">
      <c r="C9" s="598" t="s">
        <v>116</v>
      </c>
      <c r="D9" s="598"/>
      <c r="E9" s="598"/>
      <c r="F9" s="598"/>
      <c r="G9" s="598"/>
      <c r="H9" s="598"/>
    </row>
    <row r="10" spans="1:16" x14ac:dyDescent="0.25">
      <c r="C10" s="598" t="s">
        <v>2</v>
      </c>
      <c r="D10" s="598"/>
      <c r="E10" s="598"/>
      <c r="F10" s="598"/>
      <c r="G10" s="598"/>
      <c r="H10" s="598"/>
    </row>
    <row r="11" spans="1:16" x14ac:dyDescent="0.25">
      <c r="C11" s="598" t="s">
        <v>399</v>
      </c>
      <c r="D11" s="598"/>
      <c r="E11" s="598"/>
      <c r="F11" s="598"/>
      <c r="G11" s="598"/>
      <c r="H11" s="598"/>
    </row>
    <row r="12" spans="1:16" ht="52.5" customHeight="1" x14ac:dyDescent="0.25">
      <c r="A12" s="599" t="s">
        <v>326</v>
      </c>
      <c r="B12" s="599"/>
      <c r="C12" s="599"/>
      <c r="D12" s="599"/>
      <c r="E12" s="599"/>
      <c r="F12" s="599"/>
      <c r="G12" s="599"/>
      <c r="H12" s="599"/>
    </row>
    <row r="13" spans="1:16" x14ac:dyDescent="0.25">
      <c r="H13" s="17" t="s">
        <v>58</v>
      </c>
    </row>
    <row r="14" spans="1:16" ht="42" customHeight="1" x14ac:dyDescent="0.25">
      <c r="A14" s="18" t="s">
        <v>59</v>
      </c>
      <c r="B14" s="18" t="s">
        <v>4</v>
      </c>
      <c r="C14" s="590" t="s">
        <v>32</v>
      </c>
      <c r="D14" s="591"/>
      <c r="E14" s="591"/>
      <c r="F14" s="592"/>
      <c r="G14" s="76" t="s">
        <v>33</v>
      </c>
      <c r="H14" s="62" t="s">
        <v>147</v>
      </c>
      <c r="I14" s="28" t="s">
        <v>119</v>
      </c>
      <c r="J14" s="28" t="s">
        <v>118</v>
      </c>
    </row>
    <row r="15" spans="1:16" x14ac:dyDescent="0.25">
      <c r="A15" s="19">
        <v>1</v>
      </c>
      <c r="B15" s="19">
        <v>2</v>
      </c>
      <c r="C15" s="593">
        <v>6</v>
      </c>
      <c r="D15" s="594"/>
      <c r="E15" s="594"/>
      <c r="F15" s="595"/>
      <c r="G15" s="77">
        <v>7</v>
      </c>
      <c r="H15" s="19">
        <v>8</v>
      </c>
    </row>
    <row r="16" spans="1:16" ht="18" customHeight="1" x14ac:dyDescent="0.25">
      <c r="A16" s="20"/>
      <c r="B16" s="72" t="s">
        <v>62</v>
      </c>
      <c r="C16" s="73"/>
      <c r="D16" s="73"/>
      <c r="E16" s="73"/>
      <c r="F16" s="73"/>
      <c r="G16" s="20"/>
      <c r="H16" s="126">
        <f>H17+H21+H27+H38+H48+H53+H58+H63+H67+H71+H75+H82+H86+H97+H114+H118+H142+H146+H150</f>
        <v>28944.899999999998</v>
      </c>
      <c r="K16" s="206"/>
      <c r="L16" s="24"/>
      <c r="P16" s="24"/>
    </row>
    <row r="17" spans="1:11" s="21" customFormat="1" ht="63" x14ac:dyDescent="0.3">
      <c r="A17" s="283">
        <v>1</v>
      </c>
      <c r="B17" s="288" t="s">
        <v>327</v>
      </c>
      <c r="C17" s="289" t="s">
        <v>24</v>
      </c>
      <c r="D17" s="289" t="s">
        <v>65</v>
      </c>
      <c r="E17" s="289" t="s">
        <v>23</v>
      </c>
      <c r="F17" s="289" t="s">
        <v>126</v>
      </c>
      <c r="G17" s="289"/>
      <c r="H17" s="290">
        <f>H18</f>
        <v>0</v>
      </c>
      <c r="K17" s="205"/>
    </row>
    <row r="18" spans="1:11" ht="18.75" x14ac:dyDescent="0.3">
      <c r="A18" s="284"/>
      <c r="B18" s="291" t="s">
        <v>101</v>
      </c>
      <c r="C18" s="292" t="s">
        <v>24</v>
      </c>
      <c r="D18" s="292" t="s">
        <v>74</v>
      </c>
      <c r="E18" s="292" t="s">
        <v>23</v>
      </c>
      <c r="F18" s="292" t="s">
        <v>126</v>
      </c>
      <c r="G18" s="292"/>
      <c r="H18" s="293">
        <f>H20</f>
        <v>0</v>
      </c>
      <c r="K18" s="202"/>
    </row>
    <row r="19" spans="1:11" ht="71.25" customHeight="1" x14ac:dyDescent="0.3">
      <c r="A19" s="284"/>
      <c r="B19" s="340" t="s">
        <v>156</v>
      </c>
      <c r="C19" s="292" t="s">
        <v>24</v>
      </c>
      <c r="D19" s="292" t="s">
        <v>74</v>
      </c>
      <c r="E19" s="292" t="s">
        <v>23</v>
      </c>
      <c r="F19" s="292" t="s">
        <v>125</v>
      </c>
      <c r="G19" s="292"/>
      <c r="H19" s="293">
        <f>H20</f>
        <v>0</v>
      </c>
      <c r="K19" s="202"/>
    </row>
    <row r="20" spans="1:11" ht="33.75" customHeight="1" x14ac:dyDescent="0.3">
      <c r="A20" s="284"/>
      <c r="B20" s="294" t="s">
        <v>79</v>
      </c>
      <c r="C20" s="292" t="s">
        <v>24</v>
      </c>
      <c r="D20" s="292" t="s">
        <v>74</v>
      </c>
      <c r="E20" s="292" t="s">
        <v>23</v>
      </c>
      <c r="F20" s="292" t="s">
        <v>125</v>
      </c>
      <c r="G20" s="292" t="s">
        <v>80</v>
      </c>
      <c r="H20" s="293">
        <f>'прил._6(7)'!K93</f>
        <v>0</v>
      </c>
      <c r="K20" s="206"/>
    </row>
    <row r="21" spans="1:11" s="21" customFormat="1" ht="63" x14ac:dyDescent="0.3">
      <c r="A21" s="283">
        <v>2</v>
      </c>
      <c r="B21" s="288" t="s">
        <v>328</v>
      </c>
      <c r="C21" s="289" t="s">
        <v>25</v>
      </c>
      <c r="D21" s="289" t="s">
        <v>65</v>
      </c>
      <c r="E21" s="289" t="s">
        <v>23</v>
      </c>
      <c r="F21" s="289" t="s">
        <v>126</v>
      </c>
      <c r="G21" s="289"/>
      <c r="H21" s="290">
        <f>'прил.5(6)'!H22</f>
        <v>4094.4</v>
      </c>
      <c r="K21" s="205"/>
    </row>
    <row r="22" spans="1:11" ht="39" customHeight="1" x14ac:dyDescent="0.3">
      <c r="A22" s="284"/>
      <c r="B22" s="295" t="s">
        <v>329</v>
      </c>
      <c r="C22" s="292" t="s">
        <v>25</v>
      </c>
      <c r="D22" s="292" t="s">
        <v>74</v>
      </c>
      <c r="E22" s="292" t="s">
        <v>23</v>
      </c>
      <c r="F22" s="292" t="s">
        <v>126</v>
      </c>
      <c r="G22" s="292"/>
      <c r="H22" s="293">
        <f>H25+H24</f>
        <v>4094.4</v>
      </c>
      <c r="K22" s="202"/>
    </row>
    <row r="23" spans="1:11" ht="57" customHeight="1" x14ac:dyDescent="0.3">
      <c r="A23" s="284"/>
      <c r="B23" s="424" t="s">
        <v>470</v>
      </c>
      <c r="C23" s="292" t="s">
        <v>25</v>
      </c>
      <c r="D23" s="292" t="s">
        <v>74</v>
      </c>
      <c r="E23" s="292" t="s">
        <v>23</v>
      </c>
      <c r="F23" s="292" t="s">
        <v>471</v>
      </c>
      <c r="G23" s="292"/>
      <c r="H23" s="293">
        <f>H24</f>
        <v>458.3</v>
      </c>
      <c r="K23" s="202"/>
    </row>
    <row r="24" spans="1:11" ht="39" customHeight="1" x14ac:dyDescent="0.3">
      <c r="A24" s="284"/>
      <c r="B24" s="559" t="s">
        <v>79</v>
      </c>
      <c r="C24" s="292" t="s">
        <v>25</v>
      </c>
      <c r="D24" s="292" t="s">
        <v>74</v>
      </c>
      <c r="E24" s="292" t="s">
        <v>23</v>
      </c>
      <c r="F24" s="292" t="s">
        <v>471</v>
      </c>
      <c r="G24" s="292" t="s">
        <v>80</v>
      </c>
      <c r="H24" s="293">
        <f>'прил._6(7)'!K123</f>
        <v>458.3</v>
      </c>
      <c r="K24" s="202"/>
    </row>
    <row r="25" spans="1:11" ht="47.25" x14ac:dyDescent="0.3">
      <c r="A25" s="284"/>
      <c r="B25" s="296" t="str">
        <f>'прил._6(7)'!B96</f>
        <v>Подпрограмма "Мероприятия, финансируемые за счет средств дорожного фонда"</v>
      </c>
      <c r="C25" s="292" t="s">
        <v>25</v>
      </c>
      <c r="D25" s="292" t="s">
        <v>74</v>
      </c>
      <c r="E25" s="292" t="s">
        <v>23</v>
      </c>
      <c r="F25" s="292" t="s">
        <v>127</v>
      </c>
      <c r="G25" s="292"/>
      <c r="H25" s="293">
        <v>3636.1</v>
      </c>
      <c r="K25" s="202"/>
    </row>
    <row r="26" spans="1:11" s="23" customFormat="1" ht="36" customHeight="1" x14ac:dyDescent="0.3">
      <c r="A26" s="284"/>
      <c r="B26" s="294" t="s">
        <v>79</v>
      </c>
      <c r="C26" s="292" t="s">
        <v>25</v>
      </c>
      <c r="D26" s="292" t="s">
        <v>74</v>
      </c>
      <c r="E26" s="292" t="s">
        <v>23</v>
      </c>
      <c r="F26" s="292" t="s">
        <v>127</v>
      </c>
      <c r="G26" s="292" t="s">
        <v>80</v>
      </c>
      <c r="H26" s="293">
        <v>3636.1</v>
      </c>
      <c r="K26" s="202"/>
    </row>
    <row r="27" spans="1:11" s="23" customFormat="1" ht="57" customHeight="1" x14ac:dyDescent="0.3">
      <c r="A27" s="283">
        <v>3</v>
      </c>
      <c r="B27" s="288" t="s">
        <v>378</v>
      </c>
      <c r="C27" s="289" t="s">
        <v>30</v>
      </c>
      <c r="D27" s="289" t="s">
        <v>65</v>
      </c>
      <c r="E27" s="289" t="s">
        <v>23</v>
      </c>
      <c r="F27" s="289" t="s">
        <v>126</v>
      </c>
      <c r="G27" s="289"/>
      <c r="H27" s="290">
        <f>'прил._6(7)'!K75</f>
        <v>45</v>
      </c>
      <c r="K27" s="202"/>
    </row>
    <row r="28" spans="1:11" s="23" customFormat="1" ht="69" customHeight="1" x14ac:dyDescent="0.3">
      <c r="A28" s="284"/>
      <c r="B28" s="296" t="s">
        <v>166</v>
      </c>
      <c r="C28" s="292" t="s">
        <v>30</v>
      </c>
      <c r="D28" s="292" t="s">
        <v>74</v>
      </c>
      <c r="E28" s="292" t="s">
        <v>23</v>
      </c>
      <c r="F28" s="292" t="s">
        <v>126</v>
      </c>
      <c r="G28" s="292"/>
      <c r="H28" s="293">
        <f>H29</f>
        <v>20</v>
      </c>
      <c r="K28" s="202"/>
    </row>
    <row r="29" spans="1:11" ht="95.25" customHeight="1" x14ac:dyDescent="0.3">
      <c r="A29" s="284"/>
      <c r="B29" s="294" t="str">
        <f>'прил._6(7)'!B78</f>
        <v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v>
      </c>
      <c r="C29" s="292" t="s">
        <v>30</v>
      </c>
      <c r="D29" s="292" t="s">
        <v>74</v>
      </c>
      <c r="E29" s="292" t="s">
        <v>23</v>
      </c>
      <c r="F29" s="292" t="s">
        <v>143</v>
      </c>
      <c r="G29" s="292"/>
      <c r="H29" s="293">
        <f>H30</f>
        <v>20</v>
      </c>
      <c r="K29" s="202"/>
    </row>
    <row r="30" spans="1:11" ht="55.5" customHeight="1" x14ac:dyDescent="0.3">
      <c r="A30" s="284"/>
      <c r="B30" s="294" t="s">
        <v>79</v>
      </c>
      <c r="C30" s="292" t="s">
        <v>30</v>
      </c>
      <c r="D30" s="292" t="s">
        <v>74</v>
      </c>
      <c r="E30" s="292" t="s">
        <v>23</v>
      </c>
      <c r="F30" s="292" t="s">
        <v>143</v>
      </c>
      <c r="G30" s="292" t="s">
        <v>80</v>
      </c>
      <c r="H30" s="293">
        <f>'прил._6(7)'!K79</f>
        <v>20</v>
      </c>
      <c r="K30" s="202"/>
    </row>
    <row r="31" spans="1:11" ht="30" customHeight="1" x14ac:dyDescent="0.3">
      <c r="A31" s="284"/>
      <c r="B31" s="297" t="s">
        <v>370</v>
      </c>
      <c r="C31" s="289" t="s">
        <v>30</v>
      </c>
      <c r="D31" s="289" t="s">
        <v>87</v>
      </c>
      <c r="E31" s="289" t="s">
        <v>23</v>
      </c>
      <c r="F31" s="289" t="s">
        <v>126</v>
      </c>
      <c r="G31" s="289"/>
      <c r="H31" s="290">
        <f>H33</f>
        <v>5</v>
      </c>
      <c r="K31" s="202"/>
    </row>
    <row r="32" spans="1:11" ht="54.75" customHeight="1" x14ac:dyDescent="0.3">
      <c r="A32" s="284">
        <v>4</v>
      </c>
      <c r="B32" s="298" t="s">
        <v>371</v>
      </c>
      <c r="C32" s="292" t="s">
        <v>30</v>
      </c>
      <c r="D32" s="292" t="s">
        <v>87</v>
      </c>
      <c r="E32" s="292" t="s">
        <v>23</v>
      </c>
      <c r="F32" s="292" t="s">
        <v>372</v>
      </c>
      <c r="G32" s="292"/>
      <c r="H32" s="293">
        <f>H33</f>
        <v>5</v>
      </c>
      <c r="K32" s="202"/>
    </row>
    <row r="33" spans="1:11" ht="36" customHeight="1" x14ac:dyDescent="0.3">
      <c r="A33" s="284"/>
      <c r="B33" s="211" t="s">
        <v>79</v>
      </c>
      <c r="C33" s="292" t="s">
        <v>30</v>
      </c>
      <c r="D33" s="292" t="s">
        <v>87</v>
      </c>
      <c r="E33" s="292" t="s">
        <v>23</v>
      </c>
      <c r="F33" s="292" t="s">
        <v>372</v>
      </c>
      <c r="G33" s="292" t="s">
        <v>80</v>
      </c>
      <c r="H33" s="293">
        <v>5</v>
      </c>
      <c r="K33" s="202"/>
    </row>
    <row r="34" spans="1:11" ht="63.75" customHeight="1" x14ac:dyDescent="0.3">
      <c r="A34" s="284"/>
      <c r="B34" s="299" t="str">
        <f>'прил._6(7)'!B84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4" s="292" t="s">
        <v>30</v>
      </c>
      <c r="D34" s="292" t="s">
        <v>65</v>
      </c>
      <c r="E34" s="292" t="s">
        <v>23</v>
      </c>
      <c r="F34" s="292" t="s">
        <v>126</v>
      </c>
      <c r="G34" s="292"/>
      <c r="H34" s="293">
        <f>H37</f>
        <v>20</v>
      </c>
      <c r="K34" s="202"/>
    </row>
    <row r="35" spans="1:11" ht="17.25" customHeight="1" x14ac:dyDescent="0.3">
      <c r="A35" s="284"/>
      <c r="B35" s="295" t="s">
        <v>93</v>
      </c>
      <c r="C35" s="292" t="s">
        <v>30</v>
      </c>
      <c r="D35" s="292" t="s">
        <v>88</v>
      </c>
      <c r="E35" s="292" t="s">
        <v>23</v>
      </c>
      <c r="F35" s="292" t="s">
        <v>126</v>
      </c>
      <c r="G35" s="292"/>
      <c r="H35" s="293">
        <v>20</v>
      </c>
      <c r="K35" s="202"/>
    </row>
    <row r="36" spans="1:11" ht="29.25" customHeight="1" x14ac:dyDescent="0.3">
      <c r="A36" s="284"/>
      <c r="B36" s="295" t="str">
        <f>'прил._6(7)'!B86</f>
        <v>Подпрограмма "Поддержка и развитие Кубанского казачества"</v>
      </c>
      <c r="C36" s="292" t="s">
        <v>30</v>
      </c>
      <c r="D36" s="292" t="s">
        <v>88</v>
      </c>
      <c r="E36" s="292" t="s">
        <v>23</v>
      </c>
      <c r="F36" s="292" t="s">
        <v>144</v>
      </c>
      <c r="G36" s="292"/>
      <c r="H36" s="293">
        <v>20</v>
      </c>
      <c r="K36" s="202"/>
    </row>
    <row r="37" spans="1:11" ht="43.5" customHeight="1" x14ac:dyDescent="0.3">
      <c r="A37" s="284"/>
      <c r="B37" s="300" t="s">
        <v>330</v>
      </c>
      <c r="C37" s="292" t="s">
        <v>30</v>
      </c>
      <c r="D37" s="292" t="s">
        <v>88</v>
      </c>
      <c r="E37" s="292" t="s">
        <v>23</v>
      </c>
      <c r="F37" s="292" t="s">
        <v>144</v>
      </c>
      <c r="G37" s="292" t="s">
        <v>107</v>
      </c>
      <c r="H37" s="293">
        <f>'прил._6(7)'!K87</f>
        <v>20</v>
      </c>
      <c r="K37" s="202"/>
    </row>
    <row r="38" spans="1:11" ht="51" customHeight="1" x14ac:dyDescent="0.3">
      <c r="A38" s="283">
        <v>5</v>
      </c>
      <c r="B38" s="288" t="str">
        <f>'прил._6(7)'!B156</f>
        <v>Муниципальная программа "Развитие культуры на 2021-2023 годы  в Новодмитриевском сельском поселении"</v>
      </c>
      <c r="C38" s="289" t="s">
        <v>28</v>
      </c>
      <c r="D38" s="289" t="s">
        <v>65</v>
      </c>
      <c r="E38" s="289" t="s">
        <v>23</v>
      </c>
      <c r="F38" s="289" t="s">
        <v>126</v>
      </c>
      <c r="G38" s="289"/>
      <c r="H38" s="290">
        <f>H42+H45+H40</f>
        <v>5381.4</v>
      </c>
      <c r="K38" s="202"/>
    </row>
    <row r="39" spans="1:11" ht="26.25" customHeight="1" x14ac:dyDescent="0.3">
      <c r="A39" s="284"/>
      <c r="B39" s="301" t="s">
        <v>152</v>
      </c>
      <c r="C39" s="292" t="s">
        <v>28</v>
      </c>
      <c r="D39" s="292" t="s">
        <v>74</v>
      </c>
      <c r="E39" s="292" t="s">
        <v>23</v>
      </c>
      <c r="F39" s="292" t="s">
        <v>126</v>
      </c>
      <c r="G39" s="292"/>
      <c r="H39" s="293">
        <f>H42+H40</f>
        <v>5341.4</v>
      </c>
      <c r="K39" s="202"/>
    </row>
    <row r="40" spans="1:11" ht="26.25" customHeight="1" x14ac:dyDescent="0.3">
      <c r="A40" s="284"/>
      <c r="B40" s="424" t="s">
        <v>465</v>
      </c>
      <c r="C40" s="549" t="s">
        <v>28</v>
      </c>
      <c r="D40" s="549" t="s">
        <v>74</v>
      </c>
      <c r="E40" s="549" t="s">
        <v>22</v>
      </c>
      <c r="F40" s="548" t="s">
        <v>466</v>
      </c>
      <c r="G40" s="292"/>
      <c r="H40" s="293">
        <f>H41</f>
        <v>357.7</v>
      </c>
      <c r="K40" s="202"/>
    </row>
    <row r="41" spans="1:11" ht="26.25" customHeight="1" x14ac:dyDescent="0.3">
      <c r="A41" s="284"/>
      <c r="B41" s="424" t="s">
        <v>467</v>
      </c>
      <c r="C41" s="549" t="s">
        <v>28</v>
      </c>
      <c r="D41" s="549" t="s">
        <v>74</v>
      </c>
      <c r="E41" s="549" t="s">
        <v>22</v>
      </c>
      <c r="F41" s="548" t="s">
        <v>466</v>
      </c>
      <c r="G41" s="292" t="s">
        <v>107</v>
      </c>
      <c r="H41" s="293">
        <f>'прил._6(7)'!K160</f>
        <v>357.7</v>
      </c>
      <c r="K41" s="202"/>
    </row>
    <row r="42" spans="1:11" ht="29.25" customHeight="1" x14ac:dyDescent="0.3">
      <c r="A42" s="281"/>
      <c r="B42" s="301" t="s">
        <v>108</v>
      </c>
      <c r="C42" s="292" t="s">
        <v>28</v>
      </c>
      <c r="D42" s="292" t="s">
        <v>74</v>
      </c>
      <c r="E42" s="292" t="s">
        <v>30</v>
      </c>
      <c r="F42" s="292" t="s">
        <v>126</v>
      </c>
      <c r="G42" s="292"/>
      <c r="H42" s="293">
        <f>H44</f>
        <v>4983.7</v>
      </c>
      <c r="K42" s="202"/>
    </row>
    <row r="43" spans="1:11" ht="48" customHeight="1" x14ac:dyDescent="0.3">
      <c r="A43" s="281"/>
      <c r="B43" s="301" t="str">
        <f>'прил._6(7)'!B162</f>
        <v>Подпрограмма "Расходы на обеспечение деятельности (оказание услуг) муниципальных учреждений"</v>
      </c>
      <c r="C43" s="292" t="s">
        <v>28</v>
      </c>
      <c r="D43" s="292" t="s">
        <v>74</v>
      </c>
      <c r="E43" s="292" t="s">
        <v>30</v>
      </c>
      <c r="F43" s="292" t="s">
        <v>128</v>
      </c>
      <c r="G43" s="292"/>
      <c r="H43" s="293">
        <f>H44</f>
        <v>4983.7</v>
      </c>
      <c r="K43" s="202"/>
    </row>
    <row r="44" spans="1:11" ht="55.5" customHeight="1" x14ac:dyDescent="0.3">
      <c r="A44" s="281"/>
      <c r="B44" s="301" t="s">
        <v>149</v>
      </c>
      <c r="C44" s="292" t="s">
        <v>28</v>
      </c>
      <c r="D44" s="292" t="s">
        <v>74</v>
      </c>
      <c r="E44" s="292" t="s">
        <v>30</v>
      </c>
      <c r="F44" s="292" t="s">
        <v>128</v>
      </c>
      <c r="G44" s="292" t="s">
        <v>107</v>
      </c>
      <c r="H44" s="293">
        <f>'прил._6(7)'!K163</f>
        <v>4983.7</v>
      </c>
      <c r="K44" s="202"/>
    </row>
    <row r="45" spans="1:11" ht="28.5" customHeight="1" x14ac:dyDescent="0.3">
      <c r="A45" s="284"/>
      <c r="B45" s="296" t="s">
        <v>109</v>
      </c>
      <c r="C45" s="292" t="s">
        <v>28</v>
      </c>
      <c r="D45" s="292" t="s">
        <v>74</v>
      </c>
      <c r="E45" s="292" t="s">
        <v>31</v>
      </c>
      <c r="F45" s="292" t="s">
        <v>126</v>
      </c>
      <c r="G45" s="292"/>
      <c r="H45" s="293">
        <f>H47</f>
        <v>40</v>
      </c>
      <c r="K45" s="202"/>
    </row>
    <row r="46" spans="1:11" ht="30.75" customHeight="1" x14ac:dyDescent="0.3">
      <c r="A46" s="284"/>
      <c r="B46" s="291" t="str">
        <f>'прил._6(7)'!B165</f>
        <v>Мероприятия в сфере сохранения и развития культуры</v>
      </c>
      <c r="C46" s="292" t="s">
        <v>28</v>
      </c>
      <c r="D46" s="292" t="s">
        <v>74</v>
      </c>
      <c r="E46" s="292" t="s">
        <v>31</v>
      </c>
      <c r="F46" s="292" t="s">
        <v>129</v>
      </c>
      <c r="G46" s="292"/>
      <c r="H46" s="293">
        <f>H47</f>
        <v>40</v>
      </c>
      <c r="K46" s="202"/>
    </row>
    <row r="47" spans="1:11" ht="34.5" customHeight="1" x14ac:dyDescent="0.3">
      <c r="A47" s="284"/>
      <c r="B47" s="295" t="s">
        <v>79</v>
      </c>
      <c r="C47" s="292" t="s">
        <v>28</v>
      </c>
      <c r="D47" s="292" t="s">
        <v>74</v>
      </c>
      <c r="E47" s="292" t="s">
        <v>31</v>
      </c>
      <c r="F47" s="292" t="s">
        <v>129</v>
      </c>
      <c r="G47" s="292" t="s">
        <v>80</v>
      </c>
      <c r="H47" s="293">
        <v>40</v>
      </c>
      <c r="K47" s="202"/>
    </row>
    <row r="48" spans="1:11" ht="41.25" customHeight="1" x14ac:dyDescent="0.3">
      <c r="A48" s="284"/>
      <c r="B48" s="302" t="s">
        <v>395</v>
      </c>
      <c r="C48" s="292" t="s">
        <v>28</v>
      </c>
      <c r="D48" s="292" t="s">
        <v>74</v>
      </c>
      <c r="E48" s="292" t="s">
        <v>27</v>
      </c>
      <c r="F48" s="292" t="s">
        <v>126</v>
      </c>
      <c r="G48" s="292"/>
      <c r="H48" s="293">
        <f>'прил._6(7)'!K143</f>
        <v>1446.7</v>
      </c>
      <c r="K48" s="202"/>
    </row>
    <row r="49" spans="1:11" ht="41.25" customHeight="1" x14ac:dyDescent="0.3">
      <c r="A49" s="284"/>
      <c r="B49" s="302" t="str">
        <f>'прил._6(7)'!B144</f>
        <v>Сохранение, использование и популяризация объектов культурного наследия</v>
      </c>
      <c r="C49" s="292" t="s">
        <v>28</v>
      </c>
      <c r="D49" s="292" t="s">
        <v>74</v>
      </c>
      <c r="E49" s="292" t="s">
        <v>27</v>
      </c>
      <c r="F49" s="292" t="s">
        <v>456</v>
      </c>
      <c r="G49" s="292"/>
      <c r="H49" s="293">
        <f>H50</f>
        <v>453.7</v>
      </c>
      <c r="K49" s="202"/>
    </row>
    <row r="50" spans="1:11" s="202" customFormat="1" ht="58.5" customHeight="1" x14ac:dyDescent="0.3">
      <c r="A50" s="274"/>
      <c r="B50" s="316" t="str">
        <f>'прил._6(7)'!B145</f>
        <v>Закупка товаров работ и услуг в целях капитального ремонта государственного (муниципального) имущества</v>
      </c>
      <c r="C50" s="549" t="s">
        <v>28</v>
      </c>
      <c r="D50" s="549" t="s">
        <v>74</v>
      </c>
      <c r="E50" s="549" t="s">
        <v>27</v>
      </c>
      <c r="F50" s="549" t="s">
        <v>456</v>
      </c>
      <c r="G50" s="549" t="s">
        <v>80</v>
      </c>
      <c r="H50" s="550">
        <f>'прил._6(7)'!K145</f>
        <v>453.7</v>
      </c>
    </row>
    <row r="51" spans="1:11" s="202" customFormat="1" ht="76.5" customHeight="1" x14ac:dyDescent="0.3">
      <c r="A51" s="274"/>
      <c r="B51" s="551" t="s">
        <v>396</v>
      </c>
      <c r="C51" s="549" t="s">
        <v>28</v>
      </c>
      <c r="D51" s="549" t="s">
        <v>74</v>
      </c>
      <c r="E51" s="549" t="s">
        <v>27</v>
      </c>
      <c r="F51" s="549" t="s">
        <v>394</v>
      </c>
      <c r="G51" s="549"/>
      <c r="H51" s="550">
        <f>H52</f>
        <v>993</v>
      </c>
    </row>
    <row r="52" spans="1:11" s="202" customFormat="1" ht="48" customHeight="1" x14ac:dyDescent="0.3">
      <c r="A52" s="274"/>
      <c r="B52" s="551" t="s">
        <v>79</v>
      </c>
      <c r="C52" s="549" t="s">
        <v>28</v>
      </c>
      <c r="D52" s="549" t="s">
        <v>74</v>
      </c>
      <c r="E52" s="549" t="s">
        <v>27</v>
      </c>
      <c r="F52" s="549" t="s">
        <v>394</v>
      </c>
      <c r="G52" s="549" t="s">
        <v>80</v>
      </c>
      <c r="H52" s="550">
        <f>'прил._6(7)'!K147</f>
        <v>993</v>
      </c>
    </row>
    <row r="53" spans="1:11" s="202" customFormat="1" ht="67.5" customHeight="1" x14ac:dyDescent="0.3">
      <c r="A53" s="274">
        <v>6</v>
      </c>
      <c r="B53" s="552" t="str">
        <f>'прил._6(7)'!B180</f>
        <v>Муниципальная программа "Развитие физической культуры и спорта в Новодмитриевском сельском поселении Северского района</v>
      </c>
      <c r="C53" s="553" t="s">
        <v>31</v>
      </c>
      <c r="D53" s="553" t="s">
        <v>74</v>
      </c>
      <c r="E53" s="553" t="s">
        <v>26</v>
      </c>
      <c r="F53" s="553" t="s">
        <v>126</v>
      </c>
      <c r="G53" s="553"/>
      <c r="H53" s="554">
        <f>'прил._6(7)'!K178</f>
        <v>207.6</v>
      </c>
    </row>
    <row r="54" spans="1:11" s="202" customFormat="1" ht="29.25" customHeight="1" x14ac:dyDescent="0.3">
      <c r="A54" s="274"/>
      <c r="B54" s="555" t="s">
        <v>114</v>
      </c>
      <c r="C54" s="549" t="s">
        <v>31</v>
      </c>
      <c r="D54" s="549" t="s">
        <v>74</v>
      </c>
      <c r="E54" s="549" t="s">
        <v>26</v>
      </c>
      <c r="F54" s="549" t="s">
        <v>66</v>
      </c>
      <c r="G54" s="549"/>
      <c r="H54" s="550">
        <f>H55</f>
        <v>263.60000000000002</v>
      </c>
    </row>
    <row r="55" spans="1:11" s="202" customFormat="1" ht="29.25" customHeight="1" x14ac:dyDescent="0.3">
      <c r="A55" s="274"/>
      <c r="B55" s="555" t="s">
        <v>114</v>
      </c>
      <c r="C55" s="549" t="s">
        <v>31</v>
      </c>
      <c r="D55" s="549" t="s">
        <v>74</v>
      </c>
      <c r="E55" s="549" t="s">
        <v>26</v>
      </c>
      <c r="F55" s="549" t="s">
        <v>130</v>
      </c>
      <c r="G55" s="549"/>
      <c r="H55" s="550">
        <v>263.60000000000002</v>
      </c>
    </row>
    <row r="56" spans="1:11" s="202" customFormat="1" ht="75" customHeight="1" x14ac:dyDescent="0.3">
      <c r="A56" s="274"/>
      <c r="B56" s="556" t="s">
        <v>75</v>
      </c>
      <c r="C56" s="549" t="s">
        <v>31</v>
      </c>
      <c r="D56" s="549" t="s">
        <v>74</v>
      </c>
      <c r="E56" s="549" t="s">
        <v>26</v>
      </c>
      <c r="F56" s="549" t="s">
        <v>130</v>
      </c>
      <c r="G56" s="549" t="s">
        <v>76</v>
      </c>
      <c r="H56" s="550">
        <f>'прил._6(7)'!K183</f>
        <v>207.6</v>
      </c>
    </row>
    <row r="57" spans="1:11" s="202" customFormat="1" ht="43.5" customHeight="1" x14ac:dyDescent="0.3">
      <c r="A57" s="274"/>
      <c r="B57" s="557" t="str">
        <f>'прил._6(7)'!B184</f>
        <v>Закупка товаров работ и услуг для государственных (муниципальных) нужд</v>
      </c>
      <c r="C57" s="549" t="s">
        <v>31</v>
      </c>
      <c r="D57" s="549" t="s">
        <v>74</v>
      </c>
      <c r="E57" s="549" t="s">
        <v>26</v>
      </c>
      <c r="F57" s="549" t="s">
        <v>130</v>
      </c>
      <c r="G57" s="549" t="s">
        <v>80</v>
      </c>
      <c r="H57" s="550">
        <f>'прил._6(7)'!K184</f>
        <v>0</v>
      </c>
    </row>
    <row r="58" spans="1:11" ht="49.5" customHeight="1" x14ac:dyDescent="0.3">
      <c r="A58" s="283">
        <v>7</v>
      </c>
      <c r="B58" s="288" t="str">
        <f>'прил._6(7)'!B150</f>
        <v xml:space="preserve">Муниципальная программа "Молодежь Новодмитриевского сельского поселения Северского района на 2021-2023 годы  </v>
      </c>
      <c r="C58" s="289" t="s">
        <v>97</v>
      </c>
      <c r="D58" s="289" t="s">
        <v>65</v>
      </c>
      <c r="E58" s="289" t="s">
        <v>23</v>
      </c>
      <c r="F58" s="289" t="s">
        <v>126</v>
      </c>
      <c r="G58" s="289"/>
      <c r="H58" s="290">
        <f>H62</f>
        <v>10</v>
      </c>
      <c r="I58" s="26"/>
      <c r="J58" s="26"/>
      <c r="K58" s="202"/>
    </row>
    <row r="59" spans="1:11" ht="37.5" customHeight="1" x14ac:dyDescent="0.3">
      <c r="A59" s="284"/>
      <c r="B59" s="303" t="s">
        <v>332</v>
      </c>
      <c r="C59" s="304" t="s">
        <v>97</v>
      </c>
      <c r="D59" s="304" t="s">
        <v>74</v>
      </c>
      <c r="E59" s="304" t="s">
        <v>23</v>
      </c>
      <c r="F59" s="304" t="s">
        <v>126</v>
      </c>
      <c r="G59" s="292"/>
      <c r="H59" s="293">
        <f>H60</f>
        <v>10</v>
      </c>
      <c r="I59" s="26"/>
      <c r="J59" s="26"/>
      <c r="K59" s="202"/>
    </row>
    <row r="60" spans="1:11" ht="48.75" customHeight="1" x14ac:dyDescent="0.3">
      <c r="A60" s="284"/>
      <c r="B60" s="305" t="s">
        <v>151</v>
      </c>
      <c r="C60" s="304" t="s">
        <v>97</v>
      </c>
      <c r="D60" s="304" t="s">
        <v>74</v>
      </c>
      <c r="E60" s="304" t="s">
        <v>22</v>
      </c>
      <c r="F60" s="304" t="s">
        <v>126</v>
      </c>
      <c r="G60" s="292"/>
      <c r="H60" s="293">
        <f>H61</f>
        <v>10</v>
      </c>
      <c r="I60" s="26"/>
      <c r="J60" s="26"/>
      <c r="K60" s="202"/>
    </row>
    <row r="61" spans="1:11" ht="30" customHeight="1" x14ac:dyDescent="0.3">
      <c r="A61" s="284"/>
      <c r="B61" s="306" t="s">
        <v>36</v>
      </c>
      <c r="C61" s="304" t="s">
        <v>97</v>
      </c>
      <c r="D61" s="304" t="s">
        <v>74</v>
      </c>
      <c r="E61" s="304" t="s">
        <v>22</v>
      </c>
      <c r="F61" s="304" t="s">
        <v>131</v>
      </c>
      <c r="G61" s="292"/>
      <c r="H61" s="293">
        <f>H62</f>
        <v>10</v>
      </c>
      <c r="I61" s="26"/>
      <c r="J61" s="26"/>
      <c r="K61" s="202"/>
    </row>
    <row r="62" spans="1:11" ht="29.25" customHeight="1" x14ac:dyDescent="0.3">
      <c r="A62" s="283"/>
      <c r="B62" s="306" t="s">
        <v>79</v>
      </c>
      <c r="C62" s="304" t="s">
        <v>97</v>
      </c>
      <c r="D62" s="304" t="s">
        <v>74</v>
      </c>
      <c r="E62" s="304" t="s">
        <v>22</v>
      </c>
      <c r="F62" s="304" t="s">
        <v>131</v>
      </c>
      <c r="G62" s="292" t="s">
        <v>80</v>
      </c>
      <c r="H62" s="293">
        <f>'прил._6(7)'!K153</f>
        <v>10</v>
      </c>
      <c r="I62" s="26"/>
      <c r="J62" s="26"/>
      <c r="K62" s="202"/>
    </row>
    <row r="63" spans="1:11" ht="60" customHeight="1" x14ac:dyDescent="0.3">
      <c r="A63" s="281">
        <v>8</v>
      </c>
      <c r="B63" s="288" t="str">
        <f>'прил._6(7)'!B58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3" s="289" t="s">
        <v>42</v>
      </c>
      <c r="D63" s="289" t="s">
        <v>65</v>
      </c>
      <c r="E63" s="289" t="s">
        <v>23</v>
      </c>
      <c r="F63" s="289" t="s">
        <v>126</v>
      </c>
      <c r="G63" s="307"/>
      <c r="H63" s="290">
        <f>H64</f>
        <v>0</v>
      </c>
      <c r="K63" s="202"/>
    </row>
    <row r="64" spans="1:11" ht="45" customHeight="1" x14ac:dyDescent="0.3">
      <c r="A64" s="281"/>
      <c r="B64" s="296" t="s">
        <v>90</v>
      </c>
      <c r="C64" s="292" t="s">
        <v>42</v>
      </c>
      <c r="D64" s="292" t="s">
        <v>74</v>
      </c>
      <c r="E64" s="292" t="s">
        <v>23</v>
      </c>
      <c r="F64" s="292" t="s">
        <v>126</v>
      </c>
      <c r="G64" s="308"/>
      <c r="H64" s="293">
        <f>H65</f>
        <v>0</v>
      </c>
      <c r="K64" s="202"/>
    </row>
    <row r="65" spans="1:15" ht="33.75" customHeight="1" x14ac:dyDescent="0.3">
      <c r="A65" s="281"/>
      <c r="B65" s="296" t="s">
        <v>91</v>
      </c>
      <c r="C65" s="292" t="s">
        <v>42</v>
      </c>
      <c r="D65" s="292" t="s">
        <v>74</v>
      </c>
      <c r="E65" s="292" t="s">
        <v>23</v>
      </c>
      <c r="F65" s="292" t="s">
        <v>132</v>
      </c>
      <c r="G65" s="308"/>
      <c r="H65" s="293">
        <f>H66</f>
        <v>0</v>
      </c>
      <c r="K65" s="202"/>
    </row>
    <row r="66" spans="1:15" ht="50.25" customHeight="1" x14ac:dyDescent="0.3">
      <c r="A66" s="281"/>
      <c r="B66" s="291" t="str">
        <f>'прил._6(7)'!B61</f>
        <v>Социальное обеспечение и иные выплаты населению</v>
      </c>
      <c r="C66" s="292" t="s">
        <v>42</v>
      </c>
      <c r="D66" s="292" t="s">
        <v>74</v>
      </c>
      <c r="E66" s="292" t="s">
        <v>23</v>
      </c>
      <c r="F66" s="292" t="s">
        <v>132</v>
      </c>
      <c r="G66" s="308" t="s">
        <v>112</v>
      </c>
      <c r="H66" s="293">
        <f>'прил._6(7)'!K61</f>
        <v>0</v>
      </c>
      <c r="K66" s="202"/>
    </row>
    <row r="67" spans="1:15" s="21" customFormat="1" ht="76.5" customHeight="1" x14ac:dyDescent="0.3">
      <c r="A67" s="285">
        <v>9</v>
      </c>
      <c r="B67" s="309" t="s">
        <v>154</v>
      </c>
      <c r="C67" s="310" t="s">
        <v>40</v>
      </c>
      <c r="D67" s="310" t="s">
        <v>65</v>
      </c>
      <c r="E67" s="310" t="s">
        <v>23</v>
      </c>
      <c r="F67" s="310" t="s">
        <v>126</v>
      </c>
      <c r="G67" s="311"/>
      <c r="H67" s="290">
        <f>H70</f>
        <v>20</v>
      </c>
      <c r="K67" s="205"/>
    </row>
    <row r="68" spans="1:15" ht="54" customHeight="1" x14ac:dyDescent="0.3">
      <c r="A68" s="281"/>
      <c r="B68" s="312" t="s">
        <v>155</v>
      </c>
      <c r="C68" s="304" t="s">
        <v>40</v>
      </c>
      <c r="D68" s="304" t="s">
        <v>74</v>
      </c>
      <c r="E68" s="304" t="s">
        <v>23</v>
      </c>
      <c r="F68" s="304" t="s">
        <v>126</v>
      </c>
      <c r="G68" s="313"/>
      <c r="H68" s="293">
        <f>H69</f>
        <v>20</v>
      </c>
      <c r="K68" s="202"/>
    </row>
    <row r="69" spans="1:15" ht="62.25" customHeight="1" x14ac:dyDescent="0.3">
      <c r="A69" s="281"/>
      <c r="B69" s="312" t="s">
        <v>155</v>
      </c>
      <c r="C69" s="304" t="s">
        <v>40</v>
      </c>
      <c r="D69" s="304" t="s">
        <v>74</v>
      </c>
      <c r="E69" s="304" t="s">
        <v>23</v>
      </c>
      <c r="F69" s="304" t="s">
        <v>150</v>
      </c>
      <c r="G69" s="313"/>
      <c r="H69" s="293">
        <f>H70</f>
        <v>20</v>
      </c>
      <c r="K69" s="202"/>
    </row>
    <row r="70" spans="1:15" ht="52.5" customHeight="1" x14ac:dyDescent="0.3">
      <c r="A70" s="281"/>
      <c r="B70" s="312" t="s">
        <v>106</v>
      </c>
      <c r="C70" s="304" t="s">
        <v>40</v>
      </c>
      <c r="D70" s="304" t="s">
        <v>74</v>
      </c>
      <c r="E70" s="304" t="s">
        <v>23</v>
      </c>
      <c r="F70" s="304" t="s">
        <v>150</v>
      </c>
      <c r="G70" s="313" t="s">
        <v>107</v>
      </c>
      <c r="H70" s="293">
        <f>'прил._6(7)'!K177</f>
        <v>20</v>
      </c>
      <c r="K70" s="202"/>
    </row>
    <row r="71" spans="1:15" ht="58.5" customHeight="1" x14ac:dyDescent="0.3">
      <c r="A71" s="281">
        <v>10</v>
      </c>
      <c r="B71" s="314" t="s">
        <v>214</v>
      </c>
      <c r="C71" s="310" t="s">
        <v>41</v>
      </c>
      <c r="D71" s="310" t="s">
        <v>65</v>
      </c>
      <c r="E71" s="310" t="s">
        <v>23</v>
      </c>
      <c r="F71" s="310" t="s">
        <v>126</v>
      </c>
      <c r="G71" s="311"/>
      <c r="H71" s="290">
        <f>H74</f>
        <v>425.4</v>
      </c>
      <c r="K71" s="202"/>
    </row>
    <row r="72" spans="1:15" ht="30.75" customHeight="1" x14ac:dyDescent="0.3">
      <c r="A72" s="281"/>
      <c r="B72" s="315" t="s">
        <v>181</v>
      </c>
      <c r="C72" s="304" t="s">
        <v>41</v>
      </c>
      <c r="D72" s="304" t="s">
        <v>74</v>
      </c>
      <c r="E72" s="304" t="s">
        <v>23</v>
      </c>
      <c r="F72" s="304" t="s">
        <v>126</v>
      </c>
      <c r="G72" s="313"/>
      <c r="H72" s="293">
        <f>H74</f>
        <v>425.4</v>
      </c>
      <c r="K72" s="202"/>
    </row>
    <row r="73" spans="1:15" ht="69.75" customHeight="1" x14ac:dyDescent="0.3">
      <c r="A73" s="281"/>
      <c r="B73" s="298" t="s">
        <v>183</v>
      </c>
      <c r="C73" s="304" t="s">
        <v>41</v>
      </c>
      <c r="D73" s="304" t="s">
        <v>74</v>
      </c>
      <c r="E73" s="304" t="s">
        <v>23</v>
      </c>
      <c r="F73" s="304" t="s">
        <v>182</v>
      </c>
      <c r="G73" s="313"/>
      <c r="H73" s="293">
        <f>H74</f>
        <v>425.4</v>
      </c>
      <c r="K73" s="202"/>
    </row>
    <row r="74" spans="1:15" ht="33" customHeight="1" x14ac:dyDescent="0.3">
      <c r="A74" s="281"/>
      <c r="B74" s="316" t="s">
        <v>79</v>
      </c>
      <c r="C74" s="304" t="s">
        <v>41</v>
      </c>
      <c r="D74" s="304" t="s">
        <v>74</v>
      </c>
      <c r="E74" s="304" t="s">
        <v>23</v>
      </c>
      <c r="F74" s="304" t="s">
        <v>182</v>
      </c>
      <c r="G74" s="313" t="s">
        <v>80</v>
      </c>
      <c r="H74" s="293">
        <f>'прил._6(7)'!K65</f>
        <v>425.4</v>
      </c>
      <c r="K74" s="202"/>
    </row>
    <row r="75" spans="1:15" ht="65.25" customHeight="1" x14ac:dyDescent="0.3">
      <c r="A75" s="283">
        <v>11</v>
      </c>
      <c r="B75" s="317" t="str">
        <f>'прил._6(7)'!B99</f>
        <v>Муниципальная программа "Информационное общество Северского района в Новодмитриевском сельском поселении на 2021-2023 годы"</v>
      </c>
      <c r="C75" s="289" t="s">
        <v>98</v>
      </c>
      <c r="D75" s="289" t="s">
        <v>65</v>
      </c>
      <c r="E75" s="289" t="s">
        <v>23</v>
      </c>
      <c r="F75" s="289" t="s">
        <v>126</v>
      </c>
      <c r="G75" s="289"/>
      <c r="H75" s="290">
        <f>H76+H79</f>
        <v>378.29999999999995</v>
      </c>
      <c r="K75" s="202"/>
    </row>
    <row r="76" spans="1:15" ht="34.5" customHeight="1" x14ac:dyDescent="0.3">
      <c r="A76" s="283"/>
      <c r="B76" s="295" t="s">
        <v>115</v>
      </c>
      <c r="C76" s="292" t="s">
        <v>98</v>
      </c>
      <c r="D76" s="292" t="s">
        <v>74</v>
      </c>
      <c r="E76" s="292" t="s">
        <v>23</v>
      </c>
      <c r="F76" s="292" t="s">
        <v>126</v>
      </c>
      <c r="G76" s="292"/>
      <c r="H76" s="293">
        <f>H78</f>
        <v>150</v>
      </c>
      <c r="K76" s="202"/>
    </row>
    <row r="77" spans="1:15" ht="42.75" customHeight="1" x14ac:dyDescent="0.3">
      <c r="A77" s="283"/>
      <c r="B77" s="291" t="s">
        <v>56</v>
      </c>
      <c r="C77" s="292" t="s">
        <v>98</v>
      </c>
      <c r="D77" s="292" t="s">
        <v>74</v>
      </c>
      <c r="E77" s="292" t="s">
        <v>23</v>
      </c>
      <c r="F77" s="292" t="s">
        <v>133</v>
      </c>
      <c r="G77" s="292"/>
      <c r="H77" s="293">
        <v>150</v>
      </c>
      <c r="K77" s="202"/>
    </row>
    <row r="78" spans="1:15" ht="42.75" customHeight="1" x14ac:dyDescent="0.3">
      <c r="A78" s="283"/>
      <c r="B78" s="294" t="s">
        <v>79</v>
      </c>
      <c r="C78" s="292" t="s">
        <v>98</v>
      </c>
      <c r="D78" s="292" t="s">
        <v>74</v>
      </c>
      <c r="E78" s="292" t="s">
        <v>23</v>
      </c>
      <c r="F78" s="292" t="s">
        <v>133</v>
      </c>
      <c r="G78" s="292" t="s">
        <v>80</v>
      </c>
      <c r="H78" s="293">
        <f>'прил._6(7)'!K190</f>
        <v>150</v>
      </c>
      <c r="K78" s="202"/>
    </row>
    <row r="79" spans="1:15" ht="25.5" customHeight="1" x14ac:dyDescent="0.3">
      <c r="A79" s="284"/>
      <c r="B79" s="295" t="s">
        <v>392</v>
      </c>
      <c r="C79" s="292" t="s">
        <v>98</v>
      </c>
      <c r="D79" s="292" t="s">
        <v>67</v>
      </c>
      <c r="E79" s="292" t="s">
        <v>23</v>
      </c>
      <c r="F79" s="292" t="s">
        <v>126</v>
      </c>
      <c r="G79" s="292"/>
      <c r="H79" s="293">
        <f>H80</f>
        <v>228.29999999999998</v>
      </c>
      <c r="K79" s="204"/>
      <c r="L79" s="25"/>
      <c r="M79" s="25"/>
      <c r="N79" s="25"/>
      <c r="O79" s="25"/>
    </row>
    <row r="80" spans="1:15" ht="25.5" customHeight="1" x14ac:dyDescent="0.3">
      <c r="A80" s="284"/>
      <c r="B80" s="291" t="s">
        <v>391</v>
      </c>
      <c r="C80" s="292" t="s">
        <v>98</v>
      </c>
      <c r="D80" s="292" t="s">
        <v>67</v>
      </c>
      <c r="E80" s="292" t="s">
        <v>23</v>
      </c>
      <c r="F80" s="292" t="s">
        <v>134</v>
      </c>
      <c r="G80" s="292"/>
      <c r="H80" s="293">
        <f>H81</f>
        <v>228.29999999999998</v>
      </c>
      <c r="K80" s="204"/>
      <c r="L80" s="25"/>
      <c r="M80" s="25"/>
      <c r="N80" s="25"/>
      <c r="O80" s="25"/>
    </row>
    <row r="81" spans="1:15" ht="32.25" customHeight="1" x14ac:dyDescent="0.3">
      <c r="A81" s="284"/>
      <c r="B81" s="294" t="s">
        <v>79</v>
      </c>
      <c r="C81" s="292" t="s">
        <v>98</v>
      </c>
      <c r="D81" s="292" t="s">
        <v>67</v>
      </c>
      <c r="E81" s="292" t="s">
        <v>23</v>
      </c>
      <c r="F81" s="292" t="s">
        <v>134</v>
      </c>
      <c r="G81" s="292" t="s">
        <v>80</v>
      </c>
      <c r="H81" s="293">
        <f>'прил._6(7)'!K102</f>
        <v>228.29999999999998</v>
      </c>
      <c r="K81" s="204"/>
      <c r="L81" s="25"/>
      <c r="M81" s="25"/>
      <c r="N81" s="25"/>
      <c r="O81" s="25"/>
    </row>
    <row r="82" spans="1:15" ht="62.25" customHeight="1" x14ac:dyDescent="0.3">
      <c r="A82" s="284">
        <v>12</v>
      </c>
      <c r="B82" s="288" t="s">
        <v>333</v>
      </c>
      <c r="C82" s="292" t="s">
        <v>94</v>
      </c>
      <c r="D82" s="292" t="s">
        <v>65</v>
      </c>
      <c r="E82" s="292"/>
      <c r="F82" s="292" t="s">
        <v>126</v>
      </c>
      <c r="G82" s="292"/>
      <c r="H82" s="293">
        <f>H85</f>
        <v>0</v>
      </c>
      <c r="I82" s="26" t="e">
        <v>#REF!</v>
      </c>
      <c r="J82" s="26" t="e">
        <v>#REF!</v>
      </c>
      <c r="K82" s="202"/>
    </row>
    <row r="83" spans="1:15" ht="53.25" customHeight="1" x14ac:dyDescent="0.3">
      <c r="A83" s="284"/>
      <c r="B83" s="318" t="s">
        <v>334</v>
      </c>
      <c r="C83" s="292" t="s">
        <v>94</v>
      </c>
      <c r="D83" s="292" t="s">
        <v>74</v>
      </c>
      <c r="E83" s="292"/>
      <c r="F83" s="292" t="s">
        <v>126</v>
      </c>
      <c r="G83" s="292"/>
      <c r="H83" s="293">
        <f>H85</f>
        <v>0</v>
      </c>
      <c r="K83" s="202"/>
    </row>
    <row r="84" spans="1:15" ht="51.75" customHeight="1" x14ac:dyDescent="0.3">
      <c r="A84" s="284"/>
      <c r="B84" s="295" t="s">
        <v>335</v>
      </c>
      <c r="C84" s="292" t="s">
        <v>94</v>
      </c>
      <c r="D84" s="292" t="s">
        <v>74</v>
      </c>
      <c r="E84" s="292"/>
      <c r="F84" s="292" t="s">
        <v>145</v>
      </c>
      <c r="G84" s="292"/>
      <c r="H84" s="293">
        <f>H85</f>
        <v>0</v>
      </c>
      <c r="K84" s="202"/>
    </row>
    <row r="85" spans="1:15" ht="33" customHeight="1" x14ac:dyDescent="0.3">
      <c r="A85" s="284"/>
      <c r="B85" s="294" t="s">
        <v>79</v>
      </c>
      <c r="C85" s="292" t="s">
        <v>94</v>
      </c>
      <c r="D85" s="292" t="s">
        <v>74</v>
      </c>
      <c r="E85" s="292"/>
      <c r="F85" s="292" t="s">
        <v>145</v>
      </c>
      <c r="G85" s="292" t="s">
        <v>80</v>
      </c>
      <c r="H85" s="293">
        <f>'прил._6(7)'!K107</f>
        <v>0</v>
      </c>
      <c r="K85" s="202"/>
    </row>
    <row r="86" spans="1:15" ht="65.25" customHeight="1" x14ac:dyDescent="0.3">
      <c r="A86" s="283">
        <v>13</v>
      </c>
      <c r="B86" s="288" t="str">
        <f>'прил._6(7)'!B110</f>
        <v>Муниципальная программа "Развитие жилищно-коммунальной инфраструктуры в Новодмитриевском сельском поселении на 2021-2023 годы"</v>
      </c>
      <c r="C86" s="289" t="s">
        <v>99</v>
      </c>
      <c r="D86" s="289" t="s">
        <v>65</v>
      </c>
      <c r="E86" s="289" t="s">
        <v>23</v>
      </c>
      <c r="F86" s="289" t="s">
        <v>126</v>
      </c>
      <c r="G86" s="289"/>
      <c r="H86" s="290">
        <f>H90+H93+H94</f>
        <v>1259</v>
      </c>
      <c r="K86" s="202"/>
    </row>
    <row r="87" spans="1:15" ht="43.5" customHeight="1" x14ac:dyDescent="0.3">
      <c r="A87" s="284"/>
      <c r="B87" s="296" t="s">
        <v>100</v>
      </c>
      <c r="C87" s="292" t="s">
        <v>99</v>
      </c>
      <c r="D87" s="292" t="s">
        <v>67</v>
      </c>
      <c r="E87" s="292" t="s">
        <v>23</v>
      </c>
      <c r="F87" s="292" t="s">
        <v>126</v>
      </c>
      <c r="G87" s="292"/>
      <c r="H87" s="293">
        <f>H89</f>
        <v>678</v>
      </c>
      <c r="K87" s="202"/>
    </row>
    <row r="88" spans="1:15" ht="22.5" customHeight="1" x14ac:dyDescent="0.3">
      <c r="A88" s="284"/>
      <c r="B88" s="296" t="s">
        <v>15</v>
      </c>
      <c r="C88" s="292" t="s">
        <v>99</v>
      </c>
      <c r="D88" s="292" t="s">
        <v>67</v>
      </c>
      <c r="E88" s="292" t="s">
        <v>23</v>
      </c>
      <c r="F88" s="292" t="s">
        <v>146</v>
      </c>
      <c r="G88" s="292"/>
      <c r="H88" s="293">
        <f>H89</f>
        <v>678</v>
      </c>
      <c r="K88" s="202"/>
    </row>
    <row r="89" spans="1:15" ht="28.5" customHeight="1" x14ac:dyDescent="0.3">
      <c r="A89" s="284"/>
      <c r="B89" s="319" t="str">
        <f>'прил._6(7)'!B112</f>
        <v>Мероприятия в области коммунального хозяйства</v>
      </c>
      <c r="C89" s="292" t="s">
        <v>99</v>
      </c>
      <c r="D89" s="292" t="s">
        <v>67</v>
      </c>
      <c r="E89" s="292" t="s">
        <v>23</v>
      </c>
      <c r="F89" s="292" t="s">
        <v>146</v>
      </c>
      <c r="G89" s="292"/>
      <c r="H89" s="293">
        <f>H90</f>
        <v>678</v>
      </c>
      <c r="K89" s="202"/>
    </row>
    <row r="90" spans="1:15" ht="34.5" customHeight="1" x14ac:dyDescent="0.3">
      <c r="A90" s="284"/>
      <c r="B90" s="519" t="s">
        <v>79</v>
      </c>
      <c r="C90" s="517" t="s">
        <v>99</v>
      </c>
      <c r="D90" s="517" t="s">
        <v>67</v>
      </c>
      <c r="E90" s="517" t="s">
        <v>23</v>
      </c>
      <c r="F90" s="517" t="s">
        <v>146</v>
      </c>
      <c r="G90" s="517" t="s">
        <v>80</v>
      </c>
      <c r="H90" s="518">
        <f>'прил._6(7)'!K113</f>
        <v>678</v>
      </c>
      <c r="I90" s="26">
        <v>0</v>
      </c>
      <c r="J90" s="26">
        <v>0</v>
      </c>
      <c r="K90" s="202"/>
    </row>
    <row r="91" spans="1:15" ht="34.5" customHeight="1" x14ac:dyDescent="0.3">
      <c r="A91" s="284"/>
      <c r="B91" s="424" t="s">
        <v>404</v>
      </c>
      <c r="C91" s="292" t="s">
        <v>99</v>
      </c>
      <c r="D91" s="292" t="s">
        <v>85</v>
      </c>
      <c r="E91" s="292" t="s">
        <v>23</v>
      </c>
      <c r="F91" s="292" t="s">
        <v>126</v>
      </c>
      <c r="G91" s="292"/>
      <c r="H91" s="293">
        <f>H93</f>
        <v>31</v>
      </c>
      <c r="I91" s="423"/>
      <c r="J91" s="423"/>
      <c r="K91" s="202"/>
    </row>
    <row r="92" spans="1:15" ht="34.5" customHeight="1" x14ac:dyDescent="0.3">
      <c r="A92" s="284"/>
      <c r="B92" s="424" t="s">
        <v>406</v>
      </c>
      <c r="C92" s="292" t="s">
        <v>99</v>
      </c>
      <c r="D92" s="292" t="s">
        <v>85</v>
      </c>
      <c r="E92" s="292" t="s">
        <v>23</v>
      </c>
      <c r="F92" s="292" t="s">
        <v>405</v>
      </c>
      <c r="G92" s="292"/>
      <c r="H92" s="293">
        <f>H93</f>
        <v>31</v>
      </c>
      <c r="I92" s="423"/>
      <c r="J92" s="423"/>
      <c r="K92" s="202"/>
    </row>
    <row r="93" spans="1:15" ht="34.5" customHeight="1" x14ac:dyDescent="0.3">
      <c r="A93" s="284"/>
      <c r="B93" s="424" t="s">
        <v>79</v>
      </c>
      <c r="C93" s="292" t="s">
        <v>99</v>
      </c>
      <c r="D93" s="292" t="s">
        <v>85</v>
      </c>
      <c r="E93" s="292" t="s">
        <v>23</v>
      </c>
      <c r="F93" s="292" t="s">
        <v>405</v>
      </c>
      <c r="G93" s="292" t="s">
        <v>80</v>
      </c>
      <c r="H93" s="293">
        <f>'прил._6(7)'!K116</f>
        <v>31</v>
      </c>
      <c r="I93" s="423"/>
      <c r="J93" s="423"/>
      <c r="K93" s="202"/>
    </row>
    <row r="94" spans="1:15" ht="34.5" customHeight="1" x14ac:dyDescent="0.3">
      <c r="A94" s="284"/>
      <c r="B94" s="424" t="s">
        <v>463</v>
      </c>
      <c r="C94" s="292" t="s">
        <v>99</v>
      </c>
      <c r="D94" s="292" t="s">
        <v>92</v>
      </c>
      <c r="E94" s="292" t="s">
        <v>23</v>
      </c>
      <c r="F94" s="292" t="s">
        <v>126</v>
      </c>
      <c r="G94" s="292"/>
      <c r="H94" s="293">
        <f>H95</f>
        <v>550</v>
      </c>
      <c r="I94" s="423"/>
      <c r="J94" s="423"/>
      <c r="K94" s="202"/>
    </row>
    <row r="95" spans="1:15" ht="34.5" customHeight="1" x14ac:dyDescent="0.3">
      <c r="A95" s="284"/>
      <c r="B95" s="424" t="s">
        <v>462</v>
      </c>
      <c r="C95" s="292" t="s">
        <v>99</v>
      </c>
      <c r="D95" s="292" t="s">
        <v>92</v>
      </c>
      <c r="E95" s="292" t="s">
        <v>23</v>
      </c>
      <c r="F95" s="292" t="s">
        <v>461</v>
      </c>
      <c r="G95" s="292"/>
      <c r="H95" s="293">
        <f>H96</f>
        <v>550</v>
      </c>
      <c r="I95" s="423"/>
      <c r="J95" s="423"/>
      <c r="K95" s="202"/>
    </row>
    <row r="96" spans="1:15" ht="34.5" customHeight="1" x14ac:dyDescent="0.3">
      <c r="A96" s="284"/>
      <c r="B96" s="424" t="s">
        <v>79</v>
      </c>
      <c r="C96" s="292" t="s">
        <v>99</v>
      </c>
      <c r="D96" s="292" t="s">
        <v>92</v>
      </c>
      <c r="E96" s="292" t="s">
        <v>23</v>
      </c>
      <c r="F96" s="292" t="s">
        <v>461</v>
      </c>
      <c r="G96" s="292" t="s">
        <v>80</v>
      </c>
      <c r="H96" s="293">
        <v>550</v>
      </c>
      <c r="I96" s="423"/>
      <c r="J96" s="423"/>
      <c r="K96" s="202"/>
    </row>
    <row r="97" spans="1:45" ht="65.25" customHeight="1" x14ac:dyDescent="0.3">
      <c r="A97" s="283">
        <v>14</v>
      </c>
      <c r="B97" s="288" t="str">
        <f>'прил._6(7)'!B126</f>
        <v>Муниципальная программа "Благоустройство территории поселения в Новодмитриевском сельском поселении на 2021-2023 годы"</v>
      </c>
      <c r="C97" s="289" t="s">
        <v>102</v>
      </c>
      <c r="D97" s="289" t="s">
        <v>65</v>
      </c>
      <c r="E97" s="289" t="s">
        <v>23</v>
      </c>
      <c r="F97" s="289" t="s">
        <v>126</v>
      </c>
      <c r="G97" s="289"/>
      <c r="H97" s="290">
        <f>H104+H103+H100</f>
        <v>4845.4000000000005</v>
      </c>
      <c r="K97" s="202"/>
    </row>
    <row r="98" spans="1:45" ht="34.5" customHeight="1" x14ac:dyDescent="0.3">
      <c r="A98" s="284"/>
      <c r="B98" s="296" t="s">
        <v>103</v>
      </c>
      <c r="C98" s="292" t="s">
        <v>102</v>
      </c>
      <c r="D98" s="292" t="s">
        <v>74</v>
      </c>
      <c r="E98" s="292" t="s">
        <v>23</v>
      </c>
      <c r="F98" s="292" t="s">
        <v>126</v>
      </c>
      <c r="G98" s="292"/>
      <c r="H98" s="293">
        <f>H100</f>
        <v>840</v>
      </c>
      <c r="K98" s="202"/>
    </row>
    <row r="99" spans="1:45" ht="61.5" customHeight="1" x14ac:dyDescent="0.3">
      <c r="A99" s="284"/>
      <c r="B99" s="291" t="str">
        <f>'прил._6(7)'!B128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99" s="292" t="s">
        <v>102</v>
      </c>
      <c r="D99" s="292" t="s">
        <v>74</v>
      </c>
      <c r="E99" s="292" t="s">
        <v>23</v>
      </c>
      <c r="F99" s="292" t="s">
        <v>135</v>
      </c>
      <c r="G99" s="292"/>
      <c r="H99" s="293">
        <f>H100</f>
        <v>840</v>
      </c>
      <c r="K99" s="202"/>
    </row>
    <row r="100" spans="1:45" ht="32.25" x14ac:dyDescent="0.3">
      <c r="A100" s="284"/>
      <c r="B100" s="295" t="s">
        <v>79</v>
      </c>
      <c r="C100" s="292" t="s">
        <v>102</v>
      </c>
      <c r="D100" s="292" t="s">
        <v>74</v>
      </c>
      <c r="E100" s="292" t="s">
        <v>23</v>
      </c>
      <c r="F100" s="292" t="s">
        <v>135</v>
      </c>
      <c r="G100" s="292" t="s">
        <v>80</v>
      </c>
      <c r="H100" s="293">
        <f>'прил._6(7)'!K129</f>
        <v>840</v>
      </c>
      <c r="K100" s="202"/>
    </row>
    <row r="101" spans="1:45" ht="77.25" customHeight="1" x14ac:dyDescent="0.3">
      <c r="A101" s="284"/>
      <c r="B101" s="299" t="str">
        <f>'прил._6(7)'!B130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01" s="292" t="s">
        <v>102</v>
      </c>
      <c r="D101" s="292" t="s">
        <v>67</v>
      </c>
      <c r="E101" s="292" t="s">
        <v>23</v>
      </c>
      <c r="F101" s="292" t="s">
        <v>126</v>
      </c>
      <c r="G101" s="292"/>
      <c r="H101" s="293">
        <f>H103</f>
        <v>485</v>
      </c>
      <c r="K101" s="202"/>
    </row>
    <row r="102" spans="1:45" ht="30.75" customHeight="1" x14ac:dyDescent="0.3">
      <c r="A102" s="284"/>
      <c r="B102" s="295" t="s">
        <v>104</v>
      </c>
      <c r="C102" s="292" t="s">
        <v>102</v>
      </c>
      <c r="D102" s="292" t="s">
        <v>67</v>
      </c>
      <c r="E102" s="292" t="s">
        <v>23</v>
      </c>
      <c r="F102" s="292" t="s">
        <v>136</v>
      </c>
      <c r="G102" s="292"/>
      <c r="H102" s="293">
        <f>H103</f>
        <v>485</v>
      </c>
      <c r="K102" s="202"/>
    </row>
    <row r="103" spans="1:45" ht="30.75" customHeight="1" x14ac:dyDescent="0.3">
      <c r="A103" s="284"/>
      <c r="B103" s="299" t="s">
        <v>79</v>
      </c>
      <c r="C103" s="292" t="s">
        <v>102</v>
      </c>
      <c r="D103" s="292" t="s">
        <v>67</v>
      </c>
      <c r="E103" s="292" t="s">
        <v>23</v>
      </c>
      <c r="F103" s="292" t="s">
        <v>136</v>
      </c>
      <c r="G103" s="292" t="s">
        <v>80</v>
      </c>
      <c r="H103" s="293">
        <f>'прил._6(7)'!K132</f>
        <v>485</v>
      </c>
      <c r="K103" s="202"/>
    </row>
    <row r="104" spans="1:45" s="125" customFormat="1" ht="77.25" customHeight="1" x14ac:dyDescent="0.3">
      <c r="A104" s="273"/>
      <c r="B104" s="296" t="str">
        <f>'прил._6(7)'!B133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04" s="292" t="s">
        <v>102</v>
      </c>
      <c r="D104" s="292" t="s">
        <v>92</v>
      </c>
      <c r="E104" s="292" t="s">
        <v>23</v>
      </c>
      <c r="F104" s="292" t="s">
        <v>126</v>
      </c>
      <c r="G104" s="292"/>
      <c r="H104" s="293">
        <f>H106+H107+H110+H112</f>
        <v>3520.4000000000005</v>
      </c>
      <c r="I104" s="52"/>
      <c r="J104" s="52"/>
      <c r="K104" s="20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</row>
    <row r="105" spans="1:45" s="125" customFormat="1" ht="28.5" customHeight="1" x14ac:dyDescent="0.3">
      <c r="A105" s="273"/>
      <c r="B105" s="424" t="s">
        <v>408</v>
      </c>
      <c r="C105" s="292" t="s">
        <v>102</v>
      </c>
      <c r="D105" s="292" t="s">
        <v>92</v>
      </c>
      <c r="E105" s="292" t="s">
        <v>23</v>
      </c>
      <c r="F105" s="292" t="s">
        <v>409</v>
      </c>
      <c r="G105" s="292"/>
      <c r="H105" s="293">
        <f>H106</f>
        <v>1027.9000000000001</v>
      </c>
      <c r="I105" s="52"/>
      <c r="J105" s="52"/>
      <c r="K105" s="20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</row>
    <row r="106" spans="1:45" s="125" customFormat="1" ht="49.5" customHeight="1" x14ac:dyDescent="0.3">
      <c r="A106" s="273"/>
      <c r="B106" s="478" t="s">
        <v>79</v>
      </c>
      <c r="C106" s="292" t="s">
        <v>102</v>
      </c>
      <c r="D106" s="292" t="s">
        <v>92</v>
      </c>
      <c r="E106" s="292" t="s">
        <v>23</v>
      </c>
      <c r="F106" s="292" t="s">
        <v>409</v>
      </c>
      <c r="G106" s="292" t="s">
        <v>80</v>
      </c>
      <c r="H106" s="293">
        <f>'прил._6(7)'!K135</f>
        <v>1027.9000000000001</v>
      </c>
      <c r="I106" s="52"/>
      <c r="J106" s="52"/>
      <c r="K106" s="20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</row>
    <row r="107" spans="1:45" ht="59.25" customHeight="1" x14ac:dyDescent="0.3">
      <c r="A107" s="284"/>
      <c r="B107" s="295" t="s">
        <v>105</v>
      </c>
      <c r="C107" s="292" t="s">
        <v>102</v>
      </c>
      <c r="D107" s="292" t="s">
        <v>92</v>
      </c>
      <c r="E107" s="292" t="s">
        <v>23</v>
      </c>
      <c r="F107" s="292" t="s">
        <v>137</v>
      </c>
      <c r="G107" s="292"/>
      <c r="H107" s="293">
        <f>H108+H109</f>
        <v>715.7</v>
      </c>
      <c r="K107" s="202"/>
    </row>
    <row r="108" spans="1:45" ht="29.25" customHeight="1" x14ac:dyDescent="0.3">
      <c r="A108" s="284"/>
      <c r="B108" s="295" t="s">
        <v>79</v>
      </c>
      <c r="C108" s="292" t="s">
        <v>102</v>
      </c>
      <c r="D108" s="292" t="s">
        <v>92</v>
      </c>
      <c r="E108" s="292" t="s">
        <v>23</v>
      </c>
      <c r="F108" s="292" t="s">
        <v>137</v>
      </c>
      <c r="G108" s="292" t="s">
        <v>80</v>
      </c>
      <c r="H108" s="293">
        <f>'прил._6(7)'!K137</f>
        <v>592.1</v>
      </c>
      <c r="K108" s="204"/>
      <c r="L108" s="25"/>
    </row>
    <row r="109" spans="1:45" ht="45.75" customHeight="1" x14ac:dyDescent="0.3">
      <c r="A109" s="284"/>
      <c r="B109" s="316" t="s">
        <v>411</v>
      </c>
      <c r="C109" s="292" t="s">
        <v>102</v>
      </c>
      <c r="D109" s="292" t="s">
        <v>92</v>
      </c>
      <c r="E109" s="292" t="s">
        <v>23</v>
      </c>
      <c r="F109" s="292" t="s">
        <v>137</v>
      </c>
      <c r="G109" s="292" t="s">
        <v>410</v>
      </c>
      <c r="H109" s="293">
        <f>'прил._6(7)'!K138</f>
        <v>123.6</v>
      </c>
      <c r="K109" s="204"/>
      <c r="L109" s="25"/>
    </row>
    <row r="110" spans="1:45" ht="45.75" customHeight="1" x14ac:dyDescent="0.3">
      <c r="A110" s="284"/>
      <c r="B110" s="316" t="s">
        <v>449</v>
      </c>
      <c r="C110" s="292" t="s">
        <v>102</v>
      </c>
      <c r="D110" s="292" t="s">
        <v>92</v>
      </c>
      <c r="E110" s="292" t="s">
        <v>23</v>
      </c>
      <c r="F110" s="292" t="s">
        <v>450</v>
      </c>
      <c r="G110" s="292"/>
      <c r="H110" s="293">
        <f>H111</f>
        <v>531.1</v>
      </c>
      <c r="K110" s="204"/>
      <c r="L110" s="25"/>
    </row>
    <row r="111" spans="1:45" ht="45.75" customHeight="1" x14ac:dyDescent="0.3">
      <c r="A111" s="284"/>
      <c r="B111" s="316" t="s">
        <v>79</v>
      </c>
      <c r="C111" s="292" t="s">
        <v>102</v>
      </c>
      <c r="D111" s="292" t="s">
        <v>92</v>
      </c>
      <c r="E111" s="292" t="s">
        <v>23</v>
      </c>
      <c r="F111" s="292" t="s">
        <v>450</v>
      </c>
      <c r="G111" s="292" t="s">
        <v>80</v>
      </c>
      <c r="H111" s="293">
        <f>'прил._6(7)'!K140</f>
        <v>531.1</v>
      </c>
      <c r="K111" s="204"/>
      <c r="L111" s="25"/>
    </row>
    <row r="112" spans="1:45" ht="45.75" customHeight="1" x14ac:dyDescent="0.3">
      <c r="A112" s="284"/>
      <c r="B112" s="316" t="s">
        <v>459</v>
      </c>
      <c r="C112" s="292" t="s">
        <v>102</v>
      </c>
      <c r="D112" s="292" t="s">
        <v>92</v>
      </c>
      <c r="E112" s="292" t="s">
        <v>23</v>
      </c>
      <c r="F112" s="292" t="s">
        <v>460</v>
      </c>
      <c r="G112" s="292"/>
      <c r="H112" s="293">
        <f>H113</f>
        <v>1245.7</v>
      </c>
      <c r="K112" s="204"/>
      <c r="L112" s="25"/>
    </row>
    <row r="113" spans="1:12" ht="45.75" customHeight="1" x14ac:dyDescent="0.3">
      <c r="A113" s="284"/>
      <c r="B113" s="316" t="s">
        <v>79</v>
      </c>
      <c r="C113" s="292" t="s">
        <v>102</v>
      </c>
      <c r="D113" s="292" t="s">
        <v>92</v>
      </c>
      <c r="E113" s="292" t="s">
        <v>23</v>
      </c>
      <c r="F113" s="292" t="s">
        <v>460</v>
      </c>
      <c r="G113" s="292" t="s">
        <v>410</v>
      </c>
      <c r="H113" s="293">
        <v>1245.7</v>
      </c>
      <c r="K113" s="204"/>
      <c r="L113" s="25"/>
    </row>
    <row r="114" spans="1:12" ht="32.25" customHeight="1" x14ac:dyDescent="0.3">
      <c r="A114" s="286"/>
      <c r="B114" s="481" t="s">
        <v>72</v>
      </c>
      <c r="C114" s="289" t="s">
        <v>73</v>
      </c>
      <c r="D114" s="289" t="s">
        <v>65</v>
      </c>
      <c r="E114" s="289" t="s">
        <v>23</v>
      </c>
      <c r="F114" s="289" t="s">
        <v>126</v>
      </c>
      <c r="G114" s="289"/>
      <c r="H114" s="290">
        <f>H117</f>
        <v>853.1</v>
      </c>
      <c r="I114" s="69">
        <f>I117</f>
        <v>0</v>
      </c>
      <c r="J114" s="79">
        <f>J117</f>
        <v>0</v>
      </c>
      <c r="K114" s="207"/>
      <c r="L114" s="25"/>
    </row>
    <row r="115" spans="1:12" ht="24.75" customHeight="1" x14ac:dyDescent="0.3">
      <c r="A115" s="286"/>
      <c r="B115" s="291" t="s">
        <v>51</v>
      </c>
      <c r="C115" s="292" t="s">
        <v>73</v>
      </c>
      <c r="D115" s="292" t="s">
        <v>74</v>
      </c>
      <c r="E115" s="292" t="s">
        <v>23</v>
      </c>
      <c r="F115" s="292" t="s">
        <v>126</v>
      </c>
      <c r="G115" s="292"/>
      <c r="H115" s="293">
        <f>'прил._6(7)'!K36</f>
        <v>853.1</v>
      </c>
      <c r="K115" s="204"/>
      <c r="L115" s="25"/>
    </row>
    <row r="116" spans="1:12" ht="32.25" x14ac:dyDescent="0.3">
      <c r="A116" s="286"/>
      <c r="B116" s="291" t="s">
        <v>68</v>
      </c>
      <c r="C116" s="292" t="s">
        <v>73</v>
      </c>
      <c r="D116" s="292" t="s">
        <v>74</v>
      </c>
      <c r="E116" s="292" t="s">
        <v>23</v>
      </c>
      <c r="F116" s="292" t="s">
        <v>138</v>
      </c>
      <c r="G116" s="292"/>
      <c r="H116" s="293">
        <f>H117</f>
        <v>853.1</v>
      </c>
      <c r="K116" s="204"/>
      <c r="L116" s="25"/>
    </row>
    <row r="117" spans="1:12" ht="78" customHeight="1" x14ac:dyDescent="0.3">
      <c r="A117" s="286"/>
      <c r="B117" s="291" t="s">
        <v>75</v>
      </c>
      <c r="C117" s="292" t="s">
        <v>73</v>
      </c>
      <c r="D117" s="292" t="s">
        <v>74</v>
      </c>
      <c r="E117" s="292" t="s">
        <v>23</v>
      </c>
      <c r="F117" s="292" t="s">
        <v>138</v>
      </c>
      <c r="G117" s="292" t="s">
        <v>76</v>
      </c>
      <c r="H117" s="293">
        <f>'прил._6(7)'!K36</f>
        <v>853.1</v>
      </c>
      <c r="K117" s="204"/>
      <c r="L117" s="25"/>
    </row>
    <row r="118" spans="1:12" ht="18" customHeight="1" x14ac:dyDescent="0.3">
      <c r="A118" s="286"/>
      <c r="B118" s="320" t="s">
        <v>165</v>
      </c>
      <c r="C118" s="289" t="s">
        <v>78</v>
      </c>
      <c r="D118" s="289" t="s">
        <v>74</v>
      </c>
      <c r="E118" s="289" t="s">
        <v>23</v>
      </c>
      <c r="F118" s="289" t="s">
        <v>126</v>
      </c>
      <c r="G118" s="289"/>
      <c r="H118" s="321">
        <f>H119</f>
        <v>9897.5999999999985</v>
      </c>
      <c r="I118" s="69" t="e">
        <f>I121+I122+I127+#REF!+I130+I133+I136+I123</f>
        <v>#REF!</v>
      </c>
      <c r="J118" s="79" t="e">
        <f>J121+J122+J127+#REF!+J130+J133+J136+J123</f>
        <v>#REF!</v>
      </c>
      <c r="K118" s="207"/>
      <c r="L118" s="25"/>
    </row>
    <row r="119" spans="1:12" ht="16.5" customHeight="1" x14ac:dyDescent="0.3">
      <c r="A119" s="284"/>
      <c r="B119" s="291" t="s">
        <v>165</v>
      </c>
      <c r="C119" s="292" t="s">
        <v>78</v>
      </c>
      <c r="D119" s="292" t="s">
        <v>74</v>
      </c>
      <c r="E119" s="292" t="s">
        <v>23</v>
      </c>
      <c r="F119" s="292" t="s">
        <v>126</v>
      </c>
      <c r="G119" s="292"/>
      <c r="H119" s="293">
        <f>H120+H124+H126+H130+H133+H136+H139+H141</f>
        <v>9897.5999999999985</v>
      </c>
      <c r="K119" s="208"/>
      <c r="L119" s="25"/>
    </row>
    <row r="120" spans="1:12" ht="32.25" x14ac:dyDescent="0.3">
      <c r="A120" s="284"/>
      <c r="B120" s="291" t="s">
        <v>68</v>
      </c>
      <c r="C120" s="292" t="s">
        <v>78</v>
      </c>
      <c r="D120" s="292" t="s">
        <v>74</v>
      </c>
      <c r="E120" s="292" t="s">
        <v>23</v>
      </c>
      <c r="F120" s="292" t="s">
        <v>138</v>
      </c>
      <c r="G120" s="292"/>
      <c r="H120" s="293">
        <f>H121+H122+H123</f>
        <v>4751.2</v>
      </c>
      <c r="K120" s="204"/>
      <c r="L120" s="25"/>
    </row>
    <row r="121" spans="1:12" ht="98.25" customHeight="1" x14ac:dyDescent="0.3">
      <c r="A121" s="284"/>
      <c r="B121" s="291" t="s">
        <v>75</v>
      </c>
      <c r="C121" s="292" t="s">
        <v>78</v>
      </c>
      <c r="D121" s="292" t="s">
        <v>74</v>
      </c>
      <c r="E121" s="292" t="s">
        <v>23</v>
      </c>
      <c r="F121" s="292" t="s">
        <v>138</v>
      </c>
      <c r="G121" s="292" t="s">
        <v>76</v>
      </c>
      <c r="H121" s="293">
        <f>'прил._6(7)'!K41</f>
        <v>3454.6</v>
      </c>
      <c r="K121" s="206"/>
    </row>
    <row r="122" spans="1:12" ht="67.5" customHeight="1" x14ac:dyDescent="0.3">
      <c r="A122" s="284"/>
      <c r="B122" s="291" t="s">
        <v>79</v>
      </c>
      <c r="C122" s="292" t="s">
        <v>78</v>
      </c>
      <c r="D122" s="292" t="s">
        <v>74</v>
      </c>
      <c r="E122" s="292" t="s">
        <v>23</v>
      </c>
      <c r="F122" s="292" t="s">
        <v>138</v>
      </c>
      <c r="G122" s="292" t="s">
        <v>80</v>
      </c>
      <c r="H122" s="293">
        <f>'прил._6(7)'!K42</f>
        <v>1281.0999999999999</v>
      </c>
      <c r="K122" s="202"/>
    </row>
    <row r="123" spans="1:12" ht="20.25" customHeight="1" x14ac:dyDescent="0.3">
      <c r="A123" s="284"/>
      <c r="B123" s="291" t="s">
        <v>81</v>
      </c>
      <c r="C123" s="292" t="s">
        <v>78</v>
      </c>
      <c r="D123" s="292" t="s">
        <v>74</v>
      </c>
      <c r="E123" s="292" t="s">
        <v>23</v>
      </c>
      <c r="F123" s="292" t="s">
        <v>138</v>
      </c>
      <c r="G123" s="292" t="s">
        <v>82</v>
      </c>
      <c r="H123" s="293">
        <f>'прил._6(7)'!K43</f>
        <v>15.5</v>
      </c>
      <c r="K123" s="202"/>
    </row>
    <row r="124" spans="1:12" ht="20.25" customHeight="1" x14ac:dyDescent="0.3">
      <c r="A124" s="284"/>
      <c r="B124" s="291" t="s">
        <v>171</v>
      </c>
      <c r="C124" s="292" t="s">
        <v>78</v>
      </c>
      <c r="D124" s="292" t="s">
        <v>74</v>
      </c>
      <c r="E124" s="292" t="s">
        <v>23</v>
      </c>
      <c r="F124" s="292" t="s">
        <v>126</v>
      </c>
      <c r="G124" s="292"/>
      <c r="H124" s="293">
        <f>H125</f>
        <v>4379.1000000000004</v>
      </c>
      <c r="K124" s="202"/>
    </row>
    <row r="125" spans="1:12" ht="30" customHeight="1" x14ac:dyDescent="0.3">
      <c r="A125" s="284"/>
      <c r="B125" s="520" t="s">
        <v>336</v>
      </c>
      <c r="C125" s="517" t="s">
        <v>78</v>
      </c>
      <c r="D125" s="517" t="s">
        <v>74</v>
      </c>
      <c r="E125" s="517" t="s">
        <v>23</v>
      </c>
      <c r="F125" s="517" t="s">
        <v>172</v>
      </c>
      <c r="G125" s="517" t="s">
        <v>82</v>
      </c>
      <c r="H125" s="518">
        <f>'прил._6(7)'!K68</f>
        <v>4379.1000000000004</v>
      </c>
      <c r="K125" s="202"/>
    </row>
    <row r="126" spans="1:12" ht="51" customHeight="1" x14ac:dyDescent="0.3">
      <c r="A126" s="281"/>
      <c r="B126" s="291" t="s">
        <v>35</v>
      </c>
      <c r="C126" s="292" t="s">
        <v>78</v>
      </c>
      <c r="D126" s="292" t="s">
        <v>74</v>
      </c>
      <c r="E126" s="292" t="s">
        <v>23</v>
      </c>
      <c r="F126" s="292" t="s">
        <v>142</v>
      </c>
      <c r="G126" s="292"/>
      <c r="H126" s="293">
        <f>'прил._6(7)'!K70</f>
        <v>245.3</v>
      </c>
      <c r="K126" s="202"/>
    </row>
    <row r="127" spans="1:12" ht="81" customHeight="1" x14ac:dyDescent="0.3">
      <c r="A127" s="281"/>
      <c r="B127" s="291" t="s">
        <v>75</v>
      </c>
      <c r="C127" s="292" t="s">
        <v>78</v>
      </c>
      <c r="D127" s="292" t="s">
        <v>74</v>
      </c>
      <c r="E127" s="292" t="s">
        <v>23</v>
      </c>
      <c r="F127" s="292" t="s">
        <v>142</v>
      </c>
      <c r="G127" s="292" t="s">
        <v>76</v>
      </c>
      <c r="H127" s="293">
        <f>'прил._6(7)'!K74</f>
        <v>245.3</v>
      </c>
      <c r="K127" s="206"/>
    </row>
    <row r="128" spans="1:12" ht="27" customHeight="1" x14ac:dyDescent="0.3">
      <c r="A128" s="284"/>
      <c r="B128" s="291" t="s">
        <v>55</v>
      </c>
      <c r="C128" s="292" t="s">
        <v>78</v>
      </c>
      <c r="D128" s="292" t="s">
        <v>67</v>
      </c>
      <c r="E128" s="292" t="s">
        <v>23</v>
      </c>
      <c r="F128" s="292" t="s">
        <v>126</v>
      </c>
      <c r="G128" s="292"/>
      <c r="H128" s="293">
        <v>3.8</v>
      </c>
      <c r="K128" s="202"/>
    </row>
    <row r="129" spans="1:11" ht="55.5" customHeight="1" x14ac:dyDescent="0.3">
      <c r="A129" s="284"/>
      <c r="B129" s="291" t="s">
        <v>83</v>
      </c>
      <c r="C129" s="292" t="s">
        <v>78</v>
      </c>
      <c r="D129" s="292" t="s">
        <v>67</v>
      </c>
      <c r="E129" s="292" t="s">
        <v>23</v>
      </c>
      <c r="F129" s="292" t="s">
        <v>139</v>
      </c>
      <c r="G129" s="292"/>
      <c r="H129" s="293">
        <v>3.8</v>
      </c>
      <c r="K129" s="202"/>
    </row>
    <row r="130" spans="1:11" ht="31.5" customHeight="1" x14ac:dyDescent="0.3">
      <c r="A130" s="284"/>
      <c r="B130" s="291" t="s">
        <v>79</v>
      </c>
      <c r="C130" s="292" t="s">
        <v>78</v>
      </c>
      <c r="D130" s="292" t="s">
        <v>67</v>
      </c>
      <c r="E130" s="292" t="s">
        <v>23</v>
      </c>
      <c r="F130" s="292" t="s">
        <v>139</v>
      </c>
      <c r="G130" s="292" t="s">
        <v>80</v>
      </c>
      <c r="H130" s="293">
        <f>'прил._6(7)'!K46</f>
        <v>3.8</v>
      </c>
      <c r="K130" s="202"/>
    </row>
    <row r="131" spans="1:11" ht="34.5" customHeight="1" x14ac:dyDescent="0.3">
      <c r="A131" s="284"/>
      <c r="B131" s="291" t="s">
        <v>54</v>
      </c>
      <c r="C131" s="292" t="s">
        <v>78</v>
      </c>
      <c r="D131" s="292" t="s">
        <v>85</v>
      </c>
      <c r="E131" s="292" t="s">
        <v>23</v>
      </c>
      <c r="F131" s="292" t="s">
        <v>126</v>
      </c>
      <c r="G131" s="292"/>
      <c r="H131" s="293">
        <f>H133</f>
        <v>10</v>
      </c>
      <c r="K131" s="202"/>
    </row>
    <row r="132" spans="1:11" ht="20.25" customHeight="1" x14ac:dyDescent="0.3">
      <c r="A132" s="284"/>
      <c r="B132" s="291" t="s">
        <v>86</v>
      </c>
      <c r="C132" s="292" t="s">
        <v>78</v>
      </c>
      <c r="D132" s="292" t="s">
        <v>85</v>
      </c>
      <c r="E132" s="292" t="s">
        <v>23</v>
      </c>
      <c r="F132" s="292" t="s">
        <v>140</v>
      </c>
      <c r="G132" s="292"/>
      <c r="H132" s="293">
        <f>H133</f>
        <v>10</v>
      </c>
      <c r="K132" s="202"/>
    </row>
    <row r="133" spans="1:11" ht="22.5" customHeight="1" x14ac:dyDescent="0.3">
      <c r="A133" s="284"/>
      <c r="B133" s="322" t="s">
        <v>81</v>
      </c>
      <c r="C133" s="304" t="s">
        <v>78</v>
      </c>
      <c r="D133" s="304" t="s">
        <v>85</v>
      </c>
      <c r="E133" s="304" t="s">
        <v>23</v>
      </c>
      <c r="F133" s="304" t="s">
        <v>140</v>
      </c>
      <c r="G133" s="304" t="s">
        <v>82</v>
      </c>
      <c r="H133" s="323">
        <f>'прил._6(7)'!K56</f>
        <v>10</v>
      </c>
      <c r="K133" s="202"/>
    </row>
    <row r="134" spans="1:11" s="23" customFormat="1" ht="34.5" customHeight="1" x14ac:dyDescent="0.3">
      <c r="A134" s="281"/>
      <c r="B134" s="296" t="s">
        <v>50</v>
      </c>
      <c r="C134" s="292" t="s">
        <v>78</v>
      </c>
      <c r="D134" s="292" t="s">
        <v>89</v>
      </c>
      <c r="E134" s="292" t="s">
        <v>23</v>
      </c>
      <c r="F134" s="292" t="s">
        <v>126</v>
      </c>
      <c r="G134" s="292"/>
      <c r="H134" s="293">
        <f>H136</f>
        <v>453</v>
      </c>
      <c r="K134" s="202"/>
    </row>
    <row r="135" spans="1:11" ht="32.25" x14ac:dyDescent="0.3">
      <c r="A135" s="281"/>
      <c r="B135" s="295" t="s">
        <v>110</v>
      </c>
      <c r="C135" s="292" t="s">
        <v>78</v>
      </c>
      <c r="D135" s="292" t="s">
        <v>89</v>
      </c>
      <c r="E135" s="292" t="s">
        <v>23</v>
      </c>
      <c r="F135" s="292" t="s">
        <v>141</v>
      </c>
      <c r="G135" s="292"/>
      <c r="H135" s="293">
        <f>H136</f>
        <v>453</v>
      </c>
      <c r="K135" s="202"/>
    </row>
    <row r="136" spans="1:11" ht="32.25" x14ac:dyDescent="0.3">
      <c r="A136" s="281"/>
      <c r="B136" s="295" t="s">
        <v>111</v>
      </c>
      <c r="C136" s="292" t="s">
        <v>78</v>
      </c>
      <c r="D136" s="292" t="s">
        <v>89</v>
      </c>
      <c r="E136" s="292" t="s">
        <v>23</v>
      </c>
      <c r="F136" s="292" t="s">
        <v>141</v>
      </c>
      <c r="G136" s="292" t="s">
        <v>112</v>
      </c>
      <c r="H136" s="293">
        <f>'прил._6(7)'!K172</f>
        <v>453</v>
      </c>
      <c r="K136" s="206"/>
    </row>
    <row r="137" spans="1:11" ht="18.75" x14ac:dyDescent="0.3">
      <c r="A137" s="281"/>
      <c r="B137" s="211" t="s">
        <v>302</v>
      </c>
      <c r="C137" s="324" t="s">
        <v>78</v>
      </c>
      <c r="D137" s="324" t="s">
        <v>148</v>
      </c>
      <c r="E137" s="324" t="s">
        <v>23</v>
      </c>
      <c r="F137" s="324" t="s">
        <v>126</v>
      </c>
      <c r="G137" s="325"/>
      <c r="H137" s="326">
        <f>H139</f>
        <v>27.5</v>
      </c>
      <c r="K137" s="206"/>
    </row>
    <row r="138" spans="1:11" ht="63.75" x14ac:dyDescent="0.3">
      <c r="A138" s="281"/>
      <c r="B138" s="211" t="s">
        <v>303</v>
      </c>
      <c r="C138" s="324" t="s">
        <v>78</v>
      </c>
      <c r="D138" s="324" t="s">
        <v>148</v>
      </c>
      <c r="E138" s="324" t="s">
        <v>23</v>
      </c>
      <c r="F138" s="324" t="s">
        <v>126</v>
      </c>
      <c r="G138" s="325"/>
      <c r="H138" s="326">
        <f>H139</f>
        <v>27.5</v>
      </c>
      <c r="K138" s="206"/>
    </row>
    <row r="139" spans="1:11" ht="18.75" x14ac:dyDescent="0.3">
      <c r="A139" s="281"/>
      <c r="B139" s="327" t="s">
        <v>69</v>
      </c>
      <c r="C139" s="324" t="s">
        <v>78</v>
      </c>
      <c r="D139" s="324" t="s">
        <v>148</v>
      </c>
      <c r="E139" s="324" t="s">
        <v>23</v>
      </c>
      <c r="F139" s="324" t="s">
        <v>304</v>
      </c>
      <c r="G139" s="325" t="s">
        <v>70</v>
      </c>
      <c r="H139" s="326">
        <f>'прил._6(7)'!K49</f>
        <v>27.5</v>
      </c>
      <c r="K139" s="206"/>
    </row>
    <row r="140" spans="1:11" ht="32.25" x14ac:dyDescent="0.3">
      <c r="A140" s="281"/>
      <c r="B140" s="211" t="s">
        <v>337</v>
      </c>
      <c r="C140" s="324" t="s">
        <v>78</v>
      </c>
      <c r="D140" s="324" t="s">
        <v>148</v>
      </c>
      <c r="E140" s="324" t="s">
        <v>23</v>
      </c>
      <c r="F140" s="324" t="s">
        <v>126</v>
      </c>
      <c r="G140" s="325"/>
      <c r="H140" s="326">
        <f>H141</f>
        <v>27.7</v>
      </c>
      <c r="K140" s="206"/>
    </row>
    <row r="141" spans="1:11" ht="18.75" x14ac:dyDescent="0.3">
      <c r="A141" s="281"/>
      <c r="B141" s="327" t="s">
        <v>69</v>
      </c>
      <c r="C141" s="324" t="s">
        <v>78</v>
      </c>
      <c r="D141" s="324" t="s">
        <v>148</v>
      </c>
      <c r="E141" s="324" t="s">
        <v>23</v>
      </c>
      <c r="F141" s="324" t="s">
        <v>306</v>
      </c>
      <c r="G141" s="325" t="s">
        <v>70</v>
      </c>
      <c r="H141" s="326">
        <f>'прил._6(7)'!K51</f>
        <v>27.7</v>
      </c>
      <c r="K141" s="206"/>
    </row>
    <row r="142" spans="1:11" ht="32.25" x14ac:dyDescent="0.3">
      <c r="A142" s="281"/>
      <c r="B142" s="328" t="s">
        <v>176</v>
      </c>
      <c r="C142" s="329" t="s">
        <v>174</v>
      </c>
      <c r="D142" s="329" t="s">
        <v>65</v>
      </c>
      <c r="E142" s="329" t="s">
        <v>23</v>
      </c>
      <c r="F142" s="329" t="s">
        <v>126</v>
      </c>
      <c r="G142" s="329"/>
      <c r="H142" s="330">
        <f>H145</f>
        <v>10</v>
      </c>
      <c r="K142" s="206"/>
    </row>
    <row r="143" spans="1:11" ht="32.25" x14ac:dyDescent="0.3">
      <c r="A143" s="281"/>
      <c r="B143" s="331" t="s">
        <v>177</v>
      </c>
      <c r="C143" s="332" t="s">
        <v>174</v>
      </c>
      <c r="D143" s="333" t="s">
        <v>67</v>
      </c>
      <c r="E143" s="333" t="s">
        <v>23</v>
      </c>
      <c r="F143" s="333" t="s">
        <v>126</v>
      </c>
      <c r="G143" s="333"/>
      <c r="H143" s="334">
        <f>H145</f>
        <v>10</v>
      </c>
      <c r="K143" s="206"/>
    </row>
    <row r="144" spans="1:11" ht="32.25" x14ac:dyDescent="0.3">
      <c r="A144" s="281"/>
      <c r="B144" s="331" t="s">
        <v>178</v>
      </c>
      <c r="C144" s="332" t="s">
        <v>174</v>
      </c>
      <c r="D144" s="333" t="s">
        <v>67</v>
      </c>
      <c r="E144" s="333" t="s">
        <v>23</v>
      </c>
      <c r="F144" s="333" t="s">
        <v>126</v>
      </c>
      <c r="G144" s="333"/>
      <c r="H144" s="334">
        <f>H145</f>
        <v>10</v>
      </c>
      <c r="K144" s="206"/>
    </row>
    <row r="145" spans="1:256" ht="48" x14ac:dyDescent="0.3">
      <c r="A145" s="281"/>
      <c r="B145" s="335" t="s">
        <v>179</v>
      </c>
      <c r="C145" s="332" t="s">
        <v>174</v>
      </c>
      <c r="D145" s="333" t="s">
        <v>67</v>
      </c>
      <c r="E145" s="333" t="s">
        <v>23</v>
      </c>
      <c r="F145" s="333" t="s">
        <v>138</v>
      </c>
      <c r="G145" s="333" t="s">
        <v>80</v>
      </c>
      <c r="H145" s="334">
        <f>'прил._6(7)'!K24</f>
        <v>10</v>
      </c>
      <c r="K145" s="206"/>
    </row>
    <row r="146" spans="1:256" customFormat="1" ht="32.25" x14ac:dyDescent="0.3">
      <c r="A146" s="281"/>
      <c r="B146" s="521" t="s">
        <v>164</v>
      </c>
      <c r="C146" s="329" t="s">
        <v>159</v>
      </c>
      <c r="D146" s="522" t="s">
        <v>65</v>
      </c>
      <c r="E146" s="522" t="s">
        <v>23</v>
      </c>
      <c r="F146" s="522" t="s">
        <v>126</v>
      </c>
      <c r="G146" s="522"/>
      <c r="H146" s="523">
        <f>H149</f>
        <v>1</v>
      </c>
      <c r="I146" s="101"/>
      <c r="J146" s="101"/>
      <c r="K146" s="209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101"/>
      <c r="AB146" s="101"/>
      <c r="AC146" s="101"/>
      <c r="AD146" s="101"/>
      <c r="AE146" s="101"/>
      <c r="AF146" s="101"/>
      <c r="AG146" s="101"/>
      <c r="AH146" s="101"/>
      <c r="AI146" s="101"/>
      <c r="AJ146" s="101"/>
      <c r="AK146" s="101"/>
      <c r="AL146" s="101"/>
      <c r="AM146" s="101"/>
      <c r="AN146" s="101"/>
      <c r="AO146" s="101"/>
      <c r="AP146" s="101"/>
      <c r="AQ146" s="101"/>
      <c r="AR146" s="101"/>
      <c r="AS146" s="101"/>
      <c r="AT146" s="101"/>
      <c r="AU146" s="101"/>
      <c r="AV146" s="101"/>
      <c r="AW146" s="101"/>
      <c r="AX146" s="101"/>
      <c r="AY146" s="101"/>
      <c r="AZ146" s="101"/>
      <c r="BA146" s="101"/>
      <c r="BB146" s="101"/>
      <c r="BC146" s="101"/>
      <c r="BD146" s="101"/>
      <c r="BE146" s="101"/>
      <c r="BF146" s="101"/>
      <c r="BG146" s="101"/>
      <c r="BH146" s="101"/>
      <c r="BI146" s="101"/>
      <c r="BJ146" s="101"/>
      <c r="BK146" s="101"/>
      <c r="BL146" s="101"/>
      <c r="BM146" s="101"/>
      <c r="BN146" s="101"/>
      <c r="BO146" s="101"/>
      <c r="BP146" s="101"/>
      <c r="BQ146" s="101"/>
      <c r="BR146" s="101"/>
      <c r="BS146" s="101"/>
      <c r="BT146" s="101"/>
      <c r="BU146" s="101"/>
      <c r="BV146" s="101"/>
      <c r="BW146" s="101"/>
      <c r="BX146" s="101"/>
      <c r="BY146" s="101"/>
      <c r="BZ146" s="101"/>
      <c r="CA146" s="101"/>
      <c r="CB146" s="101"/>
      <c r="CC146" s="101"/>
      <c r="CD146" s="101"/>
      <c r="CE146" s="101"/>
      <c r="CF146" s="101"/>
      <c r="CG146" s="101"/>
      <c r="CH146" s="101"/>
      <c r="CI146" s="101"/>
      <c r="CJ146" s="101"/>
      <c r="CK146" s="101"/>
      <c r="CL146" s="101"/>
      <c r="CM146" s="101"/>
      <c r="CN146" s="101"/>
      <c r="CO146" s="101"/>
      <c r="CP146" s="101"/>
      <c r="CQ146" s="101"/>
      <c r="CR146" s="101"/>
      <c r="CS146" s="101"/>
      <c r="CT146" s="101"/>
      <c r="CU146" s="101"/>
      <c r="CV146" s="101"/>
      <c r="CW146" s="101"/>
      <c r="CX146" s="101"/>
      <c r="CY146" s="101"/>
      <c r="CZ146" s="101"/>
      <c r="DA146" s="101"/>
      <c r="DB146" s="101"/>
      <c r="DC146" s="101"/>
      <c r="DD146" s="101"/>
      <c r="DE146" s="101"/>
      <c r="DF146" s="101"/>
      <c r="DG146" s="101"/>
      <c r="DH146" s="101"/>
      <c r="DI146" s="101"/>
      <c r="DJ146" s="101"/>
      <c r="DK146" s="101"/>
      <c r="DL146" s="101"/>
      <c r="DM146" s="101"/>
      <c r="DN146" s="101"/>
      <c r="DO146" s="101"/>
      <c r="DP146" s="101"/>
      <c r="DQ146" s="101"/>
      <c r="DR146" s="101"/>
      <c r="DS146" s="101"/>
      <c r="DT146" s="101"/>
      <c r="DU146" s="101"/>
      <c r="DV146" s="101"/>
      <c r="DW146" s="101"/>
      <c r="DX146" s="101"/>
      <c r="DY146" s="101"/>
      <c r="DZ146" s="101"/>
      <c r="EA146" s="101"/>
      <c r="EB146" s="101"/>
      <c r="EC146" s="101"/>
      <c r="ED146" s="101"/>
      <c r="EE146" s="101"/>
      <c r="EF146" s="101"/>
      <c r="EG146" s="101"/>
      <c r="EH146" s="101"/>
      <c r="EI146" s="101"/>
      <c r="EJ146" s="101"/>
      <c r="EK146" s="101"/>
      <c r="EL146" s="101"/>
      <c r="EM146" s="101"/>
      <c r="EN146" s="101"/>
      <c r="EO146" s="101"/>
      <c r="EP146" s="101"/>
      <c r="EQ146" s="101"/>
      <c r="ER146" s="101"/>
      <c r="ES146" s="101"/>
      <c r="ET146" s="101"/>
      <c r="EU146" s="101"/>
      <c r="EV146" s="101"/>
      <c r="EW146" s="101"/>
      <c r="EX146" s="101"/>
      <c r="EY146" s="101"/>
      <c r="EZ146" s="101"/>
      <c r="FA146" s="101"/>
      <c r="FB146" s="101"/>
      <c r="FC146" s="101"/>
      <c r="FD146" s="101"/>
      <c r="FE146" s="101"/>
      <c r="FF146" s="101"/>
      <c r="FG146" s="101"/>
      <c r="FH146" s="101"/>
      <c r="FI146" s="101"/>
      <c r="FJ146" s="101"/>
      <c r="FK146" s="101"/>
      <c r="FL146" s="101"/>
      <c r="FM146" s="101"/>
      <c r="FN146" s="101"/>
      <c r="FO146" s="101"/>
      <c r="FP146" s="101"/>
      <c r="FQ146" s="101"/>
      <c r="FR146" s="101"/>
      <c r="FS146" s="101"/>
      <c r="FT146" s="101"/>
      <c r="FU146" s="101"/>
      <c r="FV146" s="101"/>
      <c r="FW146" s="101"/>
      <c r="FX146" s="101"/>
      <c r="FY146" s="101"/>
      <c r="FZ146" s="101"/>
      <c r="GA146" s="101"/>
      <c r="GB146" s="101"/>
      <c r="GC146" s="101"/>
      <c r="GD146" s="101"/>
      <c r="GE146" s="101"/>
      <c r="GF146" s="101"/>
      <c r="GG146" s="101"/>
      <c r="GH146" s="101"/>
      <c r="GI146" s="101"/>
      <c r="GJ146" s="101"/>
      <c r="GK146" s="101"/>
      <c r="GL146" s="101"/>
      <c r="GM146" s="101"/>
      <c r="GN146" s="101"/>
      <c r="GO146" s="101"/>
      <c r="GP146" s="101"/>
      <c r="GQ146" s="101"/>
      <c r="GR146" s="101"/>
      <c r="GS146" s="101"/>
      <c r="GT146" s="101"/>
      <c r="GU146" s="101"/>
      <c r="GV146" s="101"/>
      <c r="GW146" s="101"/>
      <c r="GX146" s="101"/>
      <c r="GY146" s="101"/>
      <c r="GZ146" s="101"/>
      <c r="HA146" s="101"/>
      <c r="HB146" s="101"/>
      <c r="HC146" s="101"/>
      <c r="HD146" s="101"/>
      <c r="HE146" s="101"/>
      <c r="HF146" s="101"/>
      <c r="HG146" s="101"/>
      <c r="HH146" s="101"/>
      <c r="HI146" s="101"/>
      <c r="HJ146" s="101"/>
      <c r="HK146" s="101"/>
      <c r="HL146" s="101"/>
      <c r="HM146" s="101"/>
      <c r="HN146" s="101"/>
      <c r="HO146" s="101"/>
      <c r="HP146" s="101"/>
      <c r="HQ146" s="101"/>
      <c r="HR146" s="101"/>
      <c r="HS146" s="101"/>
      <c r="HT146" s="101"/>
      <c r="HU146" s="101"/>
      <c r="HV146" s="101"/>
      <c r="HW146" s="101"/>
      <c r="HX146" s="101"/>
      <c r="HY146" s="101"/>
      <c r="HZ146" s="101"/>
      <c r="IA146" s="101"/>
      <c r="IB146" s="101"/>
      <c r="IC146" s="101"/>
      <c r="ID146" s="101"/>
      <c r="IE146" s="101"/>
      <c r="IF146" s="101"/>
      <c r="IG146" s="101"/>
      <c r="IH146" s="101"/>
      <c r="II146" s="101"/>
      <c r="IJ146" s="101"/>
      <c r="IK146" s="101"/>
      <c r="IL146" s="101"/>
      <c r="IM146" s="101"/>
      <c r="IN146" s="101"/>
      <c r="IO146" s="101"/>
      <c r="IP146" s="101"/>
      <c r="IQ146" s="101"/>
      <c r="IR146" s="101"/>
      <c r="IS146" s="101"/>
      <c r="IT146" s="101"/>
      <c r="IU146" s="101"/>
      <c r="IV146" s="101"/>
    </row>
    <row r="147" spans="1:256" customFormat="1" ht="32.25" x14ac:dyDescent="0.3">
      <c r="A147" s="281"/>
      <c r="B147" s="335" t="s">
        <v>308</v>
      </c>
      <c r="C147" s="332" t="s">
        <v>159</v>
      </c>
      <c r="D147" s="333" t="s">
        <v>67</v>
      </c>
      <c r="E147" s="333" t="s">
        <v>23</v>
      </c>
      <c r="F147" s="333" t="s">
        <v>126</v>
      </c>
      <c r="G147" s="333"/>
      <c r="H147" s="334">
        <f>H149</f>
        <v>1</v>
      </c>
      <c r="I147" s="101"/>
      <c r="J147" s="101"/>
      <c r="K147" s="209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  <c r="AA147" s="101"/>
      <c r="AB147" s="101"/>
      <c r="AC147" s="101"/>
      <c r="AD147" s="101"/>
      <c r="AE147" s="101"/>
      <c r="AF147" s="101"/>
      <c r="AG147" s="101"/>
      <c r="AH147" s="101"/>
      <c r="AI147" s="101"/>
      <c r="AJ147" s="101"/>
      <c r="AK147" s="101"/>
      <c r="AL147" s="101"/>
      <c r="AM147" s="101"/>
      <c r="AN147" s="101"/>
      <c r="AO147" s="101"/>
      <c r="AP147" s="101"/>
      <c r="AQ147" s="101"/>
      <c r="AR147" s="101"/>
      <c r="AS147" s="101"/>
      <c r="AT147" s="101"/>
      <c r="AU147" s="101"/>
      <c r="AV147" s="101"/>
      <c r="AW147" s="101"/>
      <c r="AX147" s="101"/>
      <c r="AY147" s="101"/>
      <c r="AZ147" s="101"/>
      <c r="BA147" s="101"/>
      <c r="BB147" s="101"/>
      <c r="BC147" s="101"/>
      <c r="BD147" s="101"/>
      <c r="BE147" s="101"/>
      <c r="BF147" s="101"/>
      <c r="BG147" s="101"/>
      <c r="BH147" s="101"/>
      <c r="BI147" s="101"/>
      <c r="BJ147" s="101"/>
      <c r="BK147" s="101"/>
      <c r="BL147" s="101"/>
      <c r="BM147" s="101"/>
      <c r="BN147" s="101"/>
      <c r="BO147" s="101"/>
      <c r="BP147" s="101"/>
      <c r="BQ147" s="101"/>
      <c r="BR147" s="101"/>
      <c r="BS147" s="101"/>
      <c r="BT147" s="101"/>
      <c r="BU147" s="101"/>
      <c r="BV147" s="101"/>
      <c r="BW147" s="101"/>
      <c r="BX147" s="101"/>
      <c r="BY147" s="101"/>
      <c r="BZ147" s="101"/>
      <c r="CA147" s="101"/>
      <c r="CB147" s="101"/>
      <c r="CC147" s="101"/>
      <c r="CD147" s="101"/>
      <c r="CE147" s="101"/>
      <c r="CF147" s="101"/>
      <c r="CG147" s="101"/>
      <c r="CH147" s="101"/>
      <c r="CI147" s="101"/>
      <c r="CJ147" s="101"/>
      <c r="CK147" s="101"/>
      <c r="CL147" s="101"/>
      <c r="CM147" s="101"/>
      <c r="CN147" s="101"/>
      <c r="CO147" s="101"/>
      <c r="CP147" s="101"/>
      <c r="CQ147" s="101"/>
      <c r="CR147" s="101"/>
      <c r="CS147" s="101"/>
      <c r="CT147" s="101"/>
      <c r="CU147" s="101"/>
      <c r="CV147" s="101"/>
      <c r="CW147" s="101"/>
      <c r="CX147" s="101"/>
      <c r="CY147" s="101"/>
      <c r="CZ147" s="101"/>
      <c r="DA147" s="101"/>
      <c r="DB147" s="101"/>
      <c r="DC147" s="101"/>
      <c r="DD147" s="101"/>
      <c r="DE147" s="101"/>
      <c r="DF147" s="101"/>
      <c r="DG147" s="101"/>
      <c r="DH147" s="101"/>
      <c r="DI147" s="101"/>
      <c r="DJ147" s="101"/>
      <c r="DK147" s="101"/>
      <c r="DL147" s="101"/>
      <c r="DM147" s="101"/>
      <c r="DN147" s="101"/>
      <c r="DO147" s="101"/>
      <c r="DP147" s="101"/>
      <c r="DQ147" s="101"/>
      <c r="DR147" s="101"/>
      <c r="DS147" s="101"/>
      <c r="DT147" s="101"/>
      <c r="DU147" s="101"/>
      <c r="DV147" s="101"/>
      <c r="DW147" s="101"/>
      <c r="DX147" s="101"/>
      <c r="DY147" s="101"/>
      <c r="DZ147" s="101"/>
      <c r="EA147" s="101"/>
      <c r="EB147" s="101"/>
      <c r="EC147" s="101"/>
      <c r="ED147" s="101"/>
      <c r="EE147" s="101"/>
      <c r="EF147" s="101"/>
      <c r="EG147" s="101"/>
      <c r="EH147" s="101"/>
      <c r="EI147" s="101"/>
      <c r="EJ147" s="101"/>
      <c r="EK147" s="101"/>
      <c r="EL147" s="101"/>
      <c r="EM147" s="101"/>
      <c r="EN147" s="101"/>
      <c r="EO147" s="101"/>
      <c r="EP147" s="101"/>
      <c r="EQ147" s="101"/>
      <c r="ER147" s="101"/>
      <c r="ES147" s="101"/>
      <c r="ET147" s="101"/>
      <c r="EU147" s="101"/>
      <c r="EV147" s="101"/>
      <c r="EW147" s="101"/>
      <c r="EX147" s="101"/>
      <c r="EY147" s="101"/>
      <c r="EZ147" s="101"/>
      <c r="FA147" s="101"/>
      <c r="FB147" s="101"/>
      <c r="FC147" s="101"/>
      <c r="FD147" s="101"/>
      <c r="FE147" s="101"/>
      <c r="FF147" s="101"/>
      <c r="FG147" s="101"/>
      <c r="FH147" s="101"/>
      <c r="FI147" s="101"/>
      <c r="FJ147" s="101"/>
      <c r="FK147" s="101"/>
      <c r="FL147" s="101"/>
      <c r="FM147" s="101"/>
      <c r="FN147" s="101"/>
      <c r="FO147" s="101"/>
      <c r="FP147" s="101"/>
      <c r="FQ147" s="101"/>
      <c r="FR147" s="101"/>
      <c r="FS147" s="101"/>
      <c r="FT147" s="101"/>
      <c r="FU147" s="101"/>
      <c r="FV147" s="101"/>
      <c r="FW147" s="101"/>
      <c r="FX147" s="101"/>
      <c r="FY147" s="101"/>
      <c r="FZ147" s="101"/>
      <c r="GA147" s="101"/>
      <c r="GB147" s="101"/>
      <c r="GC147" s="101"/>
      <c r="GD147" s="101"/>
      <c r="GE147" s="101"/>
      <c r="GF147" s="101"/>
      <c r="GG147" s="101"/>
      <c r="GH147" s="101"/>
      <c r="GI147" s="101"/>
      <c r="GJ147" s="101"/>
      <c r="GK147" s="101"/>
      <c r="GL147" s="101"/>
      <c r="GM147" s="101"/>
      <c r="GN147" s="101"/>
      <c r="GO147" s="101"/>
      <c r="GP147" s="101"/>
      <c r="GQ147" s="101"/>
      <c r="GR147" s="101"/>
      <c r="GS147" s="101"/>
      <c r="GT147" s="101"/>
      <c r="GU147" s="101"/>
      <c r="GV147" s="101"/>
      <c r="GW147" s="101"/>
      <c r="GX147" s="101"/>
      <c r="GY147" s="101"/>
      <c r="GZ147" s="101"/>
      <c r="HA147" s="101"/>
      <c r="HB147" s="101"/>
      <c r="HC147" s="101"/>
      <c r="HD147" s="101"/>
      <c r="HE147" s="101"/>
      <c r="HF147" s="101"/>
      <c r="HG147" s="101"/>
      <c r="HH147" s="101"/>
      <c r="HI147" s="101"/>
      <c r="HJ147" s="101"/>
      <c r="HK147" s="101"/>
      <c r="HL147" s="101"/>
      <c r="HM147" s="101"/>
      <c r="HN147" s="101"/>
      <c r="HO147" s="101"/>
      <c r="HP147" s="101"/>
      <c r="HQ147" s="101"/>
      <c r="HR147" s="101"/>
      <c r="HS147" s="101"/>
      <c r="HT147" s="101"/>
      <c r="HU147" s="101"/>
      <c r="HV147" s="101"/>
      <c r="HW147" s="101"/>
      <c r="HX147" s="101"/>
      <c r="HY147" s="101"/>
      <c r="HZ147" s="101"/>
      <c r="IA147" s="101"/>
      <c r="IB147" s="101"/>
      <c r="IC147" s="101"/>
      <c r="ID147" s="101"/>
      <c r="IE147" s="101"/>
      <c r="IF147" s="101"/>
      <c r="IG147" s="101"/>
      <c r="IH147" s="101"/>
      <c r="II147" s="101"/>
      <c r="IJ147" s="101"/>
      <c r="IK147" s="101"/>
      <c r="IL147" s="101"/>
      <c r="IM147" s="101"/>
      <c r="IN147" s="101"/>
      <c r="IO147" s="101"/>
      <c r="IP147" s="101"/>
      <c r="IQ147" s="101"/>
      <c r="IR147" s="101"/>
      <c r="IS147" s="101"/>
      <c r="IT147" s="101"/>
      <c r="IU147" s="101"/>
      <c r="IV147" s="101"/>
    </row>
    <row r="148" spans="1:256" customFormat="1" ht="32.25" x14ac:dyDescent="0.3">
      <c r="A148" s="281"/>
      <c r="B148" s="335" t="s">
        <v>309</v>
      </c>
      <c r="C148" s="332" t="s">
        <v>159</v>
      </c>
      <c r="D148" s="333" t="s">
        <v>67</v>
      </c>
      <c r="E148" s="333" t="s">
        <v>23</v>
      </c>
      <c r="F148" s="333" t="s">
        <v>161</v>
      </c>
      <c r="G148" s="333"/>
      <c r="H148" s="334">
        <f>H149</f>
        <v>1</v>
      </c>
      <c r="I148" s="101"/>
      <c r="J148" s="101"/>
      <c r="K148" s="209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101"/>
      <c r="AB148" s="101"/>
      <c r="AC148" s="101"/>
      <c r="AD148" s="101"/>
      <c r="AE148" s="101"/>
      <c r="AF148" s="101"/>
      <c r="AG148" s="101"/>
      <c r="AH148" s="101"/>
      <c r="AI148" s="101"/>
      <c r="AJ148" s="101"/>
      <c r="AK148" s="101"/>
      <c r="AL148" s="101"/>
      <c r="AM148" s="101"/>
      <c r="AN148" s="101"/>
      <c r="AO148" s="101"/>
      <c r="AP148" s="101"/>
      <c r="AQ148" s="101"/>
      <c r="AR148" s="101"/>
      <c r="AS148" s="101"/>
      <c r="AT148" s="101"/>
      <c r="AU148" s="101"/>
      <c r="AV148" s="101"/>
      <c r="AW148" s="101"/>
      <c r="AX148" s="101"/>
      <c r="AY148" s="101"/>
      <c r="AZ148" s="101"/>
      <c r="BA148" s="101"/>
      <c r="BB148" s="101"/>
      <c r="BC148" s="101"/>
      <c r="BD148" s="101"/>
      <c r="BE148" s="101"/>
      <c r="BF148" s="101"/>
      <c r="BG148" s="101"/>
      <c r="BH148" s="101"/>
      <c r="BI148" s="101"/>
      <c r="BJ148" s="101"/>
      <c r="BK148" s="101"/>
      <c r="BL148" s="101"/>
      <c r="BM148" s="101"/>
      <c r="BN148" s="101"/>
      <c r="BO148" s="101"/>
      <c r="BP148" s="101"/>
      <c r="BQ148" s="101"/>
      <c r="BR148" s="101"/>
      <c r="BS148" s="101"/>
      <c r="BT148" s="101"/>
      <c r="BU148" s="101"/>
      <c r="BV148" s="101"/>
      <c r="BW148" s="101"/>
      <c r="BX148" s="101"/>
      <c r="BY148" s="101"/>
      <c r="BZ148" s="101"/>
      <c r="CA148" s="101"/>
      <c r="CB148" s="101"/>
      <c r="CC148" s="101"/>
      <c r="CD148" s="101"/>
      <c r="CE148" s="101"/>
      <c r="CF148" s="101"/>
      <c r="CG148" s="101"/>
      <c r="CH148" s="101"/>
      <c r="CI148" s="101"/>
      <c r="CJ148" s="101"/>
      <c r="CK148" s="101"/>
      <c r="CL148" s="101"/>
      <c r="CM148" s="101"/>
      <c r="CN148" s="101"/>
      <c r="CO148" s="101"/>
      <c r="CP148" s="101"/>
      <c r="CQ148" s="101"/>
      <c r="CR148" s="101"/>
      <c r="CS148" s="101"/>
      <c r="CT148" s="101"/>
      <c r="CU148" s="101"/>
      <c r="CV148" s="101"/>
      <c r="CW148" s="101"/>
      <c r="CX148" s="101"/>
      <c r="CY148" s="101"/>
      <c r="CZ148" s="101"/>
      <c r="DA148" s="101"/>
      <c r="DB148" s="101"/>
      <c r="DC148" s="101"/>
      <c r="DD148" s="101"/>
      <c r="DE148" s="101"/>
      <c r="DF148" s="101"/>
      <c r="DG148" s="101"/>
      <c r="DH148" s="101"/>
      <c r="DI148" s="101"/>
      <c r="DJ148" s="101"/>
      <c r="DK148" s="101"/>
      <c r="DL148" s="101"/>
      <c r="DM148" s="101"/>
      <c r="DN148" s="101"/>
      <c r="DO148" s="101"/>
      <c r="DP148" s="101"/>
      <c r="DQ148" s="101"/>
      <c r="DR148" s="101"/>
      <c r="DS148" s="101"/>
      <c r="DT148" s="101"/>
      <c r="DU148" s="101"/>
      <c r="DV148" s="101"/>
      <c r="DW148" s="101"/>
      <c r="DX148" s="101"/>
      <c r="DY148" s="101"/>
      <c r="DZ148" s="101"/>
      <c r="EA148" s="101"/>
      <c r="EB148" s="101"/>
      <c r="EC148" s="101"/>
      <c r="ED148" s="101"/>
      <c r="EE148" s="101"/>
      <c r="EF148" s="101"/>
      <c r="EG148" s="101"/>
      <c r="EH148" s="101"/>
      <c r="EI148" s="101"/>
      <c r="EJ148" s="101"/>
      <c r="EK148" s="101"/>
      <c r="EL148" s="101"/>
      <c r="EM148" s="101"/>
      <c r="EN148" s="101"/>
      <c r="EO148" s="101"/>
      <c r="EP148" s="101"/>
      <c r="EQ148" s="101"/>
      <c r="ER148" s="101"/>
      <c r="ES148" s="101"/>
      <c r="ET148" s="101"/>
      <c r="EU148" s="101"/>
      <c r="EV148" s="101"/>
      <c r="EW148" s="101"/>
      <c r="EX148" s="101"/>
      <c r="EY148" s="101"/>
      <c r="EZ148" s="101"/>
      <c r="FA148" s="101"/>
      <c r="FB148" s="101"/>
      <c r="FC148" s="101"/>
      <c r="FD148" s="101"/>
      <c r="FE148" s="101"/>
      <c r="FF148" s="101"/>
      <c r="FG148" s="101"/>
      <c r="FH148" s="101"/>
      <c r="FI148" s="101"/>
      <c r="FJ148" s="101"/>
      <c r="FK148" s="101"/>
      <c r="FL148" s="101"/>
      <c r="FM148" s="101"/>
      <c r="FN148" s="101"/>
      <c r="FO148" s="101"/>
      <c r="FP148" s="101"/>
      <c r="FQ148" s="101"/>
      <c r="FR148" s="101"/>
      <c r="FS148" s="101"/>
      <c r="FT148" s="101"/>
      <c r="FU148" s="101"/>
      <c r="FV148" s="101"/>
      <c r="FW148" s="101"/>
      <c r="FX148" s="101"/>
      <c r="FY148" s="101"/>
      <c r="FZ148" s="101"/>
      <c r="GA148" s="101"/>
      <c r="GB148" s="101"/>
      <c r="GC148" s="101"/>
      <c r="GD148" s="101"/>
      <c r="GE148" s="101"/>
      <c r="GF148" s="101"/>
      <c r="GG148" s="101"/>
      <c r="GH148" s="101"/>
      <c r="GI148" s="101"/>
      <c r="GJ148" s="101"/>
      <c r="GK148" s="101"/>
      <c r="GL148" s="101"/>
      <c r="GM148" s="101"/>
      <c r="GN148" s="101"/>
      <c r="GO148" s="101"/>
      <c r="GP148" s="101"/>
      <c r="GQ148" s="101"/>
      <c r="GR148" s="101"/>
      <c r="GS148" s="101"/>
      <c r="GT148" s="101"/>
      <c r="GU148" s="101"/>
      <c r="GV148" s="101"/>
      <c r="GW148" s="101"/>
      <c r="GX148" s="101"/>
      <c r="GY148" s="101"/>
      <c r="GZ148" s="101"/>
      <c r="HA148" s="101"/>
      <c r="HB148" s="101"/>
      <c r="HC148" s="101"/>
      <c r="HD148" s="101"/>
      <c r="HE148" s="101"/>
      <c r="HF148" s="101"/>
      <c r="HG148" s="101"/>
      <c r="HH148" s="101"/>
      <c r="HI148" s="101"/>
      <c r="HJ148" s="101"/>
      <c r="HK148" s="101"/>
      <c r="HL148" s="101"/>
      <c r="HM148" s="101"/>
      <c r="HN148" s="101"/>
      <c r="HO148" s="101"/>
      <c r="HP148" s="101"/>
      <c r="HQ148" s="101"/>
      <c r="HR148" s="101"/>
      <c r="HS148" s="101"/>
      <c r="HT148" s="101"/>
      <c r="HU148" s="101"/>
      <c r="HV148" s="101"/>
      <c r="HW148" s="101"/>
      <c r="HX148" s="101"/>
      <c r="HY148" s="101"/>
      <c r="HZ148" s="101"/>
      <c r="IA148" s="101"/>
      <c r="IB148" s="101"/>
      <c r="IC148" s="101"/>
      <c r="ID148" s="101"/>
      <c r="IE148" s="101"/>
      <c r="IF148" s="101"/>
      <c r="IG148" s="101"/>
      <c r="IH148" s="101"/>
      <c r="II148" s="101"/>
      <c r="IJ148" s="101"/>
      <c r="IK148" s="101"/>
      <c r="IL148" s="101"/>
      <c r="IM148" s="101"/>
      <c r="IN148" s="101"/>
      <c r="IO148" s="101"/>
      <c r="IP148" s="101"/>
      <c r="IQ148" s="101"/>
      <c r="IR148" s="101"/>
      <c r="IS148" s="101"/>
      <c r="IT148" s="101"/>
      <c r="IU148" s="101"/>
      <c r="IV148" s="101"/>
    </row>
    <row r="149" spans="1:256" customFormat="1" ht="18.75" x14ac:dyDescent="0.3">
      <c r="A149" s="281"/>
      <c r="B149" s="335" t="s">
        <v>310</v>
      </c>
      <c r="C149" s="332" t="s">
        <v>159</v>
      </c>
      <c r="D149" s="333" t="s">
        <v>67</v>
      </c>
      <c r="E149" s="333" t="s">
        <v>23</v>
      </c>
      <c r="F149" s="333" t="s">
        <v>161</v>
      </c>
      <c r="G149" s="333" t="s">
        <v>180</v>
      </c>
      <c r="H149" s="334">
        <f>'прил._6(7)'!K196</f>
        <v>1</v>
      </c>
      <c r="I149" s="101"/>
      <c r="J149" s="101"/>
      <c r="K149" s="209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101"/>
      <c r="AB149" s="101"/>
      <c r="AC149" s="101"/>
      <c r="AD149" s="101"/>
      <c r="AE149" s="101"/>
      <c r="AF149" s="101"/>
      <c r="AG149" s="101"/>
      <c r="AH149" s="101"/>
      <c r="AI149" s="101"/>
      <c r="AJ149" s="101"/>
      <c r="AK149" s="101"/>
      <c r="AL149" s="101"/>
      <c r="AM149" s="101"/>
      <c r="AN149" s="101"/>
      <c r="AO149" s="101"/>
      <c r="AP149" s="101"/>
      <c r="AQ149" s="101"/>
      <c r="AR149" s="101"/>
      <c r="AS149" s="101"/>
      <c r="AT149" s="101"/>
      <c r="AU149" s="101"/>
      <c r="AV149" s="101"/>
      <c r="AW149" s="101"/>
      <c r="AX149" s="101"/>
      <c r="AY149" s="101"/>
      <c r="AZ149" s="101"/>
      <c r="BA149" s="101"/>
      <c r="BB149" s="101"/>
      <c r="BC149" s="101"/>
      <c r="BD149" s="101"/>
      <c r="BE149" s="101"/>
      <c r="BF149" s="101"/>
      <c r="BG149" s="101"/>
      <c r="BH149" s="101"/>
      <c r="BI149" s="101"/>
      <c r="BJ149" s="101"/>
      <c r="BK149" s="101"/>
      <c r="BL149" s="101"/>
      <c r="BM149" s="101"/>
      <c r="BN149" s="101"/>
      <c r="BO149" s="101"/>
      <c r="BP149" s="101"/>
      <c r="BQ149" s="101"/>
      <c r="BR149" s="101"/>
      <c r="BS149" s="101"/>
      <c r="BT149" s="101"/>
      <c r="BU149" s="101"/>
      <c r="BV149" s="101"/>
      <c r="BW149" s="101"/>
      <c r="BX149" s="101"/>
      <c r="BY149" s="101"/>
      <c r="BZ149" s="101"/>
      <c r="CA149" s="101"/>
      <c r="CB149" s="101"/>
      <c r="CC149" s="101"/>
      <c r="CD149" s="101"/>
      <c r="CE149" s="101"/>
      <c r="CF149" s="101"/>
      <c r="CG149" s="101"/>
      <c r="CH149" s="101"/>
      <c r="CI149" s="101"/>
      <c r="CJ149" s="101"/>
      <c r="CK149" s="101"/>
      <c r="CL149" s="101"/>
      <c r="CM149" s="101"/>
      <c r="CN149" s="101"/>
      <c r="CO149" s="101"/>
      <c r="CP149" s="101"/>
      <c r="CQ149" s="101"/>
      <c r="CR149" s="101"/>
      <c r="CS149" s="101"/>
      <c r="CT149" s="101"/>
      <c r="CU149" s="101"/>
      <c r="CV149" s="101"/>
      <c r="CW149" s="101"/>
      <c r="CX149" s="101"/>
      <c r="CY149" s="101"/>
      <c r="CZ149" s="101"/>
      <c r="DA149" s="101"/>
      <c r="DB149" s="101"/>
      <c r="DC149" s="101"/>
      <c r="DD149" s="101"/>
      <c r="DE149" s="101"/>
      <c r="DF149" s="101"/>
      <c r="DG149" s="101"/>
      <c r="DH149" s="101"/>
      <c r="DI149" s="101"/>
      <c r="DJ149" s="101"/>
      <c r="DK149" s="101"/>
      <c r="DL149" s="101"/>
      <c r="DM149" s="101"/>
      <c r="DN149" s="101"/>
      <c r="DO149" s="101"/>
      <c r="DP149" s="101"/>
      <c r="DQ149" s="101"/>
      <c r="DR149" s="101"/>
      <c r="DS149" s="101"/>
      <c r="DT149" s="101"/>
      <c r="DU149" s="101"/>
      <c r="DV149" s="101"/>
      <c r="DW149" s="101"/>
      <c r="DX149" s="101"/>
      <c r="DY149" s="101"/>
      <c r="DZ149" s="101"/>
      <c r="EA149" s="101"/>
      <c r="EB149" s="101"/>
      <c r="EC149" s="101"/>
      <c r="ED149" s="101"/>
      <c r="EE149" s="101"/>
      <c r="EF149" s="101"/>
      <c r="EG149" s="101"/>
      <c r="EH149" s="101"/>
      <c r="EI149" s="101"/>
      <c r="EJ149" s="101"/>
      <c r="EK149" s="101"/>
      <c r="EL149" s="101"/>
      <c r="EM149" s="101"/>
      <c r="EN149" s="101"/>
      <c r="EO149" s="101"/>
      <c r="EP149" s="101"/>
      <c r="EQ149" s="101"/>
      <c r="ER149" s="101"/>
      <c r="ES149" s="101"/>
      <c r="ET149" s="101"/>
      <c r="EU149" s="101"/>
      <c r="EV149" s="101"/>
      <c r="EW149" s="101"/>
      <c r="EX149" s="101"/>
      <c r="EY149" s="101"/>
      <c r="EZ149" s="101"/>
      <c r="FA149" s="101"/>
      <c r="FB149" s="101"/>
      <c r="FC149" s="101"/>
      <c r="FD149" s="101"/>
      <c r="FE149" s="101"/>
      <c r="FF149" s="101"/>
      <c r="FG149" s="101"/>
      <c r="FH149" s="101"/>
      <c r="FI149" s="101"/>
      <c r="FJ149" s="101"/>
      <c r="FK149" s="101"/>
      <c r="FL149" s="101"/>
      <c r="FM149" s="101"/>
      <c r="FN149" s="101"/>
      <c r="FO149" s="101"/>
      <c r="FP149" s="101"/>
      <c r="FQ149" s="101"/>
      <c r="FR149" s="101"/>
      <c r="FS149" s="101"/>
      <c r="FT149" s="101"/>
      <c r="FU149" s="101"/>
      <c r="FV149" s="101"/>
      <c r="FW149" s="101"/>
      <c r="FX149" s="101"/>
      <c r="FY149" s="101"/>
      <c r="FZ149" s="101"/>
      <c r="GA149" s="101"/>
      <c r="GB149" s="101"/>
      <c r="GC149" s="101"/>
      <c r="GD149" s="101"/>
      <c r="GE149" s="101"/>
      <c r="GF149" s="101"/>
      <c r="GG149" s="101"/>
      <c r="GH149" s="101"/>
      <c r="GI149" s="101"/>
      <c r="GJ149" s="101"/>
      <c r="GK149" s="101"/>
      <c r="GL149" s="101"/>
      <c r="GM149" s="101"/>
      <c r="GN149" s="101"/>
      <c r="GO149" s="101"/>
      <c r="GP149" s="101"/>
      <c r="GQ149" s="101"/>
      <c r="GR149" s="101"/>
      <c r="GS149" s="101"/>
      <c r="GT149" s="101"/>
      <c r="GU149" s="101"/>
      <c r="GV149" s="101"/>
      <c r="GW149" s="101"/>
      <c r="GX149" s="101"/>
      <c r="GY149" s="101"/>
      <c r="GZ149" s="101"/>
      <c r="HA149" s="101"/>
      <c r="HB149" s="101"/>
      <c r="HC149" s="101"/>
      <c r="HD149" s="101"/>
      <c r="HE149" s="101"/>
      <c r="HF149" s="101"/>
      <c r="HG149" s="101"/>
      <c r="HH149" s="101"/>
      <c r="HI149" s="101"/>
      <c r="HJ149" s="101"/>
      <c r="HK149" s="101"/>
      <c r="HL149" s="101"/>
      <c r="HM149" s="101"/>
      <c r="HN149" s="101"/>
      <c r="HO149" s="101"/>
      <c r="HP149" s="101"/>
      <c r="HQ149" s="101"/>
      <c r="HR149" s="101"/>
      <c r="HS149" s="101"/>
      <c r="HT149" s="101"/>
      <c r="HU149" s="101"/>
      <c r="HV149" s="101"/>
      <c r="HW149" s="101"/>
      <c r="HX149" s="101"/>
      <c r="HY149" s="101"/>
      <c r="HZ149" s="101"/>
      <c r="IA149" s="101"/>
      <c r="IB149" s="101"/>
      <c r="IC149" s="101"/>
      <c r="ID149" s="101"/>
      <c r="IE149" s="101"/>
      <c r="IF149" s="101"/>
      <c r="IG149" s="101"/>
      <c r="IH149" s="101"/>
      <c r="II149" s="101"/>
      <c r="IJ149" s="101"/>
      <c r="IK149" s="101"/>
      <c r="IL149" s="101"/>
      <c r="IM149" s="101"/>
      <c r="IN149" s="101"/>
      <c r="IO149" s="101"/>
      <c r="IP149" s="101"/>
      <c r="IQ149" s="101"/>
      <c r="IR149" s="101"/>
      <c r="IS149" s="101"/>
      <c r="IT149" s="101"/>
      <c r="IU149" s="101"/>
      <c r="IV149" s="101"/>
    </row>
    <row r="150" spans="1:256" ht="48" x14ac:dyDescent="0.3">
      <c r="A150" s="286"/>
      <c r="B150" s="320" t="s">
        <v>63</v>
      </c>
      <c r="C150" s="289" t="s">
        <v>64</v>
      </c>
      <c r="D150" s="289" t="s">
        <v>65</v>
      </c>
      <c r="E150" s="289" t="s">
        <v>23</v>
      </c>
      <c r="F150" s="289" t="s">
        <v>126</v>
      </c>
      <c r="G150" s="336"/>
      <c r="H150" s="337">
        <f>H153</f>
        <v>70</v>
      </c>
      <c r="K150" s="202"/>
    </row>
    <row r="151" spans="1:256" ht="18.75" x14ac:dyDescent="0.3">
      <c r="A151" s="287"/>
      <c r="B151" s="291" t="s">
        <v>53</v>
      </c>
      <c r="C151" s="292" t="s">
        <v>64</v>
      </c>
      <c r="D151" s="292" t="s">
        <v>67</v>
      </c>
      <c r="E151" s="292" t="s">
        <v>23</v>
      </c>
      <c r="F151" s="292" t="s">
        <v>126</v>
      </c>
      <c r="G151" s="338"/>
      <c r="H151" s="339">
        <f>H152</f>
        <v>70</v>
      </c>
      <c r="K151" s="202"/>
    </row>
    <row r="152" spans="1:256" ht="32.25" x14ac:dyDescent="0.3">
      <c r="A152" s="287"/>
      <c r="B152" s="291" t="s">
        <v>68</v>
      </c>
      <c r="C152" s="292" t="s">
        <v>64</v>
      </c>
      <c r="D152" s="292" t="s">
        <v>67</v>
      </c>
      <c r="E152" s="292" t="s">
        <v>23</v>
      </c>
      <c r="F152" s="292" t="s">
        <v>138</v>
      </c>
      <c r="G152" s="338"/>
      <c r="H152" s="339">
        <f>H153</f>
        <v>70</v>
      </c>
      <c r="K152" s="202"/>
    </row>
    <row r="153" spans="1:256" ht="26.25" customHeight="1" x14ac:dyDescent="0.3">
      <c r="A153" s="287"/>
      <c r="B153" s="327" t="s">
        <v>69</v>
      </c>
      <c r="C153" s="292" t="s">
        <v>64</v>
      </c>
      <c r="D153" s="292" t="s">
        <v>67</v>
      </c>
      <c r="E153" s="292" t="s">
        <v>23</v>
      </c>
      <c r="F153" s="292" t="s">
        <v>138</v>
      </c>
      <c r="G153" s="338" t="s">
        <v>70</v>
      </c>
      <c r="H153" s="339">
        <f>'прил._6(7)'!K29</f>
        <v>70</v>
      </c>
      <c r="K153" s="202"/>
    </row>
    <row r="154" spans="1:256" ht="32.25" customHeight="1" x14ac:dyDescent="0.25">
      <c r="A154" s="25"/>
      <c r="B154" s="22"/>
      <c r="C154" s="70"/>
      <c r="D154" s="70"/>
      <c r="E154" s="70"/>
      <c r="F154" s="70"/>
      <c r="G154" s="70"/>
      <c r="H154" s="71"/>
      <c r="K154" s="202"/>
    </row>
    <row r="155" spans="1:256" ht="32.25" customHeight="1" x14ac:dyDescent="0.3">
      <c r="A155" s="25"/>
      <c r="B155" s="596" t="s">
        <v>417</v>
      </c>
      <c r="C155" s="597"/>
      <c r="D155" s="597"/>
      <c r="E155" s="597"/>
      <c r="F155" s="597"/>
      <c r="G155" s="597"/>
      <c r="H155" s="597"/>
      <c r="K155" s="202"/>
    </row>
    <row r="156" spans="1:256" ht="32.25" customHeight="1" x14ac:dyDescent="0.25">
      <c r="A156" s="25"/>
      <c r="B156" s="22"/>
      <c r="C156" s="70"/>
      <c r="D156" s="70"/>
      <c r="E156" s="70"/>
      <c r="F156" s="70"/>
      <c r="G156" s="70"/>
      <c r="H156" s="71"/>
      <c r="K156" s="202"/>
    </row>
    <row r="157" spans="1:256" x14ac:dyDescent="0.25">
      <c r="G157" s="15"/>
      <c r="K157" s="202"/>
      <c r="O157" s="202"/>
      <c r="P157" s="202"/>
      <c r="Q157" s="202"/>
    </row>
    <row r="158" spans="1:256" x14ac:dyDescent="0.25">
      <c r="B158" s="23"/>
      <c r="C158" s="23"/>
      <c r="D158" s="23"/>
      <c r="E158" s="23"/>
      <c r="F158" s="23"/>
      <c r="G158" s="78"/>
      <c r="H158" s="23"/>
      <c r="K158" s="202"/>
      <c r="O158" s="202"/>
      <c r="P158" s="202"/>
      <c r="Q158" s="202"/>
    </row>
    <row r="159" spans="1:256" x14ac:dyDescent="0.25">
      <c r="K159" s="202"/>
      <c r="O159" s="202"/>
      <c r="P159" s="202"/>
      <c r="Q159" s="202"/>
    </row>
    <row r="160" spans="1:256" x14ac:dyDescent="0.25">
      <c r="K160" s="202"/>
    </row>
  </sheetData>
  <mergeCells count="14">
    <mergeCell ref="C14:F14"/>
    <mergeCell ref="C15:F15"/>
    <mergeCell ref="B155:H155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0866141732283472" right="0.11811023622047245" top="0.35433070866141736" bottom="0.35433070866141736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8"/>
  <sheetViews>
    <sheetView view="pageBreakPreview" zoomScale="80" zoomScaleNormal="91" zoomScaleSheetLayoutView="80" workbookViewId="0">
      <selection activeCell="C1" sqref="C1:K1"/>
    </sheetView>
  </sheetViews>
  <sheetFormatPr defaultColWidth="11.42578125" defaultRowHeight="15" x14ac:dyDescent="0.25"/>
  <cols>
    <col min="1" max="1" width="3.85546875" style="52" customWidth="1"/>
    <col min="2" max="2" width="99.7109375" style="202" customWidth="1"/>
    <col min="3" max="3" width="7" style="202" customWidth="1"/>
    <col min="4" max="5" width="3.85546875" style="202" customWidth="1"/>
    <col min="6" max="6" width="4.140625" style="202" customWidth="1"/>
    <col min="7" max="7" width="3.28515625" style="202" customWidth="1"/>
    <col min="8" max="8" width="4" style="202" customWidth="1"/>
    <col min="9" max="9" width="7.42578125" style="202" customWidth="1"/>
    <col min="10" max="10" width="6.5703125" style="546" customWidth="1"/>
    <col min="11" max="11" width="17" style="202" customWidth="1"/>
    <col min="12" max="12" width="11.28515625" style="104" customWidth="1"/>
    <col min="13" max="13" width="14.7109375" style="105" customWidth="1"/>
    <col min="14" max="14" width="9.140625" style="105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17" x14ac:dyDescent="0.25">
      <c r="B1" s="183"/>
      <c r="C1" s="608" t="s">
        <v>207</v>
      </c>
      <c r="D1" s="608"/>
      <c r="E1" s="608"/>
      <c r="F1" s="608"/>
      <c r="G1" s="608"/>
      <c r="H1" s="608"/>
      <c r="I1" s="608"/>
      <c r="J1" s="608"/>
      <c r="K1" s="608"/>
    </row>
    <row r="2" spans="1:17" x14ac:dyDescent="0.25">
      <c r="C2" s="608" t="s">
        <v>0</v>
      </c>
      <c r="D2" s="608"/>
      <c r="E2" s="608"/>
      <c r="F2" s="608"/>
      <c r="G2" s="608"/>
      <c r="H2" s="608"/>
      <c r="I2" s="608"/>
      <c r="J2" s="608"/>
      <c r="K2" s="608"/>
      <c r="P2" s="119"/>
      <c r="Q2" s="119"/>
    </row>
    <row r="3" spans="1:17" x14ac:dyDescent="0.25">
      <c r="C3" s="608" t="s">
        <v>1</v>
      </c>
      <c r="D3" s="608"/>
      <c r="E3" s="608"/>
      <c r="F3" s="608"/>
      <c r="G3" s="608"/>
      <c r="H3" s="608"/>
      <c r="I3" s="608"/>
      <c r="J3" s="608"/>
      <c r="K3" s="608"/>
    </row>
    <row r="4" spans="1:17" x14ac:dyDescent="0.25">
      <c r="C4" s="608" t="s">
        <v>2</v>
      </c>
      <c r="D4" s="608"/>
      <c r="E4" s="608"/>
      <c r="F4" s="608"/>
      <c r="G4" s="608"/>
      <c r="H4" s="608"/>
      <c r="I4" s="608"/>
      <c r="J4" s="608"/>
      <c r="K4" s="608"/>
    </row>
    <row r="5" spans="1:17" ht="12.75" customHeight="1" x14ac:dyDescent="0.25">
      <c r="C5" s="608" t="s">
        <v>473</v>
      </c>
      <c r="D5" s="608"/>
      <c r="E5" s="608"/>
      <c r="F5" s="608" t="s">
        <v>468</v>
      </c>
      <c r="G5" s="608"/>
      <c r="H5" s="608"/>
      <c r="I5" s="608" t="s">
        <v>468</v>
      </c>
      <c r="J5" s="608"/>
      <c r="K5" s="608"/>
    </row>
    <row r="6" spans="1:17" ht="12.75" customHeight="1" x14ac:dyDescent="0.25">
      <c r="C6" s="608" t="s">
        <v>256</v>
      </c>
      <c r="D6" s="608"/>
      <c r="E6" s="608"/>
      <c r="F6" s="608"/>
      <c r="G6" s="608"/>
      <c r="H6" s="608"/>
      <c r="I6" s="608"/>
      <c r="J6" s="608"/>
      <c r="K6" s="608"/>
    </row>
    <row r="7" spans="1:17" ht="12.75" customHeight="1" x14ac:dyDescent="0.25">
      <c r="C7" s="608" t="s">
        <v>0</v>
      </c>
      <c r="D7" s="608"/>
      <c r="E7" s="608"/>
      <c r="F7" s="608"/>
      <c r="G7" s="608"/>
      <c r="H7" s="608"/>
      <c r="I7" s="608"/>
      <c r="J7" s="608"/>
      <c r="K7" s="608"/>
    </row>
    <row r="8" spans="1:17" ht="12.75" customHeight="1" x14ac:dyDescent="0.25">
      <c r="C8" s="608" t="s">
        <v>1</v>
      </c>
      <c r="D8" s="608"/>
      <c r="E8" s="608"/>
      <c r="F8" s="608"/>
      <c r="G8" s="608"/>
      <c r="H8" s="608"/>
      <c r="I8" s="608"/>
      <c r="J8" s="608"/>
      <c r="K8" s="608"/>
    </row>
    <row r="9" spans="1:17" ht="12.75" customHeight="1" x14ac:dyDescent="0.25">
      <c r="C9" s="608" t="s">
        <v>2</v>
      </c>
      <c r="D9" s="608"/>
      <c r="E9" s="608"/>
      <c r="F9" s="608"/>
      <c r="G9" s="608"/>
      <c r="H9" s="608"/>
      <c r="I9" s="608"/>
      <c r="J9" s="608"/>
      <c r="K9" s="608"/>
    </row>
    <row r="10" spans="1:17" ht="12.75" customHeight="1" x14ac:dyDescent="0.25">
      <c r="C10" s="608" t="s">
        <v>400</v>
      </c>
      <c r="D10" s="608"/>
      <c r="E10" s="608"/>
      <c r="F10" s="608"/>
      <c r="G10" s="608"/>
      <c r="H10" s="608"/>
      <c r="I10" s="608"/>
      <c r="J10" s="608"/>
      <c r="K10" s="608"/>
    </row>
    <row r="11" spans="1:17" ht="12.75" customHeight="1" x14ac:dyDescent="0.25">
      <c r="C11" s="525"/>
      <c r="D11" s="525"/>
      <c r="E11" s="525"/>
      <c r="F11" s="525"/>
      <c r="G11" s="525"/>
      <c r="H11" s="525"/>
      <c r="I11" s="525"/>
      <c r="J11" s="525"/>
      <c r="K11" s="525"/>
    </row>
    <row r="12" spans="1:17" x14ac:dyDescent="0.25">
      <c r="A12" s="609" t="s">
        <v>338</v>
      </c>
      <c r="B12" s="609"/>
      <c r="C12" s="609"/>
      <c r="D12" s="609"/>
      <c r="E12" s="609"/>
      <c r="F12" s="609"/>
      <c r="G12" s="609"/>
      <c r="H12" s="609"/>
      <c r="I12" s="609"/>
      <c r="J12" s="609"/>
      <c r="K12" s="609"/>
    </row>
    <row r="13" spans="1:17" ht="6" customHeight="1" x14ac:dyDescent="0.25">
      <c r="A13" s="601"/>
      <c r="B13" s="601"/>
      <c r="C13" s="601"/>
      <c r="D13" s="601"/>
      <c r="E13" s="601"/>
      <c r="F13" s="601"/>
      <c r="G13" s="601"/>
      <c r="H13" s="601"/>
      <c r="I13" s="601"/>
      <c r="J13" s="601"/>
      <c r="K13" s="601"/>
    </row>
    <row r="14" spans="1:17" ht="17.25" customHeight="1" x14ac:dyDescent="0.25">
      <c r="A14" s="75"/>
      <c r="B14" s="526"/>
      <c r="C14" s="526"/>
      <c r="D14" s="526"/>
      <c r="E14" s="526"/>
      <c r="F14" s="526"/>
      <c r="G14" s="526"/>
      <c r="H14" s="526"/>
      <c r="I14" s="526"/>
      <c r="J14" s="527"/>
      <c r="K14" s="528" t="s">
        <v>58</v>
      </c>
    </row>
    <row r="15" spans="1:17" ht="43.5" customHeight="1" x14ac:dyDescent="0.25">
      <c r="A15" s="74" t="s">
        <v>59</v>
      </c>
      <c r="B15" s="529" t="s">
        <v>4</v>
      </c>
      <c r="C15" s="530" t="s">
        <v>60</v>
      </c>
      <c r="D15" s="531" t="s">
        <v>61</v>
      </c>
      <c r="E15" s="531" t="s">
        <v>6</v>
      </c>
      <c r="F15" s="602" t="s">
        <v>32</v>
      </c>
      <c r="G15" s="603"/>
      <c r="H15" s="603"/>
      <c r="I15" s="604"/>
      <c r="J15" s="532" t="s">
        <v>33</v>
      </c>
      <c r="K15" s="533" t="s">
        <v>147</v>
      </c>
      <c r="L15" s="106"/>
      <c r="M15" s="107"/>
    </row>
    <row r="16" spans="1:17" x14ac:dyDescent="0.25">
      <c r="A16" s="27">
        <v>1</v>
      </c>
      <c r="B16" s="534">
        <v>2</v>
      </c>
      <c r="C16" s="534">
        <v>3</v>
      </c>
      <c r="D16" s="534">
        <v>4</v>
      </c>
      <c r="E16" s="534">
        <v>5</v>
      </c>
      <c r="F16" s="605">
        <v>6</v>
      </c>
      <c r="G16" s="606"/>
      <c r="H16" s="606"/>
      <c r="I16" s="607"/>
      <c r="J16" s="535">
        <v>7</v>
      </c>
      <c r="K16" s="534">
        <v>8</v>
      </c>
      <c r="L16" s="118"/>
      <c r="M16" s="118"/>
    </row>
    <row r="17" spans="1:17" x14ac:dyDescent="0.25">
      <c r="A17" s="27"/>
      <c r="B17" s="536" t="s">
        <v>62</v>
      </c>
      <c r="C17" s="537"/>
      <c r="D17" s="537"/>
      <c r="E17" s="537"/>
      <c r="F17" s="538"/>
      <c r="G17" s="539"/>
      <c r="H17" s="539"/>
      <c r="I17" s="540"/>
      <c r="J17" s="540"/>
      <c r="K17" s="178">
        <f>K30+K18</f>
        <v>28944.9</v>
      </c>
      <c r="L17" s="106"/>
      <c r="M17" s="107"/>
      <c r="N17" s="108"/>
      <c r="O17" s="53"/>
      <c r="Q17" s="53"/>
    </row>
    <row r="18" spans="1:17" ht="18.75" x14ac:dyDescent="0.3">
      <c r="A18" s="263">
        <v>1</v>
      </c>
      <c r="B18" s="346" t="s">
        <v>117</v>
      </c>
      <c r="C18" s="276">
        <v>991</v>
      </c>
      <c r="D18" s="277"/>
      <c r="E18" s="277"/>
      <c r="F18" s="347"/>
      <c r="G18" s="348"/>
      <c r="H18" s="348"/>
      <c r="I18" s="349"/>
      <c r="J18" s="277"/>
      <c r="K18" s="264">
        <f>K25+K24</f>
        <v>80</v>
      </c>
    </row>
    <row r="19" spans="1:17" ht="18.75" x14ac:dyDescent="0.3">
      <c r="A19" s="263"/>
      <c r="B19" s="346" t="s">
        <v>7</v>
      </c>
      <c r="C19" s="276">
        <v>991</v>
      </c>
      <c r="D19" s="277" t="s">
        <v>22</v>
      </c>
      <c r="E19" s="277" t="s">
        <v>23</v>
      </c>
      <c r="F19" s="347"/>
      <c r="G19" s="348"/>
      <c r="H19" s="348"/>
      <c r="I19" s="349"/>
      <c r="J19" s="277"/>
      <c r="K19" s="264">
        <f>K18</f>
        <v>80</v>
      </c>
    </row>
    <row r="20" spans="1:17" ht="56.25" x14ac:dyDescent="0.3">
      <c r="A20" s="263"/>
      <c r="B20" s="408" t="s">
        <v>175</v>
      </c>
      <c r="C20" s="276">
        <v>991</v>
      </c>
      <c r="D20" s="277" t="s">
        <v>22</v>
      </c>
      <c r="E20" s="278" t="s">
        <v>26</v>
      </c>
      <c r="F20" s="347"/>
      <c r="G20" s="541"/>
      <c r="H20" s="541"/>
      <c r="I20" s="542"/>
      <c r="J20" s="280"/>
      <c r="K20" s="264">
        <f>K24</f>
        <v>10</v>
      </c>
      <c r="N20" s="107"/>
    </row>
    <row r="21" spans="1:17" ht="42.75" customHeight="1" x14ac:dyDescent="0.3">
      <c r="A21" s="265"/>
      <c r="B21" s="341" t="s">
        <v>176</v>
      </c>
      <c r="C21" s="267">
        <v>991</v>
      </c>
      <c r="D21" s="268" t="s">
        <v>22</v>
      </c>
      <c r="E21" s="269" t="s">
        <v>26</v>
      </c>
      <c r="F21" s="269" t="s">
        <v>174</v>
      </c>
      <c r="G21" s="342" t="s">
        <v>65</v>
      </c>
      <c r="H21" s="270" t="s">
        <v>23</v>
      </c>
      <c r="I21" s="271" t="s">
        <v>126</v>
      </c>
      <c r="J21" s="271"/>
      <c r="K21" s="266">
        <f>K24</f>
        <v>10</v>
      </c>
      <c r="O21" s="53"/>
    </row>
    <row r="22" spans="1:17" ht="18.75" x14ac:dyDescent="0.3">
      <c r="A22" s="265"/>
      <c r="B22" s="341" t="s">
        <v>177</v>
      </c>
      <c r="C22" s="267">
        <v>991</v>
      </c>
      <c r="D22" s="268" t="s">
        <v>22</v>
      </c>
      <c r="E22" s="269" t="s">
        <v>26</v>
      </c>
      <c r="F22" s="269" t="s">
        <v>174</v>
      </c>
      <c r="G22" s="342" t="s">
        <v>67</v>
      </c>
      <c r="H22" s="270" t="s">
        <v>23</v>
      </c>
      <c r="I22" s="271" t="s">
        <v>126</v>
      </c>
      <c r="J22" s="271"/>
      <c r="K22" s="266">
        <f>K24</f>
        <v>10</v>
      </c>
      <c r="N22" s="107"/>
      <c r="P22" s="53"/>
    </row>
    <row r="23" spans="1:17" ht="18.75" x14ac:dyDescent="0.3">
      <c r="A23" s="263"/>
      <c r="B23" s="341" t="s">
        <v>178</v>
      </c>
      <c r="C23" s="267">
        <v>991</v>
      </c>
      <c r="D23" s="268" t="s">
        <v>22</v>
      </c>
      <c r="E23" s="268" t="s">
        <v>26</v>
      </c>
      <c r="F23" s="343" t="s">
        <v>174</v>
      </c>
      <c r="G23" s="344" t="s">
        <v>67</v>
      </c>
      <c r="H23" s="344" t="s">
        <v>23</v>
      </c>
      <c r="I23" s="345" t="s">
        <v>138</v>
      </c>
      <c r="J23" s="268"/>
      <c r="K23" s="266">
        <f>K24</f>
        <v>10</v>
      </c>
    </row>
    <row r="24" spans="1:17" ht="37.5" x14ac:dyDescent="0.3">
      <c r="A24" s="263"/>
      <c r="B24" s="341" t="s">
        <v>179</v>
      </c>
      <c r="C24" s="267">
        <v>991</v>
      </c>
      <c r="D24" s="268" t="s">
        <v>22</v>
      </c>
      <c r="E24" s="268" t="s">
        <v>26</v>
      </c>
      <c r="F24" s="343" t="s">
        <v>174</v>
      </c>
      <c r="G24" s="344" t="s">
        <v>67</v>
      </c>
      <c r="H24" s="344" t="s">
        <v>23</v>
      </c>
      <c r="I24" s="345" t="s">
        <v>138</v>
      </c>
      <c r="J24" s="268" t="s">
        <v>80</v>
      </c>
      <c r="K24" s="266">
        <v>10</v>
      </c>
    </row>
    <row r="25" spans="1:17" ht="20.25" customHeight="1" x14ac:dyDescent="0.3">
      <c r="A25" s="263"/>
      <c r="B25" s="346" t="s">
        <v>7</v>
      </c>
      <c r="C25" s="276">
        <v>991</v>
      </c>
      <c r="D25" s="277" t="s">
        <v>22</v>
      </c>
      <c r="E25" s="277" t="s">
        <v>28</v>
      </c>
      <c r="F25" s="347"/>
      <c r="G25" s="348"/>
      <c r="H25" s="348"/>
      <c r="I25" s="349"/>
      <c r="J25" s="277"/>
      <c r="K25" s="264">
        <f>K29</f>
        <v>70</v>
      </c>
    </row>
    <row r="26" spans="1:17" ht="42.75" customHeight="1" x14ac:dyDescent="0.3">
      <c r="A26" s="265"/>
      <c r="B26" s="350" t="s">
        <v>63</v>
      </c>
      <c r="C26" s="267">
        <v>991</v>
      </c>
      <c r="D26" s="268" t="s">
        <v>22</v>
      </c>
      <c r="E26" s="269" t="s">
        <v>28</v>
      </c>
      <c r="F26" s="269" t="s">
        <v>64</v>
      </c>
      <c r="G26" s="270" t="s">
        <v>65</v>
      </c>
      <c r="H26" s="270" t="s">
        <v>23</v>
      </c>
      <c r="I26" s="271" t="s">
        <v>126</v>
      </c>
      <c r="J26" s="271"/>
      <c r="K26" s="266">
        <f>K29</f>
        <v>70</v>
      </c>
      <c r="O26" s="53"/>
    </row>
    <row r="27" spans="1:17" ht="18.75" x14ac:dyDescent="0.3">
      <c r="A27" s="265"/>
      <c r="B27" s="350" t="s">
        <v>53</v>
      </c>
      <c r="C27" s="267">
        <v>991</v>
      </c>
      <c r="D27" s="268" t="s">
        <v>22</v>
      </c>
      <c r="E27" s="269" t="s">
        <v>28</v>
      </c>
      <c r="F27" s="269" t="s">
        <v>64</v>
      </c>
      <c r="G27" s="270" t="s">
        <v>67</v>
      </c>
      <c r="H27" s="270" t="s">
        <v>23</v>
      </c>
      <c r="I27" s="271" t="s">
        <v>126</v>
      </c>
      <c r="J27" s="271"/>
      <c r="K27" s="266">
        <f>K29</f>
        <v>70</v>
      </c>
      <c r="N27" s="107"/>
      <c r="P27" s="53"/>
    </row>
    <row r="28" spans="1:17" ht="30" customHeight="1" x14ac:dyDescent="0.3">
      <c r="A28" s="265"/>
      <c r="B28" s="351" t="s">
        <v>68</v>
      </c>
      <c r="C28" s="267">
        <v>991</v>
      </c>
      <c r="D28" s="268" t="s">
        <v>22</v>
      </c>
      <c r="E28" s="269" t="s">
        <v>28</v>
      </c>
      <c r="F28" s="269" t="s">
        <v>64</v>
      </c>
      <c r="G28" s="270" t="s">
        <v>67</v>
      </c>
      <c r="H28" s="270" t="s">
        <v>23</v>
      </c>
      <c r="I28" s="271" t="s">
        <v>138</v>
      </c>
      <c r="J28" s="271"/>
      <c r="K28" s="266">
        <f>K29</f>
        <v>70</v>
      </c>
      <c r="O28" s="53"/>
      <c r="P28" s="53"/>
    </row>
    <row r="29" spans="1:17" ht="21" customHeight="1" x14ac:dyDescent="0.3">
      <c r="A29" s="265"/>
      <c r="B29" s="350" t="s">
        <v>69</v>
      </c>
      <c r="C29" s="267">
        <v>991</v>
      </c>
      <c r="D29" s="268" t="s">
        <v>22</v>
      </c>
      <c r="E29" s="269" t="s">
        <v>28</v>
      </c>
      <c r="F29" s="269" t="s">
        <v>64</v>
      </c>
      <c r="G29" s="270" t="s">
        <v>67</v>
      </c>
      <c r="H29" s="270" t="s">
        <v>23</v>
      </c>
      <c r="I29" s="271" t="s">
        <v>138</v>
      </c>
      <c r="J29" s="271" t="s">
        <v>70</v>
      </c>
      <c r="K29" s="266">
        <v>70</v>
      </c>
      <c r="L29" s="106"/>
      <c r="N29" s="107"/>
      <c r="O29" s="53"/>
    </row>
    <row r="30" spans="1:17" ht="36.75" customHeight="1" x14ac:dyDescent="0.3">
      <c r="A30" s="263">
        <v>2</v>
      </c>
      <c r="B30" s="352" t="s">
        <v>71</v>
      </c>
      <c r="C30" s="276">
        <v>992</v>
      </c>
      <c r="D30" s="353"/>
      <c r="E30" s="353"/>
      <c r="F30" s="269"/>
      <c r="G30" s="270"/>
      <c r="H30" s="270"/>
      <c r="I30" s="271"/>
      <c r="J30" s="276"/>
      <c r="K30" s="264">
        <f>K31+K69+K75+K88+K108+K148+K154+K167+K178+K185+K191</f>
        <v>28864.9</v>
      </c>
      <c r="L30" s="106"/>
      <c r="N30" s="107"/>
      <c r="O30" s="53"/>
      <c r="P30" s="53"/>
      <c r="Q30" s="53"/>
    </row>
    <row r="31" spans="1:17" s="51" customFormat="1" ht="18.75" x14ac:dyDescent="0.3">
      <c r="A31" s="263"/>
      <c r="B31" s="352" t="s">
        <v>7</v>
      </c>
      <c r="C31" s="276">
        <v>992</v>
      </c>
      <c r="D31" s="277" t="s">
        <v>22</v>
      </c>
      <c r="E31" s="277" t="s">
        <v>23</v>
      </c>
      <c r="F31" s="278"/>
      <c r="G31" s="279"/>
      <c r="H31" s="279"/>
      <c r="I31" s="280"/>
      <c r="J31" s="277"/>
      <c r="K31" s="264">
        <f>K32+K37+K52+K57</f>
        <v>10477.799999999999</v>
      </c>
      <c r="L31" s="109"/>
      <c r="M31" s="110"/>
      <c r="N31" s="110"/>
    </row>
    <row r="32" spans="1:17" s="51" customFormat="1" ht="51" customHeight="1" x14ac:dyDescent="0.3">
      <c r="A32" s="263"/>
      <c r="B32" s="354" t="s">
        <v>37</v>
      </c>
      <c r="C32" s="267">
        <v>992</v>
      </c>
      <c r="D32" s="268" t="s">
        <v>22</v>
      </c>
      <c r="E32" s="268" t="s">
        <v>24</v>
      </c>
      <c r="F32" s="269"/>
      <c r="G32" s="270"/>
      <c r="H32" s="270"/>
      <c r="I32" s="271"/>
      <c r="J32" s="268"/>
      <c r="K32" s="266">
        <f>K36</f>
        <v>853.1</v>
      </c>
      <c r="L32" s="109"/>
      <c r="M32" s="110"/>
      <c r="N32" s="110"/>
    </row>
    <row r="33" spans="1:15" s="51" customFormat="1" ht="18.75" x14ac:dyDescent="0.3">
      <c r="A33" s="263"/>
      <c r="B33" s="350" t="s">
        <v>72</v>
      </c>
      <c r="C33" s="267">
        <v>992</v>
      </c>
      <c r="D33" s="268" t="s">
        <v>22</v>
      </c>
      <c r="E33" s="268" t="s">
        <v>24</v>
      </c>
      <c r="F33" s="269" t="s">
        <v>73</v>
      </c>
      <c r="G33" s="270" t="s">
        <v>65</v>
      </c>
      <c r="H33" s="270" t="s">
        <v>23</v>
      </c>
      <c r="I33" s="271" t="s">
        <v>126</v>
      </c>
      <c r="J33" s="268"/>
      <c r="K33" s="266">
        <f>K36</f>
        <v>853.1</v>
      </c>
      <c r="L33" s="109"/>
      <c r="M33" s="110"/>
      <c r="N33" s="110"/>
      <c r="O33" s="54"/>
    </row>
    <row r="34" spans="1:15" s="51" customFormat="1" ht="18.75" x14ac:dyDescent="0.3">
      <c r="A34" s="263"/>
      <c r="B34" s="350" t="s">
        <v>51</v>
      </c>
      <c r="C34" s="267">
        <v>992</v>
      </c>
      <c r="D34" s="268" t="s">
        <v>22</v>
      </c>
      <c r="E34" s="268" t="s">
        <v>24</v>
      </c>
      <c r="F34" s="269" t="s">
        <v>73</v>
      </c>
      <c r="G34" s="270" t="s">
        <v>74</v>
      </c>
      <c r="H34" s="270" t="s">
        <v>23</v>
      </c>
      <c r="I34" s="271" t="s">
        <v>126</v>
      </c>
      <c r="J34" s="268"/>
      <c r="K34" s="266">
        <f>K36</f>
        <v>853.1</v>
      </c>
      <c r="L34" s="109"/>
      <c r="M34" s="110"/>
      <c r="N34" s="110"/>
      <c r="O34" s="54"/>
    </row>
    <row r="35" spans="1:15" s="51" customFormat="1" ht="18.75" x14ac:dyDescent="0.3">
      <c r="A35" s="263"/>
      <c r="B35" s="350" t="s">
        <v>68</v>
      </c>
      <c r="C35" s="267">
        <v>992</v>
      </c>
      <c r="D35" s="268" t="s">
        <v>22</v>
      </c>
      <c r="E35" s="268" t="s">
        <v>24</v>
      </c>
      <c r="F35" s="269" t="s">
        <v>73</v>
      </c>
      <c r="G35" s="270" t="s">
        <v>74</v>
      </c>
      <c r="H35" s="270" t="s">
        <v>23</v>
      </c>
      <c r="I35" s="271" t="s">
        <v>138</v>
      </c>
      <c r="J35" s="268"/>
      <c r="K35" s="266">
        <f>K36</f>
        <v>853.1</v>
      </c>
      <c r="L35" s="109"/>
      <c r="M35" s="110"/>
      <c r="N35" s="110"/>
    </row>
    <row r="36" spans="1:15" s="51" customFormat="1" ht="75" customHeight="1" x14ac:dyDescent="0.3">
      <c r="A36" s="263"/>
      <c r="B36" s="350" t="s">
        <v>75</v>
      </c>
      <c r="C36" s="267">
        <v>992</v>
      </c>
      <c r="D36" s="268" t="s">
        <v>22</v>
      </c>
      <c r="E36" s="268" t="s">
        <v>24</v>
      </c>
      <c r="F36" s="269" t="s">
        <v>73</v>
      </c>
      <c r="G36" s="270" t="s">
        <v>74</v>
      </c>
      <c r="H36" s="270" t="s">
        <v>23</v>
      </c>
      <c r="I36" s="271" t="s">
        <v>138</v>
      </c>
      <c r="J36" s="268" t="s">
        <v>76</v>
      </c>
      <c r="K36" s="266">
        <v>853.1</v>
      </c>
      <c r="L36" s="109"/>
      <c r="M36" s="110"/>
      <c r="N36" s="110"/>
      <c r="O36" s="54"/>
    </row>
    <row r="37" spans="1:15" s="51" customFormat="1" ht="57.75" customHeight="1" x14ac:dyDescent="0.3">
      <c r="A37" s="263"/>
      <c r="B37" s="354" t="s">
        <v>77</v>
      </c>
      <c r="C37" s="267">
        <v>992</v>
      </c>
      <c r="D37" s="268" t="s">
        <v>22</v>
      </c>
      <c r="E37" s="268" t="s">
        <v>25</v>
      </c>
      <c r="F37" s="269"/>
      <c r="G37" s="270"/>
      <c r="H37" s="270"/>
      <c r="I37" s="271"/>
      <c r="J37" s="268"/>
      <c r="K37" s="266">
        <f>K41+K42+K43+K46+K47</f>
        <v>4810.2</v>
      </c>
      <c r="L37" s="109"/>
      <c r="M37" s="111"/>
      <c r="N37" s="110"/>
    </row>
    <row r="38" spans="1:15" s="51" customFormat="1" ht="18.75" x14ac:dyDescent="0.3">
      <c r="A38" s="263"/>
      <c r="B38" s="350" t="s">
        <v>165</v>
      </c>
      <c r="C38" s="267">
        <v>992</v>
      </c>
      <c r="D38" s="268" t="s">
        <v>22</v>
      </c>
      <c r="E38" s="268" t="s">
        <v>25</v>
      </c>
      <c r="F38" s="269" t="s">
        <v>78</v>
      </c>
      <c r="G38" s="270" t="s">
        <v>65</v>
      </c>
      <c r="H38" s="270" t="s">
        <v>23</v>
      </c>
      <c r="I38" s="271" t="s">
        <v>126</v>
      </c>
      <c r="J38" s="268"/>
      <c r="K38" s="266">
        <f>K39+K44+K47</f>
        <v>4810.2</v>
      </c>
      <c r="L38" s="109"/>
      <c r="M38" s="110"/>
      <c r="N38" s="110"/>
    </row>
    <row r="39" spans="1:15" ht="18.75" x14ac:dyDescent="0.3">
      <c r="A39" s="273"/>
      <c r="B39" s="350" t="s">
        <v>165</v>
      </c>
      <c r="C39" s="267">
        <v>992</v>
      </c>
      <c r="D39" s="268" t="s">
        <v>22</v>
      </c>
      <c r="E39" s="268" t="s">
        <v>25</v>
      </c>
      <c r="F39" s="269" t="s">
        <v>78</v>
      </c>
      <c r="G39" s="270" t="s">
        <v>74</v>
      </c>
      <c r="H39" s="270" t="s">
        <v>23</v>
      </c>
      <c r="I39" s="271" t="s">
        <v>126</v>
      </c>
      <c r="J39" s="268"/>
      <c r="K39" s="266">
        <f>K40</f>
        <v>4751.2</v>
      </c>
    </row>
    <row r="40" spans="1:15" ht="18.75" x14ac:dyDescent="0.3">
      <c r="A40" s="273"/>
      <c r="B40" s="350" t="s">
        <v>68</v>
      </c>
      <c r="C40" s="267">
        <v>992</v>
      </c>
      <c r="D40" s="268" t="s">
        <v>22</v>
      </c>
      <c r="E40" s="268" t="s">
        <v>25</v>
      </c>
      <c r="F40" s="269" t="s">
        <v>78</v>
      </c>
      <c r="G40" s="270" t="s">
        <v>74</v>
      </c>
      <c r="H40" s="270" t="s">
        <v>23</v>
      </c>
      <c r="I40" s="271" t="s">
        <v>138</v>
      </c>
      <c r="J40" s="268"/>
      <c r="K40" s="266">
        <f>K41+K42+K43</f>
        <v>4751.2</v>
      </c>
    </row>
    <row r="41" spans="1:15" ht="76.5" customHeight="1" x14ac:dyDescent="0.3">
      <c r="A41" s="273"/>
      <c r="B41" s="350" t="s">
        <v>75</v>
      </c>
      <c r="C41" s="267">
        <v>992</v>
      </c>
      <c r="D41" s="268" t="s">
        <v>22</v>
      </c>
      <c r="E41" s="268" t="s">
        <v>25</v>
      </c>
      <c r="F41" s="269" t="s">
        <v>78</v>
      </c>
      <c r="G41" s="270" t="s">
        <v>74</v>
      </c>
      <c r="H41" s="270" t="s">
        <v>23</v>
      </c>
      <c r="I41" s="271" t="s">
        <v>138</v>
      </c>
      <c r="J41" s="268" t="s">
        <v>76</v>
      </c>
      <c r="K41" s="266">
        <v>3454.6</v>
      </c>
    </row>
    <row r="42" spans="1:15" ht="28.5" customHeight="1" x14ac:dyDescent="0.3">
      <c r="A42" s="274"/>
      <c r="B42" s="350" t="s">
        <v>79</v>
      </c>
      <c r="C42" s="267">
        <v>992</v>
      </c>
      <c r="D42" s="268" t="s">
        <v>22</v>
      </c>
      <c r="E42" s="268" t="s">
        <v>25</v>
      </c>
      <c r="F42" s="269" t="s">
        <v>78</v>
      </c>
      <c r="G42" s="270" t="s">
        <v>74</v>
      </c>
      <c r="H42" s="270" t="s">
        <v>23</v>
      </c>
      <c r="I42" s="271" t="s">
        <v>138</v>
      </c>
      <c r="J42" s="268" t="s">
        <v>80</v>
      </c>
      <c r="K42" s="266">
        <v>1281.0999999999999</v>
      </c>
    </row>
    <row r="43" spans="1:15" ht="16.5" customHeight="1" x14ac:dyDescent="0.3">
      <c r="A43" s="274"/>
      <c r="B43" s="350" t="s">
        <v>81</v>
      </c>
      <c r="C43" s="267">
        <v>992</v>
      </c>
      <c r="D43" s="268" t="s">
        <v>22</v>
      </c>
      <c r="E43" s="268" t="s">
        <v>25</v>
      </c>
      <c r="F43" s="269" t="s">
        <v>78</v>
      </c>
      <c r="G43" s="270" t="s">
        <v>74</v>
      </c>
      <c r="H43" s="270" t="s">
        <v>23</v>
      </c>
      <c r="I43" s="271" t="s">
        <v>138</v>
      </c>
      <c r="J43" s="268" t="s">
        <v>82</v>
      </c>
      <c r="K43" s="266">
        <v>15.5</v>
      </c>
    </row>
    <row r="44" spans="1:15" ht="18.75" x14ac:dyDescent="0.3">
      <c r="A44" s="273"/>
      <c r="B44" s="350" t="s">
        <v>55</v>
      </c>
      <c r="C44" s="267">
        <v>992</v>
      </c>
      <c r="D44" s="268" t="s">
        <v>22</v>
      </c>
      <c r="E44" s="268" t="s">
        <v>25</v>
      </c>
      <c r="F44" s="269" t="s">
        <v>78</v>
      </c>
      <c r="G44" s="270" t="s">
        <v>67</v>
      </c>
      <c r="H44" s="270" t="s">
        <v>23</v>
      </c>
      <c r="I44" s="271" t="s">
        <v>126</v>
      </c>
      <c r="J44" s="268"/>
      <c r="K44" s="266">
        <f>K45</f>
        <v>3.8</v>
      </c>
    </row>
    <row r="45" spans="1:15" ht="37.5" x14ac:dyDescent="0.3">
      <c r="A45" s="273"/>
      <c r="B45" s="350" t="s">
        <v>83</v>
      </c>
      <c r="C45" s="267">
        <v>992</v>
      </c>
      <c r="D45" s="268" t="s">
        <v>22</v>
      </c>
      <c r="E45" s="268" t="s">
        <v>25</v>
      </c>
      <c r="F45" s="269" t="s">
        <v>78</v>
      </c>
      <c r="G45" s="270" t="s">
        <v>67</v>
      </c>
      <c r="H45" s="270" t="s">
        <v>23</v>
      </c>
      <c r="I45" s="271" t="s">
        <v>139</v>
      </c>
      <c r="J45" s="268"/>
      <c r="K45" s="266">
        <f>K46</f>
        <v>3.8</v>
      </c>
    </row>
    <row r="46" spans="1:15" ht="44.25" customHeight="1" x14ac:dyDescent="0.3">
      <c r="A46" s="275"/>
      <c r="B46" s="355" t="s">
        <v>79</v>
      </c>
      <c r="C46" s="356">
        <v>992</v>
      </c>
      <c r="D46" s="357" t="s">
        <v>22</v>
      </c>
      <c r="E46" s="357" t="s">
        <v>25</v>
      </c>
      <c r="F46" s="358" t="s">
        <v>78</v>
      </c>
      <c r="G46" s="359" t="s">
        <v>67</v>
      </c>
      <c r="H46" s="359" t="s">
        <v>23</v>
      </c>
      <c r="I46" s="360" t="s">
        <v>139</v>
      </c>
      <c r="J46" s="357" t="s">
        <v>80</v>
      </c>
      <c r="K46" s="361">
        <v>3.8</v>
      </c>
    </row>
    <row r="47" spans="1:15" ht="18.75" x14ac:dyDescent="0.3">
      <c r="A47" s="273"/>
      <c r="B47" s="282" t="s">
        <v>302</v>
      </c>
      <c r="C47" s="267">
        <v>992</v>
      </c>
      <c r="D47" s="268" t="s">
        <v>22</v>
      </c>
      <c r="E47" s="268" t="s">
        <v>25</v>
      </c>
      <c r="F47" s="358" t="s">
        <v>78</v>
      </c>
      <c r="G47" s="359" t="s">
        <v>148</v>
      </c>
      <c r="H47" s="359" t="s">
        <v>23</v>
      </c>
      <c r="I47" s="360" t="s">
        <v>126</v>
      </c>
      <c r="J47" s="268"/>
      <c r="K47" s="266">
        <f>K48+K50</f>
        <v>55.2</v>
      </c>
    </row>
    <row r="48" spans="1:15" ht="56.25" x14ac:dyDescent="0.3">
      <c r="A48" s="273"/>
      <c r="B48" s="282" t="s">
        <v>303</v>
      </c>
      <c r="C48" s="267">
        <v>992</v>
      </c>
      <c r="D48" s="268" t="s">
        <v>22</v>
      </c>
      <c r="E48" s="268" t="s">
        <v>25</v>
      </c>
      <c r="F48" s="358" t="s">
        <v>78</v>
      </c>
      <c r="G48" s="359" t="s">
        <v>148</v>
      </c>
      <c r="H48" s="359" t="s">
        <v>23</v>
      </c>
      <c r="I48" s="360" t="s">
        <v>304</v>
      </c>
      <c r="J48" s="268"/>
      <c r="K48" s="266">
        <f>K49</f>
        <v>27.5</v>
      </c>
    </row>
    <row r="49" spans="1:14" ht="18.75" x14ac:dyDescent="0.3">
      <c r="A49" s="273"/>
      <c r="B49" s="282" t="s">
        <v>69</v>
      </c>
      <c r="C49" s="267">
        <v>992</v>
      </c>
      <c r="D49" s="268" t="s">
        <v>22</v>
      </c>
      <c r="E49" s="268" t="s">
        <v>25</v>
      </c>
      <c r="F49" s="358" t="s">
        <v>78</v>
      </c>
      <c r="G49" s="359" t="s">
        <v>148</v>
      </c>
      <c r="H49" s="359" t="s">
        <v>23</v>
      </c>
      <c r="I49" s="360" t="s">
        <v>304</v>
      </c>
      <c r="J49" s="268" t="s">
        <v>70</v>
      </c>
      <c r="K49" s="266">
        <v>27.5</v>
      </c>
    </row>
    <row r="50" spans="1:14" ht="37.5" x14ac:dyDescent="0.3">
      <c r="A50" s="273"/>
      <c r="B50" s="282" t="s">
        <v>305</v>
      </c>
      <c r="C50" s="267">
        <v>992</v>
      </c>
      <c r="D50" s="268" t="s">
        <v>22</v>
      </c>
      <c r="E50" s="268" t="s">
        <v>25</v>
      </c>
      <c r="F50" s="269" t="s">
        <v>78</v>
      </c>
      <c r="G50" s="270" t="s">
        <v>148</v>
      </c>
      <c r="H50" s="270" t="s">
        <v>23</v>
      </c>
      <c r="I50" s="271" t="s">
        <v>307</v>
      </c>
      <c r="J50" s="268"/>
      <c r="K50" s="266">
        <f>K51</f>
        <v>27.7</v>
      </c>
    </row>
    <row r="51" spans="1:14" ht="18.75" x14ac:dyDescent="0.3">
      <c r="A51" s="273"/>
      <c r="B51" s="282" t="s">
        <v>69</v>
      </c>
      <c r="C51" s="267">
        <v>992</v>
      </c>
      <c r="D51" s="268" t="s">
        <v>22</v>
      </c>
      <c r="E51" s="269" t="s">
        <v>25</v>
      </c>
      <c r="F51" s="269" t="s">
        <v>78</v>
      </c>
      <c r="G51" s="270" t="s">
        <v>148</v>
      </c>
      <c r="H51" s="270" t="s">
        <v>23</v>
      </c>
      <c r="I51" s="271" t="s">
        <v>307</v>
      </c>
      <c r="J51" s="271" t="s">
        <v>70</v>
      </c>
      <c r="K51" s="266">
        <v>27.7</v>
      </c>
    </row>
    <row r="52" spans="1:14" ht="18.75" x14ac:dyDescent="0.3">
      <c r="A52" s="273"/>
      <c r="B52" s="346" t="s">
        <v>84</v>
      </c>
      <c r="C52" s="276">
        <v>992</v>
      </c>
      <c r="D52" s="277" t="s">
        <v>22</v>
      </c>
      <c r="E52" s="277" t="s">
        <v>42</v>
      </c>
      <c r="F52" s="377"/>
      <c r="G52" s="378"/>
      <c r="H52" s="378"/>
      <c r="I52" s="379"/>
      <c r="J52" s="277"/>
      <c r="K52" s="264">
        <f>K56</f>
        <v>10</v>
      </c>
    </row>
    <row r="53" spans="1:14" ht="18.75" x14ac:dyDescent="0.3">
      <c r="A53" s="273"/>
      <c r="B53" s="350" t="s">
        <v>57</v>
      </c>
      <c r="C53" s="267">
        <v>992</v>
      </c>
      <c r="D53" s="268" t="s">
        <v>22</v>
      </c>
      <c r="E53" s="268" t="s">
        <v>42</v>
      </c>
      <c r="F53" s="269" t="s">
        <v>78</v>
      </c>
      <c r="G53" s="270" t="s">
        <v>65</v>
      </c>
      <c r="H53" s="270" t="s">
        <v>23</v>
      </c>
      <c r="I53" s="271" t="s">
        <v>126</v>
      </c>
      <c r="J53" s="268"/>
      <c r="K53" s="266">
        <f>K56</f>
        <v>10</v>
      </c>
    </row>
    <row r="54" spans="1:14" ht="18.75" x14ac:dyDescent="0.3">
      <c r="A54" s="273"/>
      <c r="B54" s="350" t="s">
        <v>54</v>
      </c>
      <c r="C54" s="267">
        <v>992</v>
      </c>
      <c r="D54" s="268" t="s">
        <v>22</v>
      </c>
      <c r="E54" s="268" t="s">
        <v>42</v>
      </c>
      <c r="F54" s="269" t="s">
        <v>78</v>
      </c>
      <c r="G54" s="270" t="s">
        <v>85</v>
      </c>
      <c r="H54" s="270" t="s">
        <v>23</v>
      </c>
      <c r="I54" s="271" t="s">
        <v>126</v>
      </c>
      <c r="J54" s="268"/>
      <c r="K54" s="266">
        <f>K56</f>
        <v>10</v>
      </c>
    </row>
    <row r="55" spans="1:14" ht="18.75" x14ac:dyDescent="0.3">
      <c r="A55" s="273"/>
      <c r="B55" s="350" t="s">
        <v>86</v>
      </c>
      <c r="C55" s="267">
        <v>992</v>
      </c>
      <c r="D55" s="268" t="s">
        <v>22</v>
      </c>
      <c r="E55" s="268" t="s">
        <v>42</v>
      </c>
      <c r="F55" s="269" t="s">
        <v>78</v>
      </c>
      <c r="G55" s="270" t="s">
        <v>85</v>
      </c>
      <c r="H55" s="270" t="s">
        <v>23</v>
      </c>
      <c r="I55" s="271" t="s">
        <v>140</v>
      </c>
      <c r="J55" s="268"/>
      <c r="K55" s="266">
        <f>K56</f>
        <v>10</v>
      </c>
    </row>
    <row r="56" spans="1:14" ht="18.75" x14ac:dyDescent="0.3">
      <c r="A56" s="273"/>
      <c r="B56" s="350" t="s">
        <v>81</v>
      </c>
      <c r="C56" s="267">
        <v>992</v>
      </c>
      <c r="D56" s="268" t="s">
        <v>22</v>
      </c>
      <c r="E56" s="268" t="s">
        <v>42</v>
      </c>
      <c r="F56" s="269" t="s">
        <v>78</v>
      </c>
      <c r="G56" s="270" t="s">
        <v>85</v>
      </c>
      <c r="H56" s="270" t="s">
        <v>23</v>
      </c>
      <c r="I56" s="271" t="s">
        <v>140</v>
      </c>
      <c r="J56" s="268" t="s">
        <v>82</v>
      </c>
      <c r="K56" s="266">
        <v>10</v>
      </c>
    </row>
    <row r="57" spans="1:14" s="51" customFormat="1" ht="28.5" customHeight="1" x14ac:dyDescent="0.3">
      <c r="A57" s="272"/>
      <c r="B57" s="352" t="s">
        <v>8</v>
      </c>
      <c r="C57" s="276">
        <v>992</v>
      </c>
      <c r="D57" s="277" t="s">
        <v>22</v>
      </c>
      <c r="E57" s="277">
        <v>13</v>
      </c>
      <c r="F57" s="278"/>
      <c r="G57" s="279"/>
      <c r="H57" s="270"/>
      <c r="I57" s="280"/>
      <c r="J57" s="277"/>
      <c r="K57" s="264">
        <f>K58+K62+K66</f>
        <v>4804.5</v>
      </c>
      <c r="L57" s="109"/>
      <c r="M57" s="110"/>
      <c r="N57" s="110"/>
    </row>
    <row r="58" spans="1:14" ht="42" customHeight="1" x14ac:dyDescent="0.3">
      <c r="A58" s="273"/>
      <c r="B58" s="362" t="s">
        <v>388</v>
      </c>
      <c r="C58" s="267">
        <v>992</v>
      </c>
      <c r="D58" s="268" t="s">
        <v>22</v>
      </c>
      <c r="E58" s="268">
        <v>13</v>
      </c>
      <c r="F58" s="269" t="s">
        <v>42</v>
      </c>
      <c r="G58" s="270" t="s">
        <v>65</v>
      </c>
      <c r="H58" s="270" t="s">
        <v>23</v>
      </c>
      <c r="I58" s="271" t="s">
        <v>126</v>
      </c>
      <c r="J58" s="363"/>
      <c r="K58" s="266">
        <f>K61</f>
        <v>0</v>
      </c>
    </row>
    <row r="59" spans="1:14" ht="34.5" customHeight="1" x14ac:dyDescent="0.3">
      <c r="A59" s="274"/>
      <c r="B59" s="362" t="s">
        <v>90</v>
      </c>
      <c r="C59" s="267">
        <v>992</v>
      </c>
      <c r="D59" s="268" t="s">
        <v>22</v>
      </c>
      <c r="E59" s="268">
        <v>13</v>
      </c>
      <c r="F59" s="269" t="s">
        <v>42</v>
      </c>
      <c r="G59" s="270" t="s">
        <v>74</v>
      </c>
      <c r="H59" s="270" t="s">
        <v>23</v>
      </c>
      <c r="I59" s="271" t="s">
        <v>126</v>
      </c>
      <c r="J59" s="363"/>
      <c r="K59" s="266">
        <f>K61</f>
        <v>0</v>
      </c>
      <c r="L59" s="425"/>
    </row>
    <row r="60" spans="1:14" s="23" customFormat="1" ht="28.5" customHeight="1" x14ac:dyDescent="0.3">
      <c r="A60" s="274"/>
      <c r="B60" s="362" t="s">
        <v>91</v>
      </c>
      <c r="C60" s="267">
        <v>992</v>
      </c>
      <c r="D60" s="268" t="s">
        <v>22</v>
      </c>
      <c r="E60" s="268">
        <v>13</v>
      </c>
      <c r="F60" s="269" t="s">
        <v>42</v>
      </c>
      <c r="G60" s="270" t="s">
        <v>74</v>
      </c>
      <c r="H60" s="270" t="s">
        <v>23</v>
      </c>
      <c r="I60" s="271" t="s">
        <v>132</v>
      </c>
      <c r="J60" s="363"/>
      <c r="K60" s="266">
        <f>K61</f>
        <v>0</v>
      </c>
      <c r="L60" s="425"/>
      <c r="M60" s="112"/>
      <c r="N60" s="112"/>
    </row>
    <row r="61" spans="1:14" s="639" customFormat="1" ht="28.5" customHeight="1" x14ac:dyDescent="0.3">
      <c r="A61" s="635"/>
      <c r="B61" s="558" t="s">
        <v>111</v>
      </c>
      <c r="C61" s="510">
        <v>992</v>
      </c>
      <c r="D61" s="511" t="s">
        <v>22</v>
      </c>
      <c r="E61" s="511">
        <v>13</v>
      </c>
      <c r="F61" s="512" t="s">
        <v>42</v>
      </c>
      <c r="G61" s="513" t="s">
        <v>74</v>
      </c>
      <c r="H61" s="513" t="s">
        <v>23</v>
      </c>
      <c r="I61" s="514" t="s">
        <v>132</v>
      </c>
      <c r="J61" s="511" t="s">
        <v>112</v>
      </c>
      <c r="K61" s="515">
        <f>14.4-14.4</f>
        <v>0</v>
      </c>
      <c r="L61" s="547">
        <v>-14.4</v>
      </c>
      <c r="M61" s="638"/>
      <c r="N61" s="638"/>
    </row>
    <row r="62" spans="1:14" ht="49.5" customHeight="1" x14ac:dyDescent="0.3">
      <c r="A62" s="274"/>
      <c r="B62" s="362" t="s">
        <v>214</v>
      </c>
      <c r="C62" s="267">
        <v>992</v>
      </c>
      <c r="D62" s="268" t="s">
        <v>22</v>
      </c>
      <c r="E62" s="268">
        <v>13</v>
      </c>
      <c r="F62" s="269" t="s">
        <v>41</v>
      </c>
      <c r="G62" s="270" t="s">
        <v>65</v>
      </c>
      <c r="H62" s="270" t="s">
        <v>23</v>
      </c>
      <c r="I62" s="271" t="s">
        <v>126</v>
      </c>
      <c r="J62" s="268"/>
      <c r="K62" s="266">
        <f>K65</f>
        <v>425.4</v>
      </c>
      <c r="L62" s="425"/>
    </row>
    <row r="63" spans="1:14" ht="35.25" customHeight="1" x14ac:dyDescent="0.3">
      <c r="A63" s="274"/>
      <c r="B63" s="362" t="s">
        <v>181</v>
      </c>
      <c r="C63" s="267">
        <v>992</v>
      </c>
      <c r="D63" s="268" t="s">
        <v>22</v>
      </c>
      <c r="E63" s="268">
        <v>13</v>
      </c>
      <c r="F63" s="269" t="s">
        <v>41</v>
      </c>
      <c r="G63" s="270" t="s">
        <v>65</v>
      </c>
      <c r="H63" s="270" t="s">
        <v>23</v>
      </c>
      <c r="I63" s="271" t="s">
        <v>126</v>
      </c>
      <c r="J63" s="268"/>
      <c r="K63" s="266">
        <f>K65</f>
        <v>425.4</v>
      </c>
      <c r="L63" s="425"/>
    </row>
    <row r="64" spans="1:14" ht="42.75" customHeight="1" x14ac:dyDescent="0.3">
      <c r="A64" s="274"/>
      <c r="B64" s="362" t="s">
        <v>183</v>
      </c>
      <c r="C64" s="267">
        <v>992</v>
      </c>
      <c r="D64" s="268" t="s">
        <v>22</v>
      </c>
      <c r="E64" s="268">
        <v>13</v>
      </c>
      <c r="F64" s="269" t="s">
        <v>41</v>
      </c>
      <c r="G64" s="270" t="s">
        <v>74</v>
      </c>
      <c r="H64" s="270" t="s">
        <v>23</v>
      </c>
      <c r="I64" s="271" t="s">
        <v>182</v>
      </c>
      <c r="J64" s="268"/>
      <c r="K64" s="266">
        <f>K65</f>
        <v>425.4</v>
      </c>
      <c r="L64" s="425"/>
    </row>
    <row r="65" spans="1:256" ht="21.75" customHeight="1" x14ac:dyDescent="0.3">
      <c r="A65" s="274"/>
      <c r="B65" s="350" t="s">
        <v>79</v>
      </c>
      <c r="C65" s="267">
        <v>992</v>
      </c>
      <c r="D65" s="268" t="s">
        <v>22</v>
      </c>
      <c r="E65" s="268">
        <v>13</v>
      </c>
      <c r="F65" s="269" t="s">
        <v>41</v>
      </c>
      <c r="G65" s="270" t="s">
        <v>74</v>
      </c>
      <c r="H65" s="270" t="s">
        <v>23</v>
      </c>
      <c r="I65" s="271" t="s">
        <v>182</v>
      </c>
      <c r="J65" s="268" t="s">
        <v>80</v>
      </c>
      <c r="K65" s="266">
        <v>425.4</v>
      </c>
      <c r="L65" s="425"/>
    </row>
    <row r="66" spans="1:256" ht="28.5" customHeight="1" x14ac:dyDescent="0.3">
      <c r="A66" s="274"/>
      <c r="B66" s="350" t="s">
        <v>52</v>
      </c>
      <c r="C66" s="267">
        <v>992</v>
      </c>
      <c r="D66" s="268" t="s">
        <v>22</v>
      </c>
      <c r="E66" s="268" t="s">
        <v>41</v>
      </c>
      <c r="F66" s="269" t="s">
        <v>78</v>
      </c>
      <c r="G66" s="270" t="s">
        <v>74</v>
      </c>
      <c r="H66" s="270" t="s">
        <v>23</v>
      </c>
      <c r="I66" s="271" t="s">
        <v>126</v>
      </c>
      <c r="J66" s="268"/>
      <c r="K66" s="266">
        <f>K67</f>
        <v>4379.1000000000004</v>
      </c>
      <c r="L66" s="425"/>
    </row>
    <row r="67" spans="1:256" s="51" customFormat="1" ht="18.75" x14ac:dyDescent="0.3">
      <c r="A67" s="274"/>
      <c r="B67" s="350" t="s">
        <v>171</v>
      </c>
      <c r="C67" s="267">
        <v>992</v>
      </c>
      <c r="D67" s="268" t="s">
        <v>22</v>
      </c>
      <c r="E67" s="268" t="s">
        <v>41</v>
      </c>
      <c r="F67" s="269" t="s">
        <v>78</v>
      </c>
      <c r="G67" s="270" t="s">
        <v>74</v>
      </c>
      <c r="H67" s="270" t="s">
        <v>23</v>
      </c>
      <c r="I67" s="271" t="s">
        <v>172</v>
      </c>
      <c r="J67" s="268"/>
      <c r="K67" s="266">
        <f>K68</f>
        <v>4379.1000000000004</v>
      </c>
      <c r="L67" s="425"/>
      <c r="M67" s="105"/>
      <c r="N67" s="105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  <c r="IG67" s="52"/>
      <c r="IH67" s="52"/>
      <c r="II67" s="52"/>
      <c r="IJ67" s="52"/>
      <c r="IK67" s="52"/>
      <c r="IL67" s="52"/>
      <c r="IM67" s="52"/>
      <c r="IN67" s="52"/>
      <c r="IO67" s="52"/>
      <c r="IP67" s="52"/>
      <c r="IQ67" s="52"/>
      <c r="IR67" s="52"/>
      <c r="IS67" s="52"/>
      <c r="IT67" s="52"/>
      <c r="IU67" s="52"/>
      <c r="IV67" s="52"/>
    </row>
    <row r="68" spans="1:256" s="202" customFormat="1" ht="18.75" x14ac:dyDescent="0.3">
      <c r="A68" s="274"/>
      <c r="B68" s="350" t="s">
        <v>336</v>
      </c>
      <c r="C68" s="267">
        <v>993</v>
      </c>
      <c r="D68" s="268" t="s">
        <v>22</v>
      </c>
      <c r="E68" s="268" t="s">
        <v>41</v>
      </c>
      <c r="F68" s="269" t="s">
        <v>78</v>
      </c>
      <c r="G68" s="270" t="s">
        <v>74</v>
      </c>
      <c r="H68" s="270" t="s">
        <v>23</v>
      </c>
      <c r="I68" s="271" t="s">
        <v>172</v>
      </c>
      <c r="J68" s="268" t="s">
        <v>82</v>
      </c>
      <c r="K68" s="266">
        <v>4379.1000000000004</v>
      </c>
      <c r="L68" s="425"/>
      <c r="M68" s="486"/>
      <c r="N68" s="486"/>
    </row>
    <row r="69" spans="1:256" s="51" customFormat="1" ht="18.75" x14ac:dyDescent="0.3">
      <c r="A69" s="353"/>
      <c r="B69" s="346" t="s">
        <v>34</v>
      </c>
      <c r="C69" s="276">
        <v>992</v>
      </c>
      <c r="D69" s="277" t="s">
        <v>24</v>
      </c>
      <c r="E69" s="277" t="s">
        <v>23</v>
      </c>
      <c r="F69" s="278"/>
      <c r="G69" s="279"/>
      <c r="H69" s="279"/>
      <c r="I69" s="280"/>
      <c r="J69" s="277"/>
      <c r="K69" s="264">
        <f>K74</f>
        <v>245.3</v>
      </c>
      <c r="L69" s="426"/>
      <c r="M69" s="110"/>
      <c r="N69" s="110"/>
    </row>
    <row r="70" spans="1:256" ht="21.75" customHeight="1" x14ac:dyDescent="0.3">
      <c r="A70" s="274"/>
      <c r="B70" s="350" t="s">
        <v>10</v>
      </c>
      <c r="C70" s="267">
        <v>992</v>
      </c>
      <c r="D70" s="268" t="s">
        <v>24</v>
      </c>
      <c r="E70" s="268" t="s">
        <v>26</v>
      </c>
      <c r="F70" s="269"/>
      <c r="G70" s="270"/>
      <c r="H70" s="270"/>
      <c r="I70" s="271"/>
      <c r="J70" s="268"/>
      <c r="K70" s="266">
        <f>K69</f>
        <v>245.3</v>
      </c>
      <c r="L70" s="425"/>
    </row>
    <row r="71" spans="1:256" ht="18.75" x14ac:dyDescent="0.3">
      <c r="A71" s="274"/>
      <c r="B71" s="350" t="s">
        <v>339</v>
      </c>
      <c r="C71" s="267">
        <v>992</v>
      </c>
      <c r="D71" s="268" t="s">
        <v>24</v>
      </c>
      <c r="E71" s="268" t="s">
        <v>26</v>
      </c>
      <c r="F71" s="269" t="s">
        <v>78</v>
      </c>
      <c r="G71" s="270" t="s">
        <v>65</v>
      </c>
      <c r="H71" s="270" t="s">
        <v>23</v>
      </c>
      <c r="I71" s="271" t="s">
        <v>66</v>
      </c>
      <c r="J71" s="268"/>
      <c r="K71" s="266">
        <f>K69</f>
        <v>245.3</v>
      </c>
      <c r="L71" s="425"/>
    </row>
    <row r="72" spans="1:256" ht="21" customHeight="1" x14ac:dyDescent="0.3">
      <c r="A72" s="274"/>
      <c r="B72" s="350" t="s">
        <v>165</v>
      </c>
      <c r="C72" s="267">
        <v>992</v>
      </c>
      <c r="D72" s="268" t="s">
        <v>24</v>
      </c>
      <c r="E72" s="268" t="s">
        <v>26</v>
      </c>
      <c r="F72" s="269" t="s">
        <v>78</v>
      </c>
      <c r="G72" s="270" t="s">
        <v>74</v>
      </c>
      <c r="H72" s="270" t="s">
        <v>23</v>
      </c>
      <c r="I72" s="271" t="s">
        <v>66</v>
      </c>
      <c r="J72" s="268"/>
      <c r="K72" s="266">
        <f>K69</f>
        <v>245.3</v>
      </c>
      <c r="L72" s="425"/>
    </row>
    <row r="73" spans="1:256" ht="46.5" customHeight="1" x14ac:dyDescent="0.3">
      <c r="A73" s="274"/>
      <c r="B73" s="350" t="s">
        <v>35</v>
      </c>
      <c r="C73" s="267">
        <v>992</v>
      </c>
      <c r="D73" s="268" t="s">
        <v>24</v>
      </c>
      <c r="E73" s="268" t="s">
        <v>26</v>
      </c>
      <c r="F73" s="269" t="s">
        <v>78</v>
      </c>
      <c r="G73" s="270" t="s">
        <v>74</v>
      </c>
      <c r="H73" s="270" t="s">
        <v>23</v>
      </c>
      <c r="I73" s="271" t="s">
        <v>142</v>
      </c>
      <c r="J73" s="268"/>
      <c r="K73" s="266">
        <f>K74</f>
        <v>245.3</v>
      </c>
      <c r="L73" s="425"/>
    </row>
    <row r="74" spans="1:256" ht="57.75" customHeight="1" x14ac:dyDescent="0.3">
      <c r="A74" s="274"/>
      <c r="B74" s="350" t="s">
        <v>75</v>
      </c>
      <c r="C74" s="267">
        <v>992</v>
      </c>
      <c r="D74" s="268" t="s">
        <v>24</v>
      </c>
      <c r="E74" s="268" t="s">
        <v>26</v>
      </c>
      <c r="F74" s="269" t="s">
        <v>78</v>
      </c>
      <c r="G74" s="270" t="s">
        <v>74</v>
      </c>
      <c r="H74" s="270" t="s">
        <v>23</v>
      </c>
      <c r="I74" s="271" t="s">
        <v>142</v>
      </c>
      <c r="J74" s="268" t="s">
        <v>76</v>
      </c>
      <c r="K74" s="364">
        <v>245.3</v>
      </c>
      <c r="L74" s="425"/>
    </row>
    <row r="75" spans="1:256" s="51" customFormat="1" ht="39.75" customHeight="1" x14ac:dyDescent="0.3">
      <c r="A75" s="353"/>
      <c r="B75" s="352" t="s">
        <v>11</v>
      </c>
      <c r="C75" s="276">
        <v>992</v>
      </c>
      <c r="D75" s="277" t="s">
        <v>26</v>
      </c>
      <c r="E75" s="277" t="s">
        <v>23</v>
      </c>
      <c r="F75" s="278"/>
      <c r="G75" s="279"/>
      <c r="H75" s="279"/>
      <c r="I75" s="280"/>
      <c r="J75" s="277"/>
      <c r="K75" s="264">
        <f>K76+K85+K83</f>
        <v>45</v>
      </c>
      <c r="L75" s="426"/>
      <c r="M75" s="110"/>
      <c r="N75" s="110"/>
    </row>
    <row r="76" spans="1:256" ht="36.75" customHeight="1" x14ac:dyDescent="0.3">
      <c r="A76" s="274"/>
      <c r="B76" s="362" t="s">
        <v>451</v>
      </c>
      <c r="C76" s="267">
        <v>992</v>
      </c>
      <c r="D76" s="268" t="s">
        <v>26</v>
      </c>
      <c r="E76" s="268" t="s">
        <v>97</v>
      </c>
      <c r="F76" s="269" t="s">
        <v>23</v>
      </c>
      <c r="G76" s="270" t="s">
        <v>65</v>
      </c>
      <c r="H76" s="270" t="s">
        <v>23</v>
      </c>
      <c r="I76" s="271" t="s">
        <v>126</v>
      </c>
      <c r="J76" s="268"/>
      <c r="K76" s="266">
        <f>K79</f>
        <v>20</v>
      </c>
      <c r="L76" s="425"/>
    </row>
    <row r="77" spans="1:256" ht="44.25" customHeight="1" x14ac:dyDescent="0.3">
      <c r="A77" s="274"/>
      <c r="B77" s="362" t="s">
        <v>454</v>
      </c>
      <c r="C77" s="267">
        <v>992</v>
      </c>
      <c r="D77" s="268" t="s">
        <v>26</v>
      </c>
      <c r="E77" s="268" t="s">
        <v>97</v>
      </c>
      <c r="F77" s="269" t="s">
        <v>30</v>
      </c>
      <c r="G77" s="270" t="s">
        <v>74</v>
      </c>
      <c r="H77" s="270" t="s">
        <v>23</v>
      </c>
      <c r="I77" s="271" t="s">
        <v>126</v>
      </c>
      <c r="J77" s="268"/>
      <c r="K77" s="266">
        <f>K79</f>
        <v>20</v>
      </c>
      <c r="L77" s="425"/>
    </row>
    <row r="78" spans="1:256" ht="60.75" customHeight="1" x14ac:dyDescent="0.3">
      <c r="A78" s="274"/>
      <c r="B78" s="365" t="s">
        <v>455</v>
      </c>
      <c r="C78" s="267">
        <v>992</v>
      </c>
      <c r="D78" s="268" t="s">
        <v>26</v>
      </c>
      <c r="E78" s="268" t="s">
        <v>97</v>
      </c>
      <c r="F78" s="269" t="s">
        <v>30</v>
      </c>
      <c r="G78" s="270" t="s">
        <v>74</v>
      </c>
      <c r="H78" s="270" t="s">
        <v>23</v>
      </c>
      <c r="I78" s="271" t="s">
        <v>143</v>
      </c>
      <c r="J78" s="268"/>
      <c r="K78" s="266">
        <f>K79</f>
        <v>20</v>
      </c>
      <c r="L78" s="425"/>
    </row>
    <row r="79" spans="1:256" ht="24" customHeight="1" x14ac:dyDescent="0.3">
      <c r="A79" s="274"/>
      <c r="B79" s="282" t="s">
        <v>79</v>
      </c>
      <c r="C79" s="267">
        <v>992</v>
      </c>
      <c r="D79" s="268" t="s">
        <v>26</v>
      </c>
      <c r="E79" s="268" t="s">
        <v>97</v>
      </c>
      <c r="F79" s="358" t="s">
        <v>30</v>
      </c>
      <c r="G79" s="359" t="s">
        <v>74</v>
      </c>
      <c r="H79" s="359" t="s">
        <v>23</v>
      </c>
      <c r="I79" s="360" t="s">
        <v>143</v>
      </c>
      <c r="J79" s="357" t="s">
        <v>80</v>
      </c>
      <c r="K79" s="361">
        <v>20</v>
      </c>
      <c r="L79" s="425"/>
    </row>
    <row r="80" spans="1:256" ht="36.75" customHeight="1" x14ac:dyDescent="0.3">
      <c r="A80" s="427"/>
      <c r="B80" s="366" t="s">
        <v>12</v>
      </c>
      <c r="C80" s="367">
        <v>992</v>
      </c>
      <c r="D80" s="368" t="s">
        <v>26</v>
      </c>
      <c r="E80" s="368" t="s">
        <v>46</v>
      </c>
      <c r="F80" s="269" t="s">
        <v>23</v>
      </c>
      <c r="G80" s="270" t="s">
        <v>65</v>
      </c>
      <c r="H80" s="270" t="s">
        <v>23</v>
      </c>
      <c r="I80" s="271" t="s">
        <v>126</v>
      </c>
      <c r="J80" s="357"/>
      <c r="K80" s="361">
        <f>K83+K87</f>
        <v>25</v>
      </c>
      <c r="L80" s="425"/>
    </row>
    <row r="81" spans="1:14" ht="21.75" customHeight="1" x14ac:dyDescent="0.3">
      <c r="A81" s="274"/>
      <c r="B81" s="282" t="s">
        <v>370</v>
      </c>
      <c r="C81" s="356">
        <v>992</v>
      </c>
      <c r="D81" s="357" t="s">
        <v>26</v>
      </c>
      <c r="E81" s="357" t="s">
        <v>46</v>
      </c>
      <c r="F81" s="358" t="s">
        <v>30</v>
      </c>
      <c r="G81" s="359" t="s">
        <v>87</v>
      </c>
      <c r="H81" s="359" t="s">
        <v>23</v>
      </c>
      <c r="I81" s="360" t="s">
        <v>126</v>
      </c>
      <c r="J81" s="357"/>
      <c r="K81" s="361">
        <f>K83</f>
        <v>5</v>
      </c>
      <c r="L81" s="425"/>
    </row>
    <row r="82" spans="1:14" ht="41.25" customHeight="1" x14ac:dyDescent="0.3">
      <c r="A82" s="274"/>
      <c r="B82" s="282" t="s">
        <v>371</v>
      </c>
      <c r="C82" s="356">
        <v>992</v>
      </c>
      <c r="D82" s="357" t="s">
        <v>26</v>
      </c>
      <c r="E82" s="357" t="s">
        <v>46</v>
      </c>
      <c r="F82" s="358" t="s">
        <v>30</v>
      </c>
      <c r="G82" s="359" t="s">
        <v>87</v>
      </c>
      <c r="H82" s="359" t="s">
        <v>23</v>
      </c>
      <c r="I82" s="360" t="s">
        <v>372</v>
      </c>
      <c r="J82" s="357"/>
      <c r="K82" s="361">
        <f>K83</f>
        <v>5</v>
      </c>
      <c r="L82" s="425"/>
    </row>
    <row r="83" spans="1:14" ht="30" customHeight="1" x14ac:dyDescent="0.3">
      <c r="A83" s="274"/>
      <c r="B83" s="282" t="s">
        <v>79</v>
      </c>
      <c r="C83" s="267">
        <v>992</v>
      </c>
      <c r="D83" s="268" t="s">
        <v>26</v>
      </c>
      <c r="E83" s="269" t="s">
        <v>46</v>
      </c>
      <c r="F83" s="269" t="s">
        <v>30</v>
      </c>
      <c r="G83" s="270" t="s">
        <v>87</v>
      </c>
      <c r="H83" s="270" t="s">
        <v>23</v>
      </c>
      <c r="I83" s="271" t="s">
        <v>372</v>
      </c>
      <c r="J83" s="271" t="s">
        <v>80</v>
      </c>
      <c r="K83" s="266">
        <v>5</v>
      </c>
      <c r="L83" s="425"/>
    </row>
    <row r="84" spans="1:14" ht="35.25" customHeight="1" x14ac:dyDescent="0.3">
      <c r="A84" s="274"/>
      <c r="B84" s="282" t="s">
        <v>378</v>
      </c>
      <c r="C84" s="267">
        <v>992</v>
      </c>
      <c r="D84" s="268" t="s">
        <v>26</v>
      </c>
      <c r="E84" s="268" t="s">
        <v>46</v>
      </c>
      <c r="F84" s="269" t="s">
        <v>30</v>
      </c>
      <c r="G84" s="270" t="s">
        <v>65</v>
      </c>
      <c r="H84" s="270" t="s">
        <v>23</v>
      </c>
      <c r="I84" s="271" t="s">
        <v>126</v>
      </c>
      <c r="J84" s="268"/>
      <c r="K84" s="266">
        <f>K87</f>
        <v>20</v>
      </c>
      <c r="L84" s="425"/>
    </row>
    <row r="85" spans="1:14" ht="17.25" customHeight="1" x14ac:dyDescent="0.3">
      <c r="A85" s="274"/>
      <c r="B85" s="282" t="s">
        <v>93</v>
      </c>
      <c r="C85" s="267">
        <v>992</v>
      </c>
      <c r="D85" s="268" t="s">
        <v>26</v>
      </c>
      <c r="E85" s="369" t="s">
        <v>46</v>
      </c>
      <c r="F85" s="343" t="s">
        <v>30</v>
      </c>
      <c r="G85" s="370" t="s">
        <v>88</v>
      </c>
      <c r="H85" s="370" t="s">
        <v>23</v>
      </c>
      <c r="I85" s="345" t="s">
        <v>126</v>
      </c>
      <c r="J85" s="268"/>
      <c r="K85" s="266">
        <f>K87</f>
        <v>20</v>
      </c>
      <c r="L85" s="425"/>
    </row>
    <row r="86" spans="1:14" s="102" customFormat="1" ht="23.25" customHeight="1" x14ac:dyDescent="0.3">
      <c r="A86" s="428"/>
      <c r="B86" s="371" t="s">
        <v>331</v>
      </c>
      <c r="C86" s="267">
        <v>992</v>
      </c>
      <c r="D86" s="268" t="s">
        <v>26</v>
      </c>
      <c r="E86" s="268" t="s">
        <v>46</v>
      </c>
      <c r="F86" s="269" t="s">
        <v>30</v>
      </c>
      <c r="G86" s="270" t="s">
        <v>88</v>
      </c>
      <c r="H86" s="270" t="s">
        <v>23</v>
      </c>
      <c r="I86" s="271" t="s">
        <v>144</v>
      </c>
      <c r="J86" s="268"/>
      <c r="K86" s="266">
        <f>K87</f>
        <v>20</v>
      </c>
      <c r="L86" s="425"/>
      <c r="M86" s="113"/>
      <c r="N86" s="113"/>
    </row>
    <row r="87" spans="1:14" s="102" customFormat="1" ht="39" customHeight="1" x14ac:dyDescent="0.3">
      <c r="A87" s="428"/>
      <c r="B87" s="372" t="s">
        <v>106</v>
      </c>
      <c r="C87" s="267">
        <v>992</v>
      </c>
      <c r="D87" s="268" t="s">
        <v>26</v>
      </c>
      <c r="E87" s="268" t="s">
        <v>46</v>
      </c>
      <c r="F87" s="269" t="s">
        <v>30</v>
      </c>
      <c r="G87" s="270" t="s">
        <v>88</v>
      </c>
      <c r="H87" s="270" t="s">
        <v>23</v>
      </c>
      <c r="I87" s="271" t="s">
        <v>144</v>
      </c>
      <c r="J87" s="268" t="s">
        <v>107</v>
      </c>
      <c r="K87" s="266">
        <v>20</v>
      </c>
      <c r="L87" s="425"/>
      <c r="M87" s="113"/>
      <c r="N87" s="113"/>
    </row>
    <row r="88" spans="1:14" s="103" customFormat="1" ht="19.5" customHeight="1" x14ac:dyDescent="0.3">
      <c r="A88" s="429"/>
      <c r="B88" s="373" t="s">
        <v>13</v>
      </c>
      <c r="C88" s="276">
        <v>992</v>
      </c>
      <c r="D88" s="277" t="s">
        <v>25</v>
      </c>
      <c r="E88" s="277" t="s">
        <v>23</v>
      </c>
      <c r="F88" s="278"/>
      <c r="G88" s="279"/>
      <c r="H88" s="279"/>
      <c r="I88" s="280"/>
      <c r="J88" s="277"/>
      <c r="K88" s="264">
        <f>K89+K98+K103</f>
        <v>3724.2000000000003</v>
      </c>
      <c r="L88" s="430"/>
      <c r="M88" s="114"/>
      <c r="N88" s="115"/>
    </row>
    <row r="89" spans="1:14" ht="18.75" x14ac:dyDescent="0.3">
      <c r="A89" s="274"/>
      <c r="B89" s="362" t="s">
        <v>95</v>
      </c>
      <c r="C89" s="267">
        <v>992</v>
      </c>
      <c r="D89" s="268" t="s">
        <v>25</v>
      </c>
      <c r="E89" s="268" t="s">
        <v>27</v>
      </c>
      <c r="F89" s="269"/>
      <c r="G89" s="270"/>
      <c r="H89" s="270"/>
      <c r="I89" s="271"/>
      <c r="J89" s="268"/>
      <c r="K89" s="266">
        <f>K97+K93</f>
        <v>3495.9</v>
      </c>
      <c r="L89" s="425"/>
    </row>
    <row r="90" spans="1:14" ht="37.5" x14ac:dyDescent="0.3">
      <c r="A90" s="274"/>
      <c r="B90" s="282" t="s">
        <v>157</v>
      </c>
      <c r="C90" s="267">
        <v>992</v>
      </c>
      <c r="D90" s="268" t="s">
        <v>25</v>
      </c>
      <c r="E90" s="268" t="s">
        <v>27</v>
      </c>
      <c r="F90" s="269" t="s">
        <v>24</v>
      </c>
      <c r="G90" s="270" t="s">
        <v>65</v>
      </c>
      <c r="H90" s="270" t="s">
        <v>23</v>
      </c>
      <c r="I90" s="271" t="s">
        <v>126</v>
      </c>
      <c r="J90" s="268"/>
      <c r="K90" s="266">
        <f>K91</f>
        <v>0</v>
      </c>
      <c r="L90" s="425"/>
    </row>
    <row r="91" spans="1:14" ht="18.75" x14ac:dyDescent="0.3">
      <c r="A91" s="274"/>
      <c r="B91" s="282" t="s">
        <v>101</v>
      </c>
      <c r="C91" s="267">
        <v>992</v>
      </c>
      <c r="D91" s="268" t="s">
        <v>25</v>
      </c>
      <c r="E91" s="268" t="s">
        <v>27</v>
      </c>
      <c r="F91" s="269" t="s">
        <v>24</v>
      </c>
      <c r="G91" s="270" t="s">
        <v>74</v>
      </c>
      <c r="H91" s="270" t="s">
        <v>23</v>
      </c>
      <c r="I91" s="271" t="s">
        <v>126</v>
      </c>
      <c r="J91" s="268"/>
      <c r="K91" s="266">
        <f>K92</f>
        <v>0</v>
      </c>
      <c r="L91" s="425"/>
    </row>
    <row r="92" spans="1:14" ht="37.5" x14ac:dyDescent="0.3">
      <c r="A92" s="274"/>
      <c r="B92" s="282" t="s">
        <v>156</v>
      </c>
      <c r="C92" s="267">
        <v>992</v>
      </c>
      <c r="D92" s="268" t="s">
        <v>25</v>
      </c>
      <c r="E92" s="268" t="s">
        <v>27</v>
      </c>
      <c r="F92" s="269" t="s">
        <v>24</v>
      </c>
      <c r="G92" s="270" t="s">
        <v>74</v>
      </c>
      <c r="H92" s="270" t="s">
        <v>23</v>
      </c>
      <c r="I92" s="271" t="s">
        <v>125</v>
      </c>
      <c r="J92" s="268"/>
      <c r="K92" s="266">
        <f>K93</f>
        <v>0</v>
      </c>
      <c r="L92" s="425"/>
    </row>
    <row r="93" spans="1:14" s="639" customFormat="1" ht="18.75" x14ac:dyDescent="0.3">
      <c r="A93" s="635"/>
      <c r="B93" s="636" t="s">
        <v>79</v>
      </c>
      <c r="C93" s="510">
        <v>992</v>
      </c>
      <c r="D93" s="511" t="s">
        <v>25</v>
      </c>
      <c r="E93" s="511" t="s">
        <v>27</v>
      </c>
      <c r="F93" s="512" t="s">
        <v>24</v>
      </c>
      <c r="G93" s="513" t="s">
        <v>74</v>
      </c>
      <c r="H93" s="513" t="s">
        <v>23</v>
      </c>
      <c r="I93" s="514" t="s">
        <v>125</v>
      </c>
      <c r="J93" s="511" t="s">
        <v>80</v>
      </c>
      <c r="K93" s="515">
        <f>10-10</f>
        <v>0</v>
      </c>
      <c r="L93" s="547">
        <v>-10</v>
      </c>
      <c r="M93" s="638"/>
      <c r="N93" s="638"/>
    </row>
    <row r="94" spans="1:14" ht="69.75" customHeight="1" x14ac:dyDescent="0.3">
      <c r="A94" s="274"/>
      <c r="B94" s="362" t="s">
        <v>379</v>
      </c>
      <c r="C94" s="267">
        <v>992</v>
      </c>
      <c r="D94" s="268" t="s">
        <v>25</v>
      </c>
      <c r="E94" s="268" t="s">
        <v>27</v>
      </c>
      <c r="F94" s="269" t="s">
        <v>25</v>
      </c>
      <c r="G94" s="270" t="s">
        <v>65</v>
      </c>
      <c r="H94" s="270" t="s">
        <v>23</v>
      </c>
      <c r="I94" s="271" t="s">
        <v>126</v>
      </c>
      <c r="J94" s="268"/>
      <c r="K94" s="266">
        <f>K95</f>
        <v>3495.9</v>
      </c>
      <c r="L94" s="425"/>
    </row>
    <row r="95" spans="1:14" ht="32.25" customHeight="1" x14ac:dyDescent="0.3">
      <c r="A95" s="274"/>
      <c r="B95" s="282" t="s">
        <v>301</v>
      </c>
      <c r="C95" s="267">
        <v>992</v>
      </c>
      <c r="D95" s="268" t="s">
        <v>25</v>
      </c>
      <c r="E95" s="268" t="s">
        <v>27</v>
      </c>
      <c r="F95" s="269" t="s">
        <v>25</v>
      </c>
      <c r="G95" s="270" t="s">
        <v>74</v>
      </c>
      <c r="H95" s="270" t="s">
        <v>23</v>
      </c>
      <c r="I95" s="271" t="s">
        <v>126</v>
      </c>
      <c r="J95" s="268"/>
      <c r="K95" s="266">
        <f>K96</f>
        <v>3495.9</v>
      </c>
      <c r="L95" s="425"/>
    </row>
    <row r="96" spans="1:14" ht="40.5" customHeight="1" x14ac:dyDescent="0.3">
      <c r="A96" s="274"/>
      <c r="B96" s="362" t="s">
        <v>167</v>
      </c>
      <c r="C96" s="267">
        <v>992</v>
      </c>
      <c r="D96" s="268" t="s">
        <v>25</v>
      </c>
      <c r="E96" s="268" t="s">
        <v>27</v>
      </c>
      <c r="F96" s="269" t="s">
        <v>25</v>
      </c>
      <c r="G96" s="270" t="s">
        <v>74</v>
      </c>
      <c r="H96" s="270" t="s">
        <v>23</v>
      </c>
      <c r="I96" s="271" t="s">
        <v>127</v>
      </c>
      <c r="J96" s="268"/>
      <c r="K96" s="266">
        <f>K97</f>
        <v>3495.9</v>
      </c>
      <c r="L96" s="425"/>
    </row>
    <row r="97" spans="1:14" ht="18.75" x14ac:dyDescent="0.3">
      <c r="A97" s="274"/>
      <c r="B97" s="355" t="s">
        <v>79</v>
      </c>
      <c r="C97" s="267">
        <v>992</v>
      </c>
      <c r="D97" s="268" t="s">
        <v>25</v>
      </c>
      <c r="E97" s="268" t="s">
        <v>27</v>
      </c>
      <c r="F97" s="269" t="s">
        <v>25</v>
      </c>
      <c r="G97" s="270" t="s">
        <v>74</v>
      </c>
      <c r="H97" s="270" t="s">
        <v>23</v>
      </c>
      <c r="I97" s="271" t="s">
        <v>127</v>
      </c>
      <c r="J97" s="268" t="s">
        <v>80</v>
      </c>
      <c r="K97" s="266">
        <v>3495.9</v>
      </c>
      <c r="L97" s="425"/>
    </row>
    <row r="98" spans="1:14" ht="18.75" x14ac:dyDescent="0.3">
      <c r="A98" s="274"/>
      <c r="B98" s="346" t="s">
        <v>96</v>
      </c>
      <c r="C98" s="276">
        <v>992</v>
      </c>
      <c r="D98" s="277" t="s">
        <v>25</v>
      </c>
      <c r="E98" s="277" t="s">
        <v>97</v>
      </c>
      <c r="F98" s="278"/>
      <c r="G98" s="279"/>
      <c r="H98" s="279"/>
      <c r="I98" s="280"/>
      <c r="J98" s="277"/>
      <c r="K98" s="264">
        <f>K102</f>
        <v>228.29999999999998</v>
      </c>
      <c r="L98" s="425"/>
    </row>
    <row r="99" spans="1:14" ht="37.5" x14ac:dyDescent="0.3">
      <c r="A99" s="274"/>
      <c r="B99" s="282" t="s">
        <v>380</v>
      </c>
      <c r="C99" s="267">
        <v>992</v>
      </c>
      <c r="D99" s="268" t="s">
        <v>25</v>
      </c>
      <c r="E99" s="268" t="s">
        <v>97</v>
      </c>
      <c r="F99" s="269" t="s">
        <v>98</v>
      </c>
      <c r="G99" s="270" t="s">
        <v>65</v>
      </c>
      <c r="H99" s="270" t="s">
        <v>23</v>
      </c>
      <c r="I99" s="271" t="s">
        <v>126</v>
      </c>
      <c r="J99" s="268"/>
      <c r="K99" s="266">
        <f>K102</f>
        <v>228.29999999999998</v>
      </c>
      <c r="L99" s="425"/>
    </row>
    <row r="100" spans="1:14" ht="18.75" x14ac:dyDescent="0.3">
      <c r="A100" s="274"/>
      <c r="B100" s="366" t="s">
        <v>390</v>
      </c>
      <c r="C100" s="267">
        <v>992</v>
      </c>
      <c r="D100" s="268" t="s">
        <v>25</v>
      </c>
      <c r="E100" s="268" t="s">
        <v>97</v>
      </c>
      <c r="F100" s="269" t="s">
        <v>98</v>
      </c>
      <c r="G100" s="270" t="s">
        <v>67</v>
      </c>
      <c r="H100" s="270" t="s">
        <v>23</v>
      </c>
      <c r="I100" s="271" t="s">
        <v>126</v>
      </c>
      <c r="J100" s="268"/>
      <c r="K100" s="266">
        <f>K102</f>
        <v>228.29999999999998</v>
      </c>
      <c r="L100" s="425"/>
    </row>
    <row r="101" spans="1:14" ht="18.75" x14ac:dyDescent="0.3">
      <c r="A101" s="274"/>
      <c r="B101" s="355" t="s">
        <v>391</v>
      </c>
      <c r="C101" s="267">
        <v>992</v>
      </c>
      <c r="D101" s="268" t="s">
        <v>25</v>
      </c>
      <c r="E101" s="268" t="s">
        <v>97</v>
      </c>
      <c r="F101" s="269" t="s">
        <v>98</v>
      </c>
      <c r="G101" s="270" t="s">
        <v>67</v>
      </c>
      <c r="H101" s="270" t="s">
        <v>23</v>
      </c>
      <c r="I101" s="271" t="s">
        <v>134</v>
      </c>
      <c r="J101" s="268"/>
      <c r="K101" s="266">
        <f>K102</f>
        <v>228.29999999999998</v>
      </c>
      <c r="L101" s="425"/>
    </row>
    <row r="102" spans="1:14" s="639" customFormat="1" ht="18.75" x14ac:dyDescent="0.3">
      <c r="A102" s="646"/>
      <c r="B102" s="642" t="s">
        <v>79</v>
      </c>
      <c r="C102" s="647">
        <v>992</v>
      </c>
      <c r="D102" s="648" t="s">
        <v>25</v>
      </c>
      <c r="E102" s="648" t="s">
        <v>97</v>
      </c>
      <c r="F102" s="649" t="s">
        <v>98</v>
      </c>
      <c r="G102" s="650" t="s">
        <v>67</v>
      </c>
      <c r="H102" s="650" t="s">
        <v>23</v>
      </c>
      <c r="I102" s="651" t="s">
        <v>134</v>
      </c>
      <c r="J102" s="648" t="s">
        <v>80</v>
      </c>
      <c r="K102" s="652">
        <f>215.7+12.6</f>
        <v>228.29999999999998</v>
      </c>
      <c r="L102" s="547">
        <v>12.6</v>
      </c>
      <c r="M102" s="638"/>
      <c r="N102" s="638"/>
    </row>
    <row r="103" spans="1:14" ht="22.5" customHeight="1" x14ac:dyDescent="0.3">
      <c r="A103" s="274"/>
      <c r="B103" s="282" t="s">
        <v>340</v>
      </c>
      <c r="C103" s="267">
        <v>992</v>
      </c>
      <c r="D103" s="268" t="s">
        <v>25</v>
      </c>
      <c r="E103" s="268" t="s">
        <v>40</v>
      </c>
      <c r="F103" s="358"/>
      <c r="G103" s="359"/>
      <c r="H103" s="359"/>
      <c r="I103" s="360"/>
      <c r="J103" s="268"/>
      <c r="K103" s="266">
        <f>K107</f>
        <v>0</v>
      </c>
      <c r="L103" s="425"/>
    </row>
    <row r="104" spans="1:14" ht="37.5" x14ac:dyDescent="0.3">
      <c r="A104" s="274"/>
      <c r="B104" s="282" t="s">
        <v>341</v>
      </c>
      <c r="C104" s="267">
        <v>992</v>
      </c>
      <c r="D104" s="268" t="s">
        <v>25</v>
      </c>
      <c r="E104" s="269" t="s">
        <v>40</v>
      </c>
      <c r="F104" s="269" t="s">
        <v>94</v>
      </c>
      <c r="G104" s="270" t="s">
        <v>65</v>
      </c>
      <c r="H104" s="270" t="s">
        <v>23</v>
      </c>
      <c r="I104" s="271" t="s">
        <v>126</v>
      </c>
      <c r="J104" s="271"/>
      <c r="K104" s="266">
        <f>K107</f>
        <v>0</v>
      </c>
      <c r="L104" s="425"/>
    </row>
    <row r="105" spans="1:14" ht="18.75" x14ac:dyDescent="0.3">
      <c r="A105" s="274"/>
      <c r="B105" s="282" t="s">
        <v>342</v>
      </c>
      <c r="C105" s="267">
        <v>992</v>
      </c>
      <c r="D105" s="268" t="s">
        <v>25</v>
      </c>
      <c r="E105" s="269" t="s">
        <v>40</v>
      </c>
      <c r="F105" s="374" t="s">
        <v>94</v>
      </c>
      <c r="G105" s="375" t="s">
        <v>74</v>
      </c>
      <c r="H105" s="375" t="s">
        <v>23</v>
      </c>
      <c r="I105" s="376" t="s">
        <v>126</v>
      </c>
      <c r="J105" s="271"/>
      <c r="K105" s="266">
        <f>K107</f>
        <v>0</v>
      </c>
      <c r="L105" s="425"/>
    </row>
    <row r="106" spans="1:14" ht="39" customHeight="1" x14ac:dyDescent="0.3">
      <c r="A106" s="274"/>
      <c r="B106" s="371" t="s">
        <v>343</v>
      </c>
      <c r="C106" s="267">
        <v>992</v>
      </c>
      <c r="D106" s="268" t="s">
        <v>25</v>
      </c>
      <c r="E106" s="269" t="s">
        <v>40</v>
      </c>
      <c r="F106" s="269" t="s">
        <v>94</v>
      </c>
      <c r="G106" s="270" t="s">
        <v>74</v>
      </c>
      <c r="H106" s="270" t="s">
        <v>22</v>
      </c>
      <c r="I106" s="271" t="s">
        <v>145</v>
      </c>
      <c r="J106" s="271"/>
      <c r="K106" s="266">
        <f>K107</f>
        <v>0</v>
      </c>
      <c r="L106" s="425"/>
    </row>
    <row r="107" spans="1:14" s="639" customFormat="1" ht="18.75" x14ac:dyDescent="0.3">
      <c r="A107" s="635"/>
      <c r="B107" s="642" t="s">
        <v>79</v>
      </c>
      <c r="C107" s="510">
        <v>992</v>
      </c>
      <c r="D107" s="511" t="s">
        <v>25</v>
      </c>
      <c r="E107" s="512" t="s">
        <v>40</v>
      </c>
      <c r="F107" s="643" t="s">
        <v>94</v>
      </c>
      <c r="G107" s="644" t="s">
        <v>74</v>
      </c>
      <c r="H107" s="644" t="s">
        <v>22</v>
      </c>
      <c r="I107" s="645" t="s">
        <v>145</v>
      </c>
      <c r="J107" s="514" t="s">
        <v>80</v>
      </c>
      <c r="K107" s="515">
        <f>10-10</f>
        <v>0</v>
      </c>
      <c r="L107" s="547">
        <v>-10</v>
      </c>
      <c r="M107" s="638"/>
      <c r="N107" s="638"/>
    </row>
    <row r="108" spans="1:14" s="51" customFormat="1" ht="18.75" x14ac:dyDescent="0.3">
      <c r="A108" s="353"/>
      <c r="B108" s="352" t="s">
        <v>14</v>
      </c>
      <c r="C108" s="276">
        <v>992</v>
      </c>
      <c r="D108" s="277" t="s">
        <v>30</v>
      </c>
      <c r="E108" s="277" t="s">
        <v>23</v>
      </c>
      <c r="F108" s="377"/>
      <c r="G108" s="378"/>
      <c r="H108" s="378"/>
      <c r="I108" s="379"/>
      <c r="J108" s="277"/>
      <c r="K108" s="264">
        <f>K109+K120</f>
        <v>8149.6</v>
      </c>
      <c r="L108" s="426"/>
      <c r="M108" s="111"/>
      <c r="N108" s="110"/>
    </row>
    <row r="109" spans="1:14" s="501" customFormat="1" ht="19.5" x14ac:dyDescent="0.35">
      <c r="A109" s="498"/>
      <c r="B109" s="502" t="s">
        <v>15</v>
      </c>
      <c r="C109" s="503">
        <v>992</v>
      </c>
      <c r="D109" s="504" t="s">
        <v>30</v>
      </c>
      <c r="E109" s="504" t="s">
        <v>24</v>
      </c>
      <c r="F109" s="505"/>
      <c r="G109" s="506"/>
      <c r="H109" s="506"/>
      <c r="I109" s="507"/>
      <c r="J109" s="504"/>
      <c r="K109" s="508">
        <f>K110</f>
        <v>1259</v>
      </c>
      <c r="L109" s="499"/>
    </row>
    <row r="110" spans="1:14" ht="37.5" x14ac:dyDescent="0.3">
      <c r="A110" s="274"/>
      <c r="B110" s="362" t="s">
        <v>381</v>
      </c>
      <c r="C110" s="267">
        <v>992</v>
      </c>
      <c r="D110" s="268" t="s">
        <v>30</v>
      </c>
      <c r="E110" s="268" t="s">
        <v>24</v>
      </c>
      <c r="F110" s="269" t="s">
        <v>99</v>
      </c>
      <c r="G110" s="270" t="s">
        <v>65</v>
      </c>
      <c r="H110" s="270" t="s">
        <v>23</v>
      </c>
      <c r="I110" s="271" t="s">
        <v>126</v>
      </c>
      <c r="J110" s="268"/>
      <c r="K110" s="266">
        <f>K117+K114+K111</f>
        <v>1259</v>
      </c>
      <c r="L110" s="425"/>
    </row>
    <row r="111" spans="1:14" ht="18.75" x14ac:dyDescent="0.3">
      <c r="A111" s="274"/>
      <c r="B111" s="362" t="s">
        <v>153</v>
      </c>
      <c r="C111" s="267">
        <v>992</v>
      </c>
      <c r="D111" s="268" t="s">
        <v>30</v>
      </c>
      <c r="E111" s="268" t="s">
        <v>24</v>
      </c>
      <c r="F111" s="269" t="s">
        <v>99</v>
      </c>
      <c r="G111" s="270" t="s">
        <v>67</v>
      </c>
      <c r="H111" s="270" t="s">
        <v>23</v>
      </c>
      <c r="I111" s="271" t="s">
        <v>126</v>
      </c>
      <c r="J111" s="268"/>
      <c r="K111" s="266">
        <f>K113</f>
        <v>678</v>
      </c>
      <c r="L111" s="425"/>
    </row>
    <row r="112" spans="1:14" ht="18.75" x14ac:dyDescent="0.3">
      <c r="A112" s="274"/>
      <c r="B112" s="362" t="s">
        <v>47</v>
      </c>
      <c r="C112" s="267">
        <v>992</v>
      </c>
      <c r="D112" s="268" t="s">
        <v>30</v>
      </c>
      <c r="E112" s="268" t="s">
        <v>24</v>
      </c>
      <c r="F112" s="269" t="s">
        <v>99</v>
      </c>
      <c r="G112" s="270" t="s">
        <v>67</v>
      </c>
      <c r="H112" s="270" t="s">
        <v>23</v>
      </c>
      <c r="I112" s="271" t="s">
        <v>146</v>
      </c>
      <c r="J112" s="268"/>
      <c r="K112" s="266">
        <f>K113</f>
        <v>678</v>
      </c>
      <c r="L112" s="425"/>
    </row>
    <row r="113" spans="1:21" s="639" customFormat="1" ht="18.75" x14ac:dyDescent="0.3">
      <c r="A113" s="635"/>
      <c r="B113" s="516" t="s">
        <v>79</v>
      </c>
      <c r="C113" s="510">
        <v>992</v>
      </c>
      <c r="D113" s="511" t="s">
        <v>30</v>
      </c>
      <c r="E113" s="511" t="s">
        <v>24</v>
      </c>
      <c r="F113" s="512" t="s">
        <v>99</v>
      </c>
      <c r="G113" s="513" t="s">
        <v>67</v>
      </c>
      <c r="H113" s="513" t="s">
        <v>23</v>
      </c>
      <c r="I113" s="514" t="s">
        <v>146</v>
      </c>
      <c r="J113" s="511" t="s">
        <v>80</v>
      </c>
      <c r="K113" s="515">
        <f>558+120</f>
        <v>678</v>
      </c>
      <c r="L113" s="547">
        <v>120</v>
      </c>
      <c r="M113" s="638"/>
      <c r="N113" s="638"/>
    </row>
    <row r="114" spans="1:21" ht="18.75" x14ac:dyDescent="0.3">
      <c r="A114" s="274"/>
      <c r="B114" s="362" t="s">
        <v>404</v>
      </c>
      <c r="C114" s="267">
        <v>992</v>
      </c>
      <c r="D114" s="268" t="s">
        <v>30</v>
      </c>
      <c r="E114" s="268" t="s">
        <v>24</v>
      </c>
      <c r="F114" s="269" t="s">
        <v>99</v>
      </c>
      <c r="G114" s="270" t="s">
        <v>85</v>
      </c>
      <c r="H114" s="270" t="s">
        <v>23</v>
      </c>
      <c r="I114" s="271" t="s">
        <v>126</v>
      </c>
      <c r="J114" s="268"/>
      <c r="K114" s="266">
        <f>K116</f>
        <v>31</v>
      </c>
      <c r="L114" s="425"/>
    </row>
    <row r="115" spans="1:21" ht="18.75" x14ac:dyDescent="0.3">
      <c r="A115" s="274"/>
      <c r="B115" s="362" t="s">
        <v>406</v>
      </c>
      <c r="C115" s="267">
        <v>992</v>
      </c>
      <c r="D115" s="268" t="s">
        <v>30</v>
      </c>
      <c r="E115" s="268" t="s">
        <v>24</v>
      </c>
      <c r="F115" s="269" t="s">
        <v>99</v>
      </c>
      <c r="G115" s="270" t="s">
        <v>85</v>
      </c>
      <c r="H115" s="270" t="s">
        <v>23</v>
      </c>
      <c r="I115" s="271" t="s">
        <v>405</v>
      </c>
      <c r="J115" s="268"/>
      <c r="K115" s="266">
        <f>K116</f>
        <v>31</v>
      </c>
      <c r="L115" s="425"/>
    </row>
    <row r="116" spans="1:21" ht="18.75" x14ac:dyDescent="0.3">
      <c r="A116" s="274"/>
      <c r="B116" s="362" t="s">
        <v>79</v>
      </c>
      <c r="C116" s="267">
        <v>992</v>
      </c>
      <c r="D116" s="268" t="s">
        <v>30</v>
      </c>
      <c r="E116" s="268" t="s">
        <v>24</v>
      </c>
      <c r="F116" s="269" t="s">
        <v>99</v>
      </c>
      <c r="G116" s="270" t="s">
        <v>85</v>
      </c>
      <c r="H116" s="270" t="s">
        <v>23</v>
      </c>
      <c r="I116" s="271" t="s">
        <v>405</v>
      </c>
      <c r="J116" s="268" t="s">
        <v>80</v>
      </c>
      <c r="K116" s="266">
        <v>31</v>
      </c>
      <c r="L116" s="425"/>
    </row>
    <row r="117" spans="1:21" ht="18.75" x14ac:dyDescent="0.3">
      <c r="A117" s="274"/>
      <c r="B117" s="362" t="s">
        <v>463</v>
      </c>
      <c r="C117" s="267">
        <v>992</v>
      </c>
      <c r="D117" s="268" t="s">
        <v>30</v>
      </c>
      <c r="E117" s="268" t="s">
        <v>24</v>
      </c>
      <c r="F117" s="269" t="s">
        <v>99</v>
      </c>
      <c r="G117" s="270" t="s">
        <v>92</v>
      </c>
      <c r="H117" s="270" t="s">
        <v>23</v>
      </c>
      <c r="I117" s="271" t="s">
        <v>126</v>
      </c>
      <c r="J117" s="268"/>
      <c r="K117" s="266">
        <f>K118</f>
        <v>550</v>
      </c>
      <c r="L117" s="425"/>
    </row>
    <row r="118" spans="1:21" ht="18.75" x14ac:dyDescent="0.3">
      <c r="A118" s="274"/>
      <c r="B118" s="362" t="s">
        <v>462</v>
      </c>
      <c r="C118" s="267">
        <v>992</v>
      </c>
      <c r="D118" s="268" t="s">
        <v>30</v>
      </c>
      <c r="E118" s="268" t="s">
        <v>24</v>
      </c>
      <c r="F118" s="269" t="s">
        <v>99</v>
      </c>
      <c r="G118" s="270" t="s">
        <v>92</v>
      </c>
      <c r="H118" s="270" t="s">
        <v>23</v>
      </c>
      <c r="I118" s="271" t="s">
        <v>461</v>
      </c>
      <c r="J118" s="268"/>
      <c r="K118" s="266">
        <f>K119</f>
        <v>550</v>
      </c>
      <c r="L118" s="425"/>
    </row>
    <row r="119" spans="1:21" ht="18.75" x14ac:dyDescent="0.3">
      <c r="A119" s="274"/>
      <c r="B119" s="362" t="s">
        <v>79</v>
      </c>
      <c r="C119" s="267">
        <v>992</v>
      </c>
      <c r="D119" s="268" t="s">
        <v>30</v>
      </c>
      <c r="E119" s="268" t="s">
        <v>24</v>
      </c>
      <c r="F119" s="269" t="s">
        <v>99</v>
      </c>
      <c r="G119" s="270" t="s">
        <v>92</v>
      </c>
      <c r="H119" s="270" t="s">
        <v>23</v>
      </c>
      <c r="I119" s="271" t="s">
        <v>461</v>
      </c>
      <c r="J119" s="268" t="s">
        <v>80</v>
      </c>
      <c r="K119" s="266">
        <v>550</v>
      </c>
      <c r="L119" s="425"/>
    </row>
    <row r="120" spans="1:21" s="501" customFormat="1" ht="19.5" x14ac:dyDescent="0.35">
      <c r="A120" s="498"/>
      <c r="B120" s="502" t="s">
        <v>16</v>
      </c>
      <c r="C120" s="503">
        <v>992</v>
      </c>
      <c r="D120" s="504" t="s">
        <v>30</v>
      </c>
      <c r="E120" s="504" t="s">
        <v>26</v>
      </c>
      <c r="F120" s="505"/>
      <c r="G120" s="506"/>
      <c r="H120" s="506"/>
      <c r="I120" s="507"/>
      <c r="J120" s="504"/>
      <c r="K120" s="508">
        <f>K126+K121</f>
        <v>6890.6</v>
      </c>
      <c r="L120" s="499"/>
      <c r="M120" s="500"/>
    </row>
    <row r="121" spans="1:21" s="501" customFormat="1" ht="27" customHeight="1" x14ac:dyDescent="0.35">
      <c r="A121" s="498"/>
      <c r="B121" s="362" t="s">
        <v>301</v>
      </c>
      <c r="C121" s="267">
        <v>992</v>
      </c>
      <c r="D121" s="268" t="s">
        <v>30</v>
      </c>
      <c r="E121" s="268" t="s">
        <v>26</v>
      </c>
      <c r="F121" s="269" t="s">
        <v>25</v>
      </c>
      <c r="G121" s="270" t="s">
        <v>74</v>
      </c>
      <c r="H121" s="270" t="s">
        <v>23</v>
      </c>
      <c r="I121" s="271" t="s">
        <v>126</v>
      </c>
      <c r="J121" s="504"/>
      <c r="K121" s="266">
        <f>K123+K125</f>
        <v>598.5</v>
      </c>
      <c r="L121" s="499"/>
      <c r="M121" s="500"/>
    </row>
    <row r="122" spans="1:21" s="501" customFormat="1" ht="37.5" x14ac:dyDescent="0.35">
      <c r="A122" s="498"/>
      <c r="B122" s="362" t="s">
        <v>470</v>
      </c>
      <c r="C122" s="267">
        <v>992</v>
      </c>
      <c r="D122" s="268" t="s">
        <v>30</v>
      </c>
      <c r="E122" s="268" t="s">
        <v>26</v>
      </c>
      <c r="F122" s="269" t="s">
        <v>25</v>
      </c>
      <c r="G122" s="270" t="s">
        <v>74</v>
      </c>
      <c r="H122" s="270" t="s">
        <v>23</v>
      </c>
      <c r="I122" s="271" t="s">
        <v>471</v>
      </c>
      <c r="J122" s="504"/>
      <c r="K122" s="266">
        <f>K123</f>
        <v>458.3</v>
      </c>
      <c r="L122" s="499"/>
      <c r="M122" s="500"/>
    </row>
    <row r="123" spans="1:21" s="641" customFormat="1" ht="37.5" customHeight="1" x14ac:dyDescent="0.35">
      <c r="A123" s="498"/>
      <c r="B123" s="282" t="s">
        <v>458</v>
      </c>
      <c r="C123" s="267">
        <v>992</v>
      </c>
      <c r="D123" s="268" t="s">
        <v>30</v>
      </c>
      <c r="E123" s="268" t="s">
        <v>26</v>
      </c>
      <c r="F123" s="269" t="s">
        <v>25</v>
      </c>
      <c r="G123" s="270" t="s">
        <v>74</v>
      </c>
      <c r="H123" s="270" t="s">
        <v>23</v>
      </c>
      <c r="I123" s="271" t="s">
        <v>471</v>
      </c>
      <c r="J123" s="268" t="s">
        <v>80</v>
      </c>
      <c r="K123" s="266">
        <v>458.3</v>
      </c>
      <c r="L123" s="499"/>
      <c r="M123" s="640"/>
    </row>
    <row r="124" spans="1:21" s="501" customFormat="1" ht="37.5" customHeight="1" x14ac:dyDescent="0.35">
      <c r="A124" s="498"/>
      <c r="B124" s="362" t="s">
        <v>470</v>
      </c>
      <c r="C124" s="267">
        <v>992</v>
      </c>
      <c r="D124" s="268" t="s">
        <v>30</v>
      </c>
      <c r="E124" s="268" t="s">
        <v>26</v>
      </c>
      <c r="F124" s="269" t="s">
        <v>25</v>
      </c>
      <c r="G124" s="270" t="s">
        <v>74</v>
      </c>
      <c r="H124" s="270" t="s">
        <v>23</v>
      </c>
      <c r="I124" s="271" t="s">
        <v>127</v>
      </c>
      <c r="J124" s="268"/>
      <c r="K124" s="266">
        <f>K125</f>
        <v>140.19999999999999</v>
      </c>
      <c r="L124" s="499"/>
      <c r="M124" s="500"/>
    </row>
    <row r="125" spans="1:21" s="641" customFormat="1" ht="37.5" customHeight="1" x14ac:dyDescent="0.35">
      <c r="A125" s="498"/>
      <c r="B125" s="282" t="s">
        <v>458</v>
      </c>
      <c r="C125" s="267">
        <v>992</v>
      </c>
      <c r="D125" s="268" t="s">
        <v>30</v>
      </c>
      <c r="E125" s="268" t="s">
        <v>26</v>
      </c>
      <c r="F125" s="269" t="s">
        <v>25</v>
      </c>
      <c r="G125" s="270" t="s">
        <v>74</v>
      </c>
      <c r="H125" s="270" t="s">
        <v>23</v>
      </c>
      <c r="I125" s="271" t="s">
        <v>127</v>
      </c>
      <c r="J125" s="268" t="s">
        <v>80</v>
      </c>
      <c r="K125" s="266">
        <v>140.19999999999999</v>
      </c>
      <c r="L125" s="499"/>
      <c r="M125" s="640"/>
    </row>
    <row r="126" spans="1:21" ht="37.5" x14ac:dyDescent="0.3">
      <c r="A126" s="274"/>
      <c r="B126" s="362" t="s">
        <v>382</v>
      </c>
      <c r="C126" s="267">
        <v>992</v>
      </c>
      <c r="D126" s="268" t="s">
        <v>30</v>
      </c>
      <c r="E126" s="268" t="s">
        <v>26</v>
      </c>
      <c r="F126" s="269" t="s">
        <v>102</v>
      </c>
      <c r="G126" s="270" t="s">
        <v>65</v>
      </c>
      <c r="H126" s="270" t="s">
        <v>23</v>
      </c>
      <c r="I126" s="271" t="s">
        <v>126</v>
      </c>
      <c r="J126" s="268"/>
      <c r="K126" s="266">
        <f>K133+K132+K129</f>
        <v>6292.1</v>
      </c>
      <c r="L126" s="425"/>
    </row>
    <row r="127" spans="1:21" ht="38.25" customHeight="1" x14ac:dyDescent="0.3">
      <c r="A127" s="274"/>
      <c r="B127" s="362" t="s">
        <v>103</v>
      </c>
      <c r="C127" s="267">
        <v>992</v>
      </c>
      <c r="D127" s="268" t="s">
        <v>30</v>
      </c>
      <c r="E127" s="268" t="s">
        <v>26</v>
      </c>
      <c r="F127" s="269" t="s">
        <v>102</v>
      </c>
      <c r="G127" s="270" t="s">
        <v>74</v>
      </c>
      <c r="H127" s="270" t="s">
        <v>23</v>
      </c>
      <c r="I127" s="271" t="s">
        <v>126</v>
      </c>
      <c r="J127" s="268"/>
      <c r="K127" s="266">
        <f>K129</f>
        <v>840</v>
      </c>
      <c r="L127" s="425"/>
    </row>
    <row r="128" spans="1:21" ht="46.5" customHeight="1" x14ac:dyDescent="0.3">
      <c r="A128" s="274"/>
      <c r="B128" s="354" t="s">
        <v>383</v>
      </c>
      <c r="C128" s="267">
        <v>992</v>
      </c>
      <c r="D128" s="268" t="s">
        <v>30</v>
      </c>
      <c r="E128" s="268" t="s">
        <v>26</v>
      </c>
      <c r="F128" s="269" t="s">
        <v>102</v>
      </c>
      <c r="G128" s="270" t="s">
        <v>74</v>
      </c>
      <c r="H128" s="270" t="s">
        <v>23</v>
      </c>
      <c r="I128" s="271" t="s">
        <v>135</v>
      </c>
      <c r="J128" s="268"/>
      <c r="K128" s="266">
        <f>K129</f>
        <v>840</v>
      </c>
      <c r="L128" s="425"/>
      <c r="U128" s="52" t="s">
        <v>173</v>
      </c>
    </row>
    <row r="129" spans="1:14" s="639" customFormat="1" ht="18.75" x14ac:dyDescent="0.3">
      <c r="A129" s="635"/>
      <c r="B129" s="636" t="s">
        <v>79</v>
      </c>
      <c r="C129" s="510">
        <v>992</v>
      </c>
      <c r="D129" s="511" t="s">
        <v>30</v>
      </c>
      <c r="E129" s="511" t="s">
        <v>26</v>
      </c>
      <c r="F129" s="512" t="s">
        <v>102</v>
      </c>
      <c r="G129" s="513" t="s">
        <v>74</v>
      </c>
      <c r="H129" s="513" t="s">
        <v>23</v>
      </c>
      <c r="I129" s="514" t="s">
        <v>135</v>
      </c>
      <c r="J129" s="511" t="s">
        <v>80</v>
      </c>
      <c r="K129" s="515">
        <f>882.2-42.2</f>
        <v>840</v>
      </c>
      <c r="L129" s="547">
        <v>-42.2</v>
      </c>
      <c r="M129" s="638"/>
      <c r="N129" s="638"/>
    </row>
    <row r="130" spans="1:14" ht="37.5" x14ac:dyDescent="0.3">
      <c r="A130" s="274"/>
      <c r="B130" s="282" t="s">
        <v>384</v>
      </c>
      <c r="C130" s="267">
        <v>992</v>
      </c>
      <c r="D130" s="268" t="s">
        <v>30</v>
      </c>
      <c r="E130" s="268" t="s">
        <v>26</v>
      </c>
      <c r="F130" s="269" t="s">
        <v>102</v>
      </c>
      <c r="G130" s="270" t="s">
        <v>67</v>
      </c>
      <c r="H130" s="270" t="s">
        <v>23</v>
      </c>
      <c r="I130" s="271" t="s">
        <v>126</v>
      </c>
      <c r="J130" s="268"/>
      <c r="K130" s="266">
        <f>K132</f>
        <v>485</v>
      </c>
      <c r="L130" s="425"/>
    </row>
    <row r="131" spans="1:14" ht="18.75" x14ac:dyDescent="0.3">
      <c r="A131" s="274"/>
      <c r="B131" s="282" t="s">
        <v>104</v>
      </c>
      <c r="C131" s="267">
        <v>992</v>
      </c>
      <c r="D131" s="268" t="s">
        <v>30</v>
      </c>
      <c r="E131" s="268" t="s">
        <v>26</v>
      </c>
      <c r="F131" s="269" t="s">
        <v>102</v>
      </c>
      <c r="G131" s="270" t="s">
        <v>67</v>
      </c>
      <c r="H131" s="270" t="s">
        <v>23</v>
      </c>
      <c r="I131" s="271" t="s">
        <v>126</v>
      </c>
      <c r="J131" s="268"/>
      <c r="K131" s="266">
        <f>K132</f>
        <v>485</v>
      </c>
      <c r="L131" s="425"/>
    </row>
    <row r="132" spans="1:14" ht="18.75" x14ac:dyDescent="0.3">
      <c r="A132" s="274"/>
      <c r="B132" s="282" t="s">
        <v>79</v>
      </c>
      <c r="C132" s="267">
        <v>992</v>
      </c>
      <c r="D132" s="268" t="s">
        <v>30</v>
      </c>
      <c r="E132" s="268" t="s">
        <v>26</v>
      </c>
      <c r="F132" s="269" t="s">
        <v>102</v>
      </c>
      <c r="G132" s="270" t="s">
        <v>67</v>
      </c>
      <c r="H132" s="270" t="s">
        <v>23</v>
      </c>
      <c r="I132" s="271" t="s">
        <v>136</v>
      </c>
      <c r="J132" s="268" t="s">
        <v>80</v>
      </c>
      <c r="K132" s="266">
        <v>485</v>
      </c>
      <c r="L132" s="425"/>
      <c r="N132" s="104"/>
    </row>
    <row r="133" spans="1:14" ht="55.5" customHeight="1" x14ac:dyDescent="0.3">
      <c r="A133" s="274"/>
      <c r="B133" s="362" t="s">
        <v>385</v>
      </c>
      <c r="C133" s="267">
        <v>992</v>
      </c>
      <c r="D133" s="268" t="s">
        <v>30</v>
      </c>
      <c r="E133" s="268" t="s">
        <v>26</v>
      </c>
      <c r="F133" s="269" t="s">
        <v>102</v>
      </c>
      <c r="G133" s="270" t="s">
        <v>92</v>
      </c>
      <c r="H133" s="270" t="s">
        <v>23</v>
      </c>
      <c r="I133" s="271" t="s">
        <v>126</v>
      </c>
      <c r="J133" s="268"/>
      <c r="K133" s="266">
        <f>K135+K137+K138+K143+K139+K141</f>
        <v>4967.1000000000004</v>
      </c>
      <c r="L133" s="425"/>
      <c r="N133" s="104"/>
    </row>
    <row r="134" spans="1:14" s="497" customFormat="1" ht="26.25" customHeight="1" x14ac:dyDescent="0.3">
      <c r="A134" s="488"/>
      <c r="B134" s="489" t="s">
        <v>408</v>
      </c>
      <c r="C134" s="490">
        <v>992</v>
      </c>
      <c r="D134" s="491" t="s">
        <v>30</v>
      </c>
      <c r="E134" s="491" t="s">
        <v>26</v>
      </c>
      <c r="F134" s="492" t="s">
        <v>102</v>
      </c>
      <c r="G134" s="493" t="s">
        <v>92</v>
      </c>
      <c r="H134" s="493" t="s">
        <v>23</v>
      </c>
      <c r="I134" s="494" t="s">
        <v>409</v>
      </c>
      <c r="J134" s="491"/>
      <c r="K134" s="495">
        <v>1027.9000000000001</v>
      </c>
      <c r="L134" s="496"/>
      <c r="N134" s="509"/>
    </row>
    <row r="135" spans="1:14" ht="19.5" customHeight="1" x14ac:dyDescent="0.3">
      <c r="A135" s="274"/>
      <c r="B135" s="282" t="s">
        <v>79</v>
      </c>
      <c r="C135" s="267">
        <v>992</v>
      </c>
      <c r="D135" s="268" t="s">
        <v>30</v>
      </c>
      <c r="E135" s="268" t="s">
        <v>26</v>
      </c>
      <c r="F135" s="269" t="s">
        <v>102</v>
      </c>
      <c r="G135" s="270" t="s">
        <v>92</v>
      </c>
      <c r="H135" s="270" t="s">
        <v>23</v>
      </c>
      <c r="I135" s="271" t="s">
        <v>409</v>
      </c>
      <c r="J135" s="268" t="s">
        <v>80</v>
      </c>
      <c r="K135" s="266">
        <v>1027.9000000000001</v>
      </c>
      <c r="L135" s="425"/>
      <c r="N135" s="104"/>
    </row>
    <row r="136" spans="1:14" ht="43.5" customHeight="1" x14ac:dyDescent="0.3">
      <c r="A136" s="274"/>
      <c r="B136" s="282" t="s">
        <v>105</v>
      </c>
      <c r="C136" s="267">
        <v>992</v>
      </c>
      <c r="D136" s="268" t="s">
        <v>30</v>
      </c>
      <c r="E136" s="268" t="s">
        <v>26</v>
      </c>
      <c r="F136" s="269" t="s">
        <v>102</v>
      </c>
      <c r="G136" s="270" t="s">
        <v>92</v>
      </c>
      <c r="H136" s="270" t="s">
        <v>23</v>
      </c>
      <c r="I136" s="271" t="s">
        <v>137</v>
      </c>
      <c r="J136" s="268"/>
      <c r="K136" s="266">
        <f>K137</f>
        <v>592.1</v>
      </c>
      <c r="L136" s="425"/>
      <c r="M136" s="107"/>
    </row>
    <row r="137" spans="1:14" ht="33.75" customHeight="1" x14ac:dyDescent="0.3">
      <c r="A137" s="274"/>
      <c r="B137" s="282" t="s">
        <v>79</v>
      </c>
      <c r="C137" s="267">
        <v>992</v>
      </c>
      <c r="D137" s="268" t="s">
        <v>30</v>
      </c>
      <c r="E137" s="268" t="s">
        <v>26</v>
      </c>
      <c r="F137" s="269" t="s">
        <v>102</v>
      </c>
      <c r="G137" s="270" t="s">
        <v>92</v>
      </c>
      <c r="H137" s="270" t="s">
        <v>23</v>
      </c>
      <c r="I137" s="271" t="s">
        <v>137</v>
      </c>
      <c r="J137" s="268" t="s">
        <v>80</v>
      </c>
      <c r="K137" s="266">
        <v>592.1</v>
      </c>
      <c r="L137" s="431"/>
    </row>
    <row r="138" spans="1:14" ht="33.75" customHeight="1" x14ac:dyDescent="0.3">
      <c r="A138" s="274"/>
      <c r="B138" s="282" t="s">
        <v>411</v>
      </c>
      <c r="C138" s="267">
        <v>992</v>
      </c>
      <c r="D138" s="268" t="s">
        <v>30</v>
      </c>
      <c r="E138" s="268" t="s">
        <v>26</v>
      </c>
      <c r="F138" s="269" t="s">
        <v>102</v>
      </c>
      <c r="G138" s="270" t="s">
        <v>92</v>
      </c>
      <c r="H138" s="270" t="s">
        <v>23</v>
      </c>
      <c r="I138" s="271" t="s">
        <v>137</v>
      </c>
      <c r="J138" s="268" t="s">
        <v>410</v>
      </c>
      <c r="K138" s="266">
        <v>123.6</v>
      </c>
      <c r="L138" s="431"/>
    </row>
    <row r="139" spans="1:14" s="202" customFormat="1" ht="33.75" customHeight="1" x14ac:dyDescent="0.3">
      <c r="A139" s="274"/>
      <c r="B139" s="282" t="s">
        <v>449</v>
      </c>
      <c r="C139" s="267">
        <v>992</v>
      </c>
      <c r="D139" s="268" t="s">
        <v>30</v>
      </c>
      <c r="E139" s="268" t="s">
        <v>26</v>
      </c>
      <c r="F139" s="269" t="s">
        <v>102</v>
      </c>
      <c r="G139" s="270" t="s">
        <v>92</v>
      </c>
      <c r="H139" s="270" t="s">
        <v>23</v>
      </c>
      <c r="I139" s="271" t="s">
        <v>450</v>
      </c>
      <c r="J139" s="268"/>
      <c r="K139" s="266">
        <f>K140</f>
        <v>531.1</v>
      </c>
      <c r="L139" s="431"/>
      <c r="M139" s="486"/>
      <c r="N139" s="486"/>
    </row>
    <row r="140" spans="1:14" s="202" customFormat="1" ht="33.75" customHeight="1" x14ac:dyDescent="0.3">
      <c r="A140" s="274"/>
      <c r="B140" s="282" t="s">
        <v>79</v>
      </c>
      <c r="C140" s="267">
        <v>992</v>
      </c>
      <c r="D140" s="268" t="s">
        <v>30</v>
      </c>
      <c r="E140" s="268" t="s">
        <v>26</v>
      </c>
      <c r="F140" s="269" t="s">
        <v>102</v>
      </c>
      <c r="G140" s="270" t="s">
        <v>92</v>
      </c>
      <c r="H140" s="270" t="s">
        <v>23</v>
      </c>
      <c r="I140" s="271" t="s">
        <v>450</v>
      </c>
      <c r="J140" s="268" t="s">
        <v>80</v>
      </c>
      <c r="K140" s="266">
        <v>531.1</v>
      </c>
      <c r="L140" s="431"/>
      <c r="M140" s="486"/>
      <c r="N140" s="486"/>
    </row>
    <row r="141" spans="1:14" s="202" customFormat="1" ht="33.75" customHeight="1" x14ac:dyDescent="0.3">
      <c r="A141" s="274"/>
      <c r="B141" s="282" t="s">
        <v>459</v>
      </c>
      <c r="C141" s="267">
        <v>992</v>
      </c>
      <c r="D141" s="268" t="s">
        <v>30</v>
      </c>
      <c r="E141" s="268" t="s">
        <v>26</v>
      </c>
      <c r="F141" s="269" t="s">
        <v>102</v>
      </c>
      <c r="G141" s="270" t="s">
        <v>92</v>
      </c>
      <c r="H141" s="270" t="s">
        <v>23</v>
      </c>
      <c r="I141" s="271" t="s">
        <v>460</v>
      </c>
      <c r="J141" s="268"/>
      <c r="K141" s="266">
        <f>K142</f>
        <v>1245.7</v>
      </c>
      <c r="L141" s="431"/>
      <c r="M141" s="486"/>
      <c r="N141" s="486"/>
    </row>
    <row r="142" spans="1:14" s="639" customFormat="1" ht="33.75" customHeight="1" x14ac:dyDescent="0.3">
      <c r="A142" s="635"/>
      <c r="B142" s="636" t="s">
        <v>79</v>
      </c>
      <c r="C142" s="510">
        <v>992</v>
      </c>
      <c r="D142" s="511" t="s">
        <v>30</v>
      </c>
      <c r="E142" s="511" t="s">
        <v>26</v>
      </c>
      <c r="F142" s="512" t="s">
        <v>102</v>
      </c>
      <c r="G142" s="513" t="s">
        <v>92</v>
      </c>
      <c r="H142" s="513" t="s">
        <v>23</v>
      </c>
      <c r="I142" s="514" t="s">
        <v>460</v>
      </c>
      <c r="J142" s="511" t="s">
        <v>80</v>
      </c>
      <c r="K142" s="515">
        <v>1245.7</v>
      </c>
      <c r="L142" s="637"/>
      <c r="M142" s="638"/>
      <c r="N142" s="638"/>
    </row>
    <row r="143" spans="1:14" s="202" customFormat="1" ht="33.75" customHeight="1" x14ac:dyDescent="0.3">
      <c r="A143" s="274"/>
      <c r="B143" s="371" t="s">
        <v>395</v>
      </c>
      <c r="C143" s="267">
        <v>992</v>
      </c>
      <c r="D143" s="268" t="s">
        <v>30</v>
      </c>
      <c r="E143" s="268" t="s">
        <v>26</v>
      </c>
      <c r="F143" s="269" t="s">
        <v>28</v>
      </c>
      <c r="G143" s="270" t="s">
        <v>74</v>
      </c>
      <c r="H143" s="270" t="s">
        <v>27</v>
      </c>
      <c r="I143" s="271" t="s">
        <v>126</v>
      </c>
      <c r="J143" s="268"/>
      <c r="K143" s="266">
        <f>K147+K145</f>
        <v>1446.7</v>
      </c>
      <c r="L143" s="431"/>
      <c r="M143" s="486"/>
      <c r="N143" s="486"/>
    </row>
    <row r="144" spans="1:14" s="202" customFormat="1" ht="33.75" customHeight="1" x14ac:dyDescent="0.3">
      <c r="A144" s="274"/>
      <c r="B144" s="371" t="s">
        <v>457</v>
      </c>
      <c r="C144" s="267">
        <v>992</v>
      </c>
      <c r="D144" s="268" t="s">
        <v>30</v>
      </c>
      <c r="E144" s="268" t="s">
        <v>26</v>
      </c>
      <c r="F144" s="269" t="s">
        <v>28</v>
      </c>
      <c r="G144" s="270" t="s">
        <v>74</v>
      </c>
      <c r="H144" s="270" t="s">
        <v>27</v>
      </c>
      <c r="I144" s="271" t="s">
        <v>456</v>
      </c>
      <c r="J144" s="268"/>
      <c r="K144" s="266">
        <f>K145</f>
        <v>453.7</v>
      </c>
      <c r="L144" s="431"/>
      <c r="M144" s="486"/>
      <c r="N144" s="486"/>
    </row>
    <row r="145" spans="1:14" s="202" customFormat="1" ht="33.75" customHeight="1" x14ac:dyDescent="0.3">
      <c r="A145" s="274"/>
      <c r="B145" s="282" t="s">
        <v>458</v>
      </c>
      <c r="C145" s="267">
        <v>992</v>
      </c>
      <c r="D145" s="268" t="s">
        <v>30</v>
      </c>
      <c r="E145" s="268" t="s">
        <v>26</v>
      </c>
      <c r="F145" s="269" t="s">
        <v>28</v>
      </c>
      <c r="G145" s="270" t="s">
        <v>74</v>
      </c>
      <c r="H145" s="270" t="s">
        <v>27</v>
      </c>
      <c r="I145" s="271" t="s">
        <v>456</v>
      </c>
      <c r="J145" s="268" t="s">
        <v>80</v>
      </c>
      <c r="K145" s="266">
        <v>453.7</v>
      </c>
      <c r="L145" s="431"/>
      <c r="M145" s="486"/>
      <c r="N145" s="486"/>
    </row>
    <row r="146" spans="1:14" s="202" customFormat="1" ht="43.5" customHeight="1" x14ac:dyDescent="0.3">
      <c r="A146" s="274"/>
      <c r="B146" s="371" t="s">
        <v>396</v>
      </c>
      <c r="C146" s="267">
        <v>992</v>
      </c>
      <c r="D146" s="268" t="s">
        <v>30</v>
      </c>
      <c r="E146" s="268" t="s">
        <v>26</v>
      </c>
      <c r="F146" s="269" t="s">
        <v>28</v>
      </c>
      <c r="G146" s="270" t="s">
        <v>74</v>
      </c>
      <c r="H146" s="270" t="s">
        <v>27</v>
      </c>
      <c r="I146" s="271" t="s">
        <v>394</v>
      </c>
      <c r="J146" s="268"/>
      <c r="K146" s="266">
        <f>K147</f>
        <v>993</v>
      </c>
      <c r="L146" s="431"/>
      <c r="M146" s="486"/>
      <c r="N146" s="486"/>
    </row>
    <row r="147" spans="1:14" s="202" customFormat="1" ht="39" customHeight="1" x14ac:dyDescent="0.3">
      <c r="A147" s="274"/>
      <c r="B147" s="282" t="s">
        <v>458</v>
      </c>
      <c r="C147" s="267">
        <v>992</v>
      </c>
      <c r="D147" s="268" t="s">
        <v>30</v>
      </c>
      <c r="E147" s="268" t="s">
        <v>26</v>
      </c>
      <c r="F147" s="269" t="s">
        <v>28</v>
      </c>
      <c r="G147" s="270" t="s">
        <v>74</v>
      </c>
      <c r="H147" s="270" t="s">
        <v>27</v>
      </c>
      <c r="I147" s="271" t="s">
        <v>394</v>
      </c>
      <c r="J147" s="268" t="s">
        <v>80</v>
      </c>
      <c r="K147" s="266">
        <f>1446.7-453.7</f>
        <v>993</v>
      </c>
      <c r="L147" s="431"/>
      <c r="M147" s="486"/>
      <c r="N147" s="486"/>
    </row>
    <row r="148" spans="1:14" s="205" customFormat="1" ht="18.75" x14ac:dyDescent="0.3">
      <c r="A148" s="353"/>
      <c r="B148" s="352" t="s">
        <v>17</v>
      </c>
      <c r="C148" s="276">
        <v>992</v>
      </c>
      <c r="D148" s="277" t="s">
        <v>29</v>
      </c>
      <c r="E148" s="277" t="s">
        <v>23</v>
      </c>
      <c r="F148" s="278"/>
      <c r="G148" s="279"/>
      <c r="H148" s="270"/>
      <c r="I148" s="280"/>
      <c r="J148" s="277"/>
      <c r="K148" s="264">
        <f>K149</f>
        <v>10</v>
      </c>
      <c r="L148" s="426"/>
      <c r="M148" s="487"/>
      <c r="N148" s="487"/>
    </row>
    <row r="149" spans="1:14" ht="18.75" x14ac:dyDescent="0.3">
      <c r="A149" s="274"/>
      <c r="B149" s="350" t="s">
        <v>163</v>
      </c>
      <c r="C149" s="267">
        <v>992</v>
      </c>
      <c r="D149" s="268" t="s">
        <v>29</v>
      </c>
      <c r="E149" s="268" t="s">
        <v>29</v>
      </c>
      <c r="F149" s="269"/>
      <c r="G149" s="270"/>
      <c r="H149" s="270"/>
      <c r="I149" s="271"/>
      <c r="J149" s="268"/>
      <c r="K149" s="266">
        <f>K153</f>
        <v>10</v>
      </c>
      <c r="L149" s="425"/>
    </row>
    <row r="150" spans="1:14" ht="37.5" x14ac:dyDescent="0.3">
      <c r="A150" s="274"/>
      <c r="B150" s="362" t="s">
        <v>386</v>
      </c>
      <c r="C150" s="267">
        <v>992</v>
      </c>
      <c r="D150" s="268" t="s">
        <v>29</v>
      </c>
      <c r="E150" s="268" t="s">
        <v>29</v>
      </c>
      <c r="F150" s="269" t="s">
        <v>97</v>
      </c>
      <c r="G150" s="270" t="s">
        <v>65</v>
      </c>
      <c r="H150" s="270" t="s">
        <v>23</v>
      </c>
      <c r="I150" s="271" t="s">
        <v>126</v>
      </c>
      <c r="J150" s="268"/>
      <c r="K150" s="266">
        <f>K153</f>
        <v>10</v>
      </c>
      <c r="L150" s="425"/>
    </row>
    <row r="151" spans="1:14" ht="18.75" x14ac:dyDescent="0.3">
      <c r="A151" s="274"/>
      <c r="B151" s="362" t="s">
        <v>332</v>
      </c>
      <c r="C151" s="267">
        <v>992</v>
      </c>
      <c r="D151" s="268" t="s">
        <v>29</v>
      </c>
      <c r="E151" s="268" t="s">
        <v>29</v>
      </c>
      <c r="F151" s="269" t="s">
        <v>97</v>
      </c>
      <c r="G151" s="270" t="s">
        <v>74</v>
      </c>
      <c r="H151" s="270" t="s">
        <v>23</v>
      </c>
      <c r="I151" s="271" t="s">
        <v>126</v>
      </c>
      <c r="J151" s="268"/>
      <c r="K151" s="266">
        <f>K153</f>
        <v>10</v>
      </c>
      <c r="L151" s="425"/>
    </row>
    <row r="152" spans="1:14" ht="18.75" x14ac:dyDescent="0.3">
      <c r="A152" s="274"/>
      <c r="B152" s="380" t="s">
        <v>344</v>
      </c>
      <c r="C152" s="267">
        <v>992</v>
      </c>
      <c r="D152" s="268" t="s">
        <v>29</v>
      </c>
      <c r="E152" s="268" t="s">
        <v>29</v>
      </c>
      <c r="F152" s="269" t="s">
        <v>97</v>
      </c>
      <c r="G152" s="270" t="s">
        <v>74</v>
      </c>
      <c r="H152" s="270" t="s">
        <v>22</v>
      </c>
      <c r="I152" s="271" t="s">
        <v>131</v>
      </c>
      <c r="J152" s="268"/>
      <c r="K152" s="266">
        <f>K153</f>
        <v>10</v>
      </c>
      <c r="L152" s="425"/>
    </row>
    <row r="153" spans="1:14" ht="31.5" customHeight="1" x14ac:dyDescent="0.3">
      <c r="A153" s="274"/>
      <c r="B153" s="350" t="s">
        <v>79</v>
      </c>
      <c r="C153" s="267">
        <v>992</v>
      </c>
      <c r="D153" s="268" t="s">
        <v>29</v>
      </c>
      <c r="E153" s="268" t="s">
        <v>29</v>
      </c>
      <c r="F153" s="269" t="s">
        <v>97</v>
      </c>
      <c r="G153" s="270" t="s">
        <v>74</v>
      </c>
      <c r="H153" s="270" t="s">
        <v>22</v>
      </c>
      <c r="I153" s="271" t="s">
        <v>131</v>
      </c>
      <c r="J153" s="268" t="s">
        <v>80</v>
      </c>
      <c r="K153" s="266">
        <v>10</v>
      </c>
      <c r="L153" s="425"/>
    </row>
    <row r="154" spans="1:14" s="51" customFormat="1" ht="18.75" x14ac:dyDescent="0.3">
      <c r="A154" s="353"/>
      <c r="B154" s="352" t="s">
        <v>18</v>
      </c>
      <c r="C154" s="276">
        <v>992</v>
      </c>
      <c r="D154" s="277" t="s">
        <v>31</v>
      </c>
      <c r="E154" s="277" t="s">
        <v>23</v>
      </c>
      <c r="F154" s="278"/>
      <c r="G154" s="279"/>
      <c r="H154" s="279"/>
      <c r="I154" s="280"/>
      <c r="J154" s="277"/>
      <c r="K154" s="264">
        <f>K155</f>
        <v>5381.4</v>
      </c>
      <c r="L154" s="426"/>
      <c r="M154" s="110"/>
      <c r="N154" s="110"/>
    </row>
    <row r="155" spans="1:14" ht="18.75" x14ac:dyDescent="0.3">
      <c r="A155" s="274"/>
      <c r="B155" s="362" t="s">
        <v>19</v>
      </c>
      <c r="C155" s="267">
        <v>992</v>
      </c>
      <c r="D155" s="268" t="s">
        <v>31</v>
      </c>
      <c r="E155" s="268" t="s">
        <v>22</v>
      </c>
      <c r="F155" s="269"/>
      <c r="G155" s="270"/>
      <c r="H155" s="270"/>
      <c r="I155" s="271"/>
      <c r="J155" s="268"/>
      <c r="K155" s="266">
        <f>K156+K158</f>
        <v>5381.4</v>
      </c>
      <c r="L155" s="425"/>
    </row>
    <row r="156" spans="1:14" ht="54.75" customHeight="1" x14ac:dyDescent="0.3">
      <c r="A156" s="274"/>
      <c r="B156" s="380" t="s">
        <v>387</v>
      </c>
      <c r="C156" s="267">
        <v>992</v>
      </c>
      <c r="D156" s="268" t="s">
        <v>31</v>
      </c>
      <c r="E156" s="268" t="s">
        <v>22</v>
      </c>
      <c r="F156" s="269" t="s">
        <v>28</v>
      </c>
      <c r="G156" s="270" t="s">
        <v>65</v>
      </c>
      <c r="H156" s="270" t="s">
        <v>23</v>
      </c>
      <c r="I156" s="271" t="s">
        <v>126</v>
      </c>
      <c r="J156" s="268"/>
      <c r="K156" s="266">
        <f>K163+K166</f>
        <v>5023.7</v>
      </c>
      <c r="L156" s="425"/>
    </row>
    <row r="157" spans="1:14" ht="18" customHeight="1" x14ac:dyDescent="0.3">
      <c r="A157" s="274"/>
      <c r="B157" s="362" t="s">
        <v>168</v>
      </c>
      <c r="C157" s="267">
        <v>992</v>
      </c>
      <c r="D157" s="268" t="s">
        <v>31</v>
      </c>
      <c r="E157" s="268" t="s">
        <v>22</v>
      </c>
      <c r="F157" s="269" t="s">
        <v>28</v>
      </c>
      <c r="G157" s="270" t="s">
        <v>74</v>
      </c>
      <c r="H157" s="270" t="s">
        <v>23</v>
      </c>
      <c r="I157" s="271" t="s">
        <v>126</v>
      </c>
      <c r="J157" s="268"/>
      <c r="K157" s="266">
        <f>K163+K166</f>
        <v>5023.7</v>
      </c>
      <c r="L157" s="425"/>
    </row>
    <row r="158" spans="1:14" ht="18" customHeight="1" x14ac:dyDescent="0.3">
      <c r="A158" s="274"/>
      <c r="B158" s="362" t="s">
        <v>464</v>
      </c>
      <c r="C158" s="267">
        <v>992</v>
      </c>
      <c r="D158" s="268" t="s">
        <v>31</v>
      </c>
      <c r="E158" s="268" t="s">
        <v>22</v>
      </c>
      <c r="F158" s="269" t="s">
        <v>28</v>
      </c>
      <c r="G158" s="270" t="s">
        <v>74</v>
      </c>
      <c r="H158" s="270" t="s">
        <v>23</v>
      </c>
      <c r="I158" s="271" t="s">
        <v>126</v>
      </c>
      <c r="J158" s="268"/>
      <c r="K158" s="266">
        <f>K159</f>
        <v>357.7</v>
      </c>
      <c r="L158" s="425"/>
    </row>
    <row r="159" spans="1:14" ht="18" customHeight="1" x14ac:dyDescent="0.3">
      <c r="A159" s="274"/>
      <c r="B159" s="362" t="s">
        <v>465</v>
      </c>
      <c r="C159" s="267">
        <v>992</v>
      </c>
      <c r="D159" s="268" t="s">
        <v>31</v>
      </c>
      <c r="E159" s="268" t="s">
        <v>22</v>
      </c>
      <c r="F159" s="269" t="s">
        <v>28</v>
      </c>
      <c r="G159" s="270" t="s">
        <v>74</v>
      </c>
      <c r="H159" s="270" t="s">
        <v>22</v>
      </c>
      <c r="I159" s="271" t="s">
        <v>466</v>
      </c>
      <c r="J159" s="268"/>
      <c r="K159" s="266">
        <f>K160</f>
        <v>357.7</v>
      </c>
      <c r="L159" s="425"/>
    </row>
    <row r="160" spans="1:14" s="202" customFormat="1" ht="18" customHeight="1" x14ac:dyDescent="0.3">
      <c r="A160" s="274"/>
      <c r="B160" s="362" t="s">
        <v>467</v>
      </c>
      <c r="C160" s="267">
        <v>992</v>
      </c>
      <c r="D160" s="268" t="s">
        <v>31</v>
      </c>
      <c r="E160" s="268" t="s">
        <v>22</v>
      </c>
      <c r="F160" s="269" t="s">
        <v>28</v>
      </c>
      <c r="G160" s="270" t="s">
        <v>74</v>
      </c>
      <c r="H160" s="270" t="s">
        <v>22</v>
      </c>
      <c r="I160" s="271" t="s">
        <v>466</v>
      </c>
      <c r="J160" s="268" t="s">
        <v>107</v>
      </c>
      <c r="K160" s="266">
        <f>143.1+214.6</f>
        <v>357.7</v>
      </c>
      <c r="L160" s="425"/>
      <c r="M160" s="486"/>
      <c r="N160" s="486"/>
    </row>
    <row r="161" spans="1:14" ht="28.5" customHeight="1" x14ac:dyDescent="0.3">
      <c r="A161" s="274"/>
      <c r="B161" s="362" t="s">
        <v>108</v>
      </c>
      <c r="C161" s="267">
        <v>992</v>
      </c>
      <c r="D161" s="268" t="s">
        <v>31</v>
      </c>
      <c r="E161" s="268" t="s">
        <v>22</v>
      </c>
      <c r="F161" s="269" t="s">
        <v>28</v>
      </c>
      <c r="G161" s="270" t="s">
        <v>74</v>
      </c>
      <c r="H161" s="270" t="s">
        <v>30</v>
      </c>
      <c r="I161" s="271" t="s">
        <v>126</v>
      </c>
      <c r="J161" s="268"/>
      <c r="K161" s="266">
        <f>K163</f>
        <v>4983.7</v>
      </c>
      <c r="L161" s="425"/>
    </row>
    <row r="162" spans="1:14" ht="35.25" customHeight="1" x14ac:dyDescent="0.3">
      <c r="A162" s="274"/>
      <c r="B162" s="354" t="s">
        <v>169</v>
      </c>
      <c r="C162" s="267">
        <v>992</v>
      </c>
      <c r="D162" s="268" t="s">
        <v>31</v>
      </c>
      <c r="E162" s="268" t="s">
        <v>22</v>
      </c>
      <c r="F162" s="269" t="s">
        <v>28</v>
      </c>
      <c r="G162" s="270" t="s">
        <v>74</v>
      </c>
      <c r="H162" s="270" t="s">
        <v>30</v>
      </c>
      <c r="I162" s="271" t="s">
        <v>128</v>
      </c>
      <c r="J162" s="268"/>
      <c r="K162" s="266">
        <f>K163</f>
        <v>4983.7</v>
      </c>
      <c r="L162" s="425"/>
    </row>
    <row r="163" spans="1:14" s="202" customFormat="1" ht="48" customHeight="1" x14ac:dyDescent="0.3">
      <c r="A163" s="274"/>
      <c r="B163" s="362" t="s">
        <v>106</v>
      </c>
      <c r="C163" s="267">
        <v>992</v>
      </c>
      <c r="D163" s="268" t="s">
        <v>31</v>
      </c>
      <c r="E163" s="268" t="s">
        <v>22</v>
      </c>
      <c r="F163" s="269" t="s">
        <v>28</v>
      </c>
      <c r="G163" s="270" t="s">
        <v>74</v>
      </c>
      <c r="H163" s="270" t="s">
        <v>30</v>
      </c>
      <c r="I163" s="271" t="s">
        <v>128</v>
      </c>
      <c r="J163" s="268" t="s">
        <v>107</v>
      </c>
      <c r="K163" s="266">
        <f>5012.4-28.7</f>
        <v>4983.7</v>
      </c>
      <c r="L163" s="425"/>
      <c r="M163" s="486"/>
      <c r="N163" s="486"/>
    </row>
    <row r="164" spans="1:14" ht="18.75" x14ac:dyDescent="0.3">
      <c r="A164" s="274"/>
      <c r="B164" s="350" t="s">
        <v>109</v>
      </c>
      <c r="C164" s="267">
        <v>992</v>
      </c>
      <c r="D164" s="268" t="s">
        <v>31</v>
      </c>
      <c r="E164" s="268" t="s">
        <v>22</v>
      </c>
      <c r="F164" s="269" t="s">
        <v>28</v>
      </c>
      <c r="G164" s="270" t="s">
        <v>74</v>
      </c>
      <c r="H164" s="270" t="s">
        <v>31</v>
      </c>
      <c r="I164" s="271" t="s">
        <v>126</v>
      </c>
      <c r="J164" s="268"/>
      <c r="K164" s="266">
        <f>K165</f>
        <v>40</v>
      </c>
      <c r="L164" s="425"/>
    </row>
    <row r="165" spans="1:14" ht="18.75" x14ac:dyDescent="0.3">
      <c r="A165" s="274"/>
      <c r="B165" s="282" t="s">
        <v>170</v>
      </c>
      <c r="C165" s="267">
        <v>992</v>
      </c>
      <c r="D165" s="268" t="s">
        <v>31</v>
      </c>
      <c r="E165" s="268" t="s">
        <v>22</v>
      </c>
      <c r="F165" s="269" t="s">
        <v>28</v>
      </c>
      <c r="G165" s="270" t="s">
        <v>74</v>
      </c>
      <c r="H165" s="270" t="s">
        <v>31</v>
      </c>
      <c r="I165" s="271" t="s">
        <v>129</v>
      </c>
      <c r="J165" s="268"/>
      <c r="K165" s="266">
        <f>K166</f>
        <v>40</v>
      </c>
      <c r="L165" s="425"/>
    </row>
    <row r="166" spans="1:14" ht="18.75" x14ac:dyDescent="0.3">
      <c r="A166" s="274"/>
      <c r="B166" s="282" t="s">
        <v>79</v>
      </c>
      <c r="C166" s="267">
        <v>992</v>
      </c>
      <c r="D166" s="268" t="s">
        <v>31</v>
      </c>
      <c r="E166" s="268" t="s">
        <v>22</v>
      </c>
      <c r="F166" s="269" t="s">
        <v>28</v>
      </c>
      <c r="G166" s="270" t="s">
        <v>74</v>
      </c>
      <c r="H166" s="270" t="s">
        <v>31</v>
      </c>
      <c r="I166" s="271" t="s">
        <v>129</v>
      </c>
      <c r="J166" s="268" t="s">
        <v>80</v>
      </c>
      <c r="K166" s="266">
        <v>40</v>
      </c>
      <c r="L166" s="425"/>
    </row>
    <row r="167" spans="1:14" s="51" customFormat="1" ht="18.75" x14ac:dyDescent="0.3">
      <c r="A167" s="353"/>
      <c r="B167" s="352" t="s">
        <v>38</v>
      </c>
      <c r="C167" s="276">
        <v>992</v>
      </c>
      <c r="D167" s="277">
        <v>10</v>
      </c>
      <c r="E167" s="277" t="s">
        <v>23</v>
      </c>
      <c r="F167" s="278"/>
      <c r="G167" s="279"/>
      <c r="H167" s="270"/>
      <c r="I167" s="280"/>
      <c r="J167" s="277"/>
      <c r="K167" s="264">
        <f>K168+K173</f>
        <v>473</v>
      </c>
      <c r="L167" s="426"/>
      <c r="M167" s="110"/>
      <c r="N167" s="110"/>
    </row>
    <row r="168" spans="1:14" ht="18.75" x14ac:dyDescent="0.3">
      <c r="A168" s="274"/>
      <c r="B168" s="381" t="s">
        <v>39</v>
      </c>
      <c r="C168" s="267">
        <v>992</v>
      </c>
      <c r="D168" s="268">
        <v>10</v>
      </c>
      <c r="E168" s="268" t="s">
        <v>22</v>
      </c>
      <c r="F168" s="269"/>
      <c r="G168" s="270"/>
      <c r="H168" s="270"/>
      <c r="I168" s="271"/>
      <c r="J168" s="268"/>
      <c r="K168" s="266">
        <f>K172</f>
        <v>453</v>
      </c>
      <c r="L168" s="425"/>
    </row>
    <row r="169" spans="1:14" ht="18.75" x14ac:dyDescent="0.3">
      <c r="A169" s="274"/>
      <c r="B169" s="350" t="s">
        <v>57</v>
      </c>
      <c r="C169" s="267">
        <v>992</v>
      </c>
      <c r="D169" s="268">
        <v>10</v>
      </c>
      <c r="E169" s="268" t="s">
        <v>22</v>
      </c>
      <c r="F169" s="269" t="s">
        <v>78</v>
      </c>
      <c r="G169" s="270" t="s">
        <v>65</v>
      </c>
      <c r="H169" s="270" t="s">
        <v>23</v>
      </c>
      <c r="I169" s="271" t="s">
        <v>126</v>
      </c>
      <c r="J169" s="268"/>
      <c r="K169" s="266">
        <f>K172</f>
        <v>453</v>
      </c>
      <c r="L169" s="425"/>
    </row>
    <row r="170" spans="1:14" ht="26.25" customHeight="1" x14ac:dyDescent="0.3">
      <c r="A170" s="274"/>
      <c r="B170" s="350" t="s">
        <v>50</v>
      </c>
      <c r="C170" s="267">
        <v>992</v>
      </c>
      <c r="D170" s="268">
        <v>10</v>
      </c>
      <c r="E170" s="268" t="s">
        <v>22</v>
      </c>
      <c r="F170" s="269" t="s">
        <v>78</v>
      </c>
      <c r="G170" s="270" t="s">
        <v>89</v>
      </c>
      <c r="H170" s="270" t="s">
        <v>23</v>
      </c>
      <c r="I170" s="271" t="s">
        <v>126</v>
      </c>
      <c r="J170" s="268"/>
      <c r="K170" s="266">
        <f>K172</f>
        <v>453</v>
      </c>
      <c r="L170" s="425"/>
    </row>
    <row r="171" spans="1:14" ht="18.75" x14ac:dyDescent="0.3">
      <c r="A171" s="274"/>
      <c r="B171" s="350" t="s">
        <v>110</v>
      </c>
      <c r="C171" s="267">
        <v>992</v>
      </c>
      <c r="D171" s="268">
        <v>10</v>
      </c>
      <c r="E171" s="268" t="s">
        <v>22</v>
      </c>
      <c r="F171" s="269" t="s">
        <v>78</v>
      </c>
      <c r="G171" s="270" t="s">
        <v>89</v>
      </c>
      <c r="H171" s="270" t="s">
        <v>23</v>
      </c>
      <c r="I171" s="271" t="s">
        <v>141</v>
      </c>
      <c r="J171" s="268"/>
      <c r="K171" s="266">
        <f>K172</f>
        <v>453</v>
      </c>
      <c r="L171" s="425"/>
    </row>
    <row r="172" spans="1:14" ht="18.75" x14ac:dyDescent="0.3">
      <c r="A172" s="274"/>
      <c r="B172" s="432" t="s">
        <v>111</v>
      </c>
      <c r="C172" s="267">
        <v>992</v>
      </c>
      <c r="D172" s="268">
        <v>10</v>
      </c>
      <c r="E172" s="268" t="s">
        <v>22</v>
      </c>
      <c r="F172" s="269" t="s">
        <v>78</v>
      </c>
      <c r="G172" s="270" t="s">
        <v>89</v>
      </c>
      <c r="H172" s="270" t="s">
        <v>23</v>
      </c>
      <c r="I172" s="271" t="s">
        <v>141</v>
      </c>
      <c r="J172" s="268" t="s">
        <v>112</v>
      </c>
      <c r="K172" s="266">
        <v>453</v>
      </c>
      <c r="L172" s="425"/>
    </row>
    <row r="173" spans="1:14" s="51" customFormat="1" ht="24" customHeight="1" x14ac:dyDescent="0.3">
      <c r="A173" s="353"/>
      <c r="B173" s="352" t="s">
        <v>113</v>
      </c>
      <c r="C173" s="276">
        <v>992</v>
      </c>
      <c r="D173" s="277" t="s">
        <v>97</v>
      </c>
      <c r="E173" s="277" t="s">
        <v>26</v>
      </c>
      <c r="F173" s="278"/>
      <c r="G173" s="279"/>
      <c r="H173" s="279"/>
      <c r="I173" s="280"/>
      <c r="J173" s="277"/>
      <c r="K173" s="264">
        <f>K177</f>
        <v>20</v>
      </c>
      <c r="L173" s="426"/>
      <c r="M173" s="110"/>
      <c r="N173" s="110"/>
    </row>
    <row r="174" spans="1:14" ht="52.5" customHeight="1" x14ac:dyDescent="0.3">
      <c r="A174" s="274"/>
      <c r="B174" s="362" t="s">
        <v>345</v>
      </c>
      <c r="C174" s="267">
        <v>992</v>
      </c>
      <c r="D174" s="268" t="s">
        <v>97</v>
      </c>
      <c r="E174" s="268" t="s">
        <v>26</v>
      </c>
      <c r="F174" s="269" t="s">
        <v>40</v>
      </c>
      <c r="G174" s="270" t="s">
        <v>65</v>
      </c>
      <c r="H174" s="270" t="s">
        <v>23</v>
      </c>
      <c r="I174" s="271" t="s">
        <v>126</v>
      </c>
      <c r="J174" s="268"/>
      <c r="K174" s="266">
        <f>K177</f>
        <v>20</v>
      </c>
      <c r="L174" s="425"/>
    </row>
    <row r="175" spans="1:14" ht="29.25" customHeight="1" x14ac:dyDescent="0.3">
      <c r="A175" s="274"/>
      <c r="B175" s="362" t="s">
        <v>155</v>
      </c>
      <c r="C175" s="267">
        <v>992</v>
      </c>
      <c r="D175" s="268" t="s">
        <v>97</v>
      </c>
      <c r="E175" s="268" t="s">
        <v>26</v>
      </c>
      <c r="F175" s="269" t="s">
        <v>40</v>
      </c>
      <c r="G175" s="270" t="s">
        <v>74</v>
      </c>
      <c r="H175" s="270" t="s">
        <v>23</v>
      </c>
      <c r="I175" s="271" t="s">
        <v>126</v>
      </c>
      <c r="J175" s="268"/>
      <c r="K175" s="266">
        <f>K177</f>
        <v>20</v>
      </c>
      <c r="L175" s="425"/>
    </row>
    <row r="176" spans="1:14" ht="31.5" customHeight="1" x14ac:dyDescent="0.3">
      <c r="A176" s="274"/>
      <c r="B176" s="362" t="s">
        <v>155</v>
      </c>
      <c r="C176" s="267">
        <v>992</v>
      </c>
      <c r="D176" s="268" t="s">
        <v>97</v>
      </c>
      <c r="E176" s="268" t="s">
        <v>26</v>
      </c>
      <c r="F176" s="269" t="s">
        <v>40</v>
      </c>
      <c r="G176" s="270" t="s">
        <v>74</v>
      </c>
      <c r="H176" s="270" t="s">
        <v>23</v>
      </c>
      <c r="I176" s="271" t="s">
        <v>150</v>
      </c>
      <c r="J176" s="268"/>
      <c r="K176" s="266">
        <f>K177</f>
        <v>20</v>
      </c>
      <c r="L176" s="425"/>
    </row>
    <row r="177" spans="1:256" ht="48" customHeight="1" x14ac:dyDescent="0.3">
      <c r="A177" s="274"/>
      <c r="B177" s="362" t="s">
        <v>106</v>
      </c>
      <c r="C177" s="267">
        <v>992</v>
      </c>
      <c r="D177" s="268" t="s">
        <v>97</v>
      </c>
      <c r="E177" s="268" t="s">
        <v>26</v>
      </c>
      <c r="F177" s="269" t="s">
        <v>40</v>
      </c>
      <c r="G177" s="270" t="s">
        <v>74</v>
      </c>
      <c r="H177" s="270" t="s">
        <v>23</v>
      </c>
      <c r="I177" s="271" t="s">
        <v>150</v>
      </c>
      <c r="J177" s="268" t="s">
        <v>107</v>
      </c>
      <c r="K177" s="266">
        <v>20</v>
      </c>
      <c r="L177" s="425"/>
    </row>
    <row r="178" spans="1:256" s="51" customFormat="1" ht="18.75" x14ac:dyDescent="0.3">
      <c r="A178" s="353"/>
      <c r="B178" s="352" t="s">
        <v>210</v>
      </c>
      <c r="C178" s="276">
        <v>992</v>
      </c>
      <c r="D178" s="277">
        <v>11</v>
      </c>
      <c r="E178" s="277" t="s">
        <v>23</v>
      </c>
      <c r="F178" s="278"/>
      <c r="G178" s="279"/>
      <c r="H178" s="270"/>
      <c r="I178" s="280"/>
      <c r="J178" s="277"/>
      <c r="K178" s="264">
        <f>K179</f>
        <v>207.6</v>
      </c>
      <c r="L178" s="426"/>
      <c r="M178" s="110"/>
      <c r="N178" s="110"/>
    </row>
    <row r="179" spans="1:256" ht="18.75" x14ac:dyDescent="0.3">
      <c r="A179" s="274"/>
      <c r="B179" s="362" t="s">
        <v>43</v>
      </c>
      <c r="C179" s="267">
        <v>992</v>
      </c>
      <c r="D179" s="268">
        <v>11</v>
      </c>
      <c r="E179" s="268" t="s">
        <v>24</v>
      </c>
      <c r="F179" s="269" t="s">
        <v>31</v>
      </c>
      <c r="G179" s="270" t="s">
        <v>74</v>
      </c>
      <c r="H179" s="270" t="s">
        <v>23</v>
      </c>
      <c r="I179" s="271" t="s">
        <v>126</v>
      </c>
      <c r="J179" s="268"/>
      <c r="K179" s="266">
        <f>K180</f>
        <v>207.6</v>
      </c>
      <c r="L179" s="425"/>
    </row>
    <row r="180" spans="1:256" ht="37.5" x14ac:dyDescent="0.3">
      <c r="A180" s="274"/>
      <c r="B180" s="362" t="s">
        <v>300</v>
      </c>
      <c r="C180" s="267">
        <v>992</v>
      </c>
      <c r="D180" s="268">
        <v>11</v>
      </c>
      <c r="E180" s="268" t="s">
        <v>24</v>
      </c>
      <c r="F180" s="269" t="s">
        <v>31</v>
      </c>
      <c r="G180" s="270" t="s">
        <v>74</v>
      </c>
      <c r="H180" s="270" t="s">
        <v>23</v>
      </c>
      <c r="I180" s="271" t="s">
        <v>126</v>
      </c>
      <c r="J180" s="268"/>
      <c r="K180" s="266">
        <f>K181</f>
        <v>207.6</v>
      </c>
      <c r="L180" s="425"/>
    </row>
    <row r="181" spans="1:256" ht="32.25" customHeight="1" x14ac:dyDescent="0.3">
      <c r="A181" s="274"/>
      <c r="B181" s="362" t="s">
        <v>215</v>
      </c>
      <c r="C181" s="267">
        <v>992</v>
      </c>
      <c r="D181" s="268" t="s">
        <v>42</v>
      </c>
      <c r="E181" s="268" t="s">
        <v>24</v>
      </c>
      <c r="F181" s="269" t="s">
        <v>31</v>
      </c>
      <c r="G181" s="270" t="s">
        <v>74</v>
      </c>
      <c r="H181" s="270" t="s">
        <v>23</v>
      </c>
      <c r="I181" s="271" t="s">
        <v>126</v>
      </c>
      <c r="J181" s="268"/>
      <c r="K181" s="266">
        <f>K182</f>
        <v>207.6</v>
      </c>
      <c r="L181" s="425"/>
    </row>
    <row r="182" spans="1:256" ht="33" customHeight="1" x14ac:dyDescent="0.3">
      <c r="A182" s="274"/>
      <c r="B182" s="350" t="s">
        <v>114</v>
      </c>
      <c r="C182" s="267">
        <v>992</v>
      </c>
      <c r="D182" s="268" t="s">
        <v>42</v>
      </c>
      <c r="E182" s="268" t="s">
        <v>24</v>
      </c>
      <c r="F182" s="269" t="s">
        <v>31</v>
      </c>
      <c r="G182" s="270" t="s">
        <v>74</v>
      </c>
      <c r="H182" s="270" t="s">
        <v>26</v>
      </c>
      <c r="I182" s="271" t="s">
        <v>130</v>
      </c>
      <c r="J182" s="268"/>
      <c r="K182" s="266">
        <f>K183+K184</f>
        <v>207.6</v>
      </c>
      <c r="L182" s="425"/>
    </row>
    <row r="183" spans="1:256" s="639" customFormat="1" ht="81" customHeight="1" x14ac:dyDescent="0.3">
      <c r="A183" s="635"/>
      <c r="B183" s="558" t="s">
        <v>75</v>
      </c>
      <c r="C183" s="510">
        <v>992</v>
      </c>
      <c r="D183" s="511" t="s">
        <v>42</v>
      </c>
      <c r="E183" s="511" t="s">
        <v>24</v>
      </c>
      <c r="F183" s="512" t="s">
        <v>31</v>
      </c>
      <c r="G183" s="513" t="s">
        <v>74</v>
      </c>
      <c r="H183" s="513" t="s">
        <v>26</v>
      </c>
      <c r="I183" s="514" t="s">
        <v>130</v>
      </c>
      <c r="J183" s="511" t="s">
        <v>76</v>
      </c>
      <c r="K183" s="515">
        <f>233.6-26</f>
        <v>207.6</v>
      </c>
      <c r="L183" s="547">
        <v>-26</v>
      </c>
      <c r="M183" s="638"/>
      <c r="N183" s="638"/>
    </row>
    <row r="184" spans="1:256" s="639" customFormat="1" ht="31.5" customHeight="1" x14ac:dyDescent="0.3">
      <c r="A184" s="635"/>
      <c r="B184" s="636" t="s">
        <v>79</v>
      </c>
      <c r="C184" s="510">
        <v>992</v>
      </c>
      <c r="D184" s="511" t="s">
        <v>42</v>
      </c>
      <c r="E184" s="511" t="s">
        <v>24</v>
      </c>
      <c r="F184" s="512" t="s">
        <v>31</v>
      </c>
      <c r="G184" s="513" t="s">
        <v>74</v>
      </c>
      <c r="H184" s="513" t="s">
        <v>26</v>
      </c>
      <c r="I184" s="514" t="s">
        <v>130</v>
      </c>
      <c r="J184" s="511" t="s">
        <v>80</v>
      </c>
      <c r="K184" s="515">
        <f>30-30</f>
        <v>0</v>
      </c>
      <c r="L184" s="547">
        <v>-30</v>
      </c>
      <c r="M184" s="638"/>
      <c r="N184" s="638"/>
    </row>
    <row r="185" spans="1:256" s="51" customFormat="1" ht="24" customHeight="1" x14ac:dyDescent="0.3">
      <c r="A185" s="353"/>
      <c r="B185" s="352" t="s">
        <v>44</v>
      </c>
      <c r="C185" s="276">
        <v>992</v>
      </c>
      <c r="D185" s="277" t="s">
        <v>40</v>
      </c>
      <c r="E185" s="277" t="s">
        <v>23</v>
      </c>
      <c r="F185" s="278"/>
      <c r="G185" s="279"/>
      <c r="H185" s="279"/>
      <c r="I185" s="280"/>
      <c r="J185" s="277"/>
      <c r="K185" s="264">
        <f>K190</f>
        <v>150</v>
      </c>
      <c r="L185" s="426"/>
      <c r="M185" s="110"/>
      <c r="N185" s="110"/>
    </row>
    <row r="186" spans="1:256" ht="18.75" x14ac:dyDescent="0.3">
      <c r="A186" s="274"/>
      <c r="B186" s="362" t="s">
        <v>45</v>
      </c>
      <c r="C186" s="267">
        <v>992</v>
      </c>
      <c r="D186" s="268" t="s">
        <v>40</v>
      </c>
      <c r="E186" s="268" t="s">
        <v>24</v>
      </c>
      <c r="F186" s="269"/>
      <c r="G186" s="270"/>
      <c r="H186" s="270"/>
      <c r="I186" s="271"/>
      <c r="J186" s="268"/>
      <c r="K186" s="266">
        <f>K190</f>
        <v>150</v>
      </c>
      <c r="L186" s="425"/>
    </row>
    <row r="187" spans="1:256" ht="37.5" x14ac:dyDescent="0.3">
      <c r="A187" s="274"/>
      <c r="B187" s="282" t="s">
        <v>380</v>
      </c>
      <c r="C187" s="267">
        <v>992</v>
      </c>
      <c r="D187" s="268" t="s">
        <v>40</v>
      </c>
      <c r="E187" s="268" t="s">
        <v>24</v>
      </c>
      <c r="F187" s="269" t="s">
        <v>98</v>
      </c>
      <c r="G187" s="270" t="s">
        <v>65</v>
      </c>
      <c r="H187" s="270" t="s">
        <v>23</v>
      </c>
      <c r="I187" s="271" t="s">
        <v>126</v>
      </c>
      <c r="J187" s="268"/>
      <c r="K187" s="266">
        <f>K190</f>
        <v>150</v>
      </c>
      <c r="L187" s="425"/>
    </row>
    <row r="188" spans="1:256" ht="30" customHeight="1" x14ac:dyDescent="0.3">
      <c r="A188" s="274"/>
      <c r="B188" s="362" t="s">
        <v>115</v>
      </c>
      <c r="C188" s="267">
        <v>992</v>
      </c>
      <c r="D188" s="268" t="s">
        <v>40</v>
      </c>
      <c r="E188" s="268" t="s">
        <v>24</v>
      </c>
      <c r="F188" s="269" t="s">
        <v>98</v>
      </c>
      <c r="G188" s="270" t="s">
        <v>74</v>
      </c>
      <c r="H188" s="270" t="s">
        <v>23</v>
      </c>
      <c r="I188" s="271" t="s">
        <v>126</v>
      </c>
      <c r="J188" s="268"/>
      <c r="K188" s="266">
        <f>K189</f>
        <v>150</v>
      </c>
      <c r="L188" s="425"/>
    </row>
    <row r="189" spans="1:256" ht="33" customHeight="1" x14ac:dyDescent="0.3">
      <c r="A189" s="274"/>
      <c r="B189" s="350" t="s">
        <v>56</v>
      </c>
      <c r="C189" s="267">
        <v>992</v>
      </c>
      <c r="D189" s="268" t="s">
        <v>40</v>
      </c>
      <c r="E189" s="268" t="s">
        <v>24</v>
      </c>
      <c r="F189" s="269" t="s">
        <v>98</v>
      </c>
      <c r="G189" s="270" t="s">
        <v>74</v>
      </c>
      <c r="H189" s="270" t="s">
        <v>23</v>
      </c>
      <c r="I189" s="271" t="s">
        <v>133</v>
      </c>
      <c r="J189" s="268"/>
      <c r="K189" s="266">
        <f>K190</f>
        <v>150</v>
      </c>
      <c r="L189" s="425"/>
    </row>
    <row r="190" spans="1:256" ht="18.75" x14ac:dyDescent="0.3">
      <c r="A190" s="274"/>
      <c r="B190" s="282" t="s">
        <v>79</v>
      </c>
      <c r="C190" s="267">
        <v>992</v>
      </c>
      <c r="D190" s="268" t="s">
        <v>40</v>
      </c>
      <c r="E190" s="268" t="s">
        <v>24</v>
      </c>
      <c r="F190" s="269" t="s">
        <v>98</v>
      </c>
      <c r="G190" s="270" t="s">
        <v>74</v>
      </c>
      <c r="H190" s="270" t="s">
        <v>23</v>
      </c>
      <c r="I190" s="271" t="s">
        <v>133</v>
      </c>
      <c r="J190" s="268" t="s">
        <v>80</v>
      </c>
      <c r="K190" s="266">
        <v>150</v>
      </c>
      <c r="L190" s="425"/>
    </row>
    <row r="191" spans="1:256" s="93" customFormat="1" ht="36" customHeight="1" x14ac:dyDescent="0.3">
      <c r="A191" s="433"/>
      <c r="B191" s="382" t="s">
        <v>452</v>
      </c>
      <c r="C191" s="383">
        <v>992</v>
      </c>
      <c r="D191" s="384" t="s">
        <v>41</v>
      </c>
      <c r="E191" s="385" t="s">
        <v>23</v>
      </c>
      <c r="F191" s="386"/>
      <c r="G191" s="387"/>
      <c r="H191" s="387"/>
      <c r="I191" s="388"/>
      <c r="J191" s="389"/>
      <c r="K191" s="390">
        <f>K196</f>
        <v>1</v>
      </c>
      <c r="L191" s="434"/>
      <c r="M191" s="116"/>
      <c r="N191" s="116"/>
      <c r="O191" s="99"/>
      <c r="P191" s="99"/>
      <c r="Q191" s="99"/>
      <c r="R191" s="99"/>
      <c r="S191" s="99"/>
      <c r="T191" s="99"/>
      <c r="U191" s="99"/>
      <c r="V191" s="99"/>
      <c r="W191" s="99"/>
      <c r="X191" s="99"/>
      <c r="Y191" s="99"/>
      <c r="Z191" s="99"/>
      <c r="AA191" s="99"/>
      <c r="AB191" s="99"/>
      <c r="AC191" s="99"/>
      <c r="AD191" s="99"/>
      <c r="AE191" s="99"/>
      <c r="AF191" s="99"/>
      <c r="AG191" s="99"/>
      <c r="AH191" s="99"/>
      <c r="AI191" s="99"/>
      <c r="AJ191" s="99"/>
      <c r="AK191" s="99"/>
      <c r="AL191" s="99"/>
      <c r="AM191" s="99"/>
      <c r="AN191" s="99"/>
      <c r="AO191" s="99"/>
      <c r="AP191" s="99"/>
      <c r="AQ191" s="99"/>
      <c r="AR191" s="99"/>
      <c r="AS191" s="99"/>
      <c r="AT191" s="99"/>
      <c r="AU191" s="99"/>
      <c r="AV191" s="99"/>
      <c r="AW191" s="99"/>
      <c r="AX191" s="99"/>
      <c r="AY191" s="99"/>
      <c r="AZ191" s="99"/>
      <c r="BA191" s="99"/>
      <c r="BB191" s="99"/>
      <c r="BC191" s="99"/>
      <c r="BD191" s="99"/>
      <c r="BE191" s="99"/>
      <c r="BF191" s="99"/>
      <c r="BG191" s="99"/>
      <c r="BH191" s="99"/>
      <c r="BI191" s="99"/>
      <c r="BJ191" s="99"/>
      <c r="BK191" s="99"/>
      <c r="BL191" s="99"/>
      <c r="BM191" s="99"/>
      <c r="BN191" s="99"/>
      <c r="BO191" s="99"/>
      <c r="BP191" s="99"/>
      <c r="BQ191" s="99"/>
      <c r="BR191" s="99"/>
      <c r="BS191" s="99"/>
      <c r="BT191" s="99"/>
      <c r="BU191" s="99"/>
      <c r="BV191" s="99"/>
      <c r="BW191" s="99"/>
      <c r="BX191" s="99"/>
      <c r="BY191" s="99"/>
      <c r="BZ191" s="99"/>
      <c r="CA191" s="99"/>
      <c r="CB191" s="99"/>
      <c r="CC191" s="99"/>
      <c r="CD191" s="99"/>
      <c r="CE191" s="99"/>
      <c r="CF191" s="99"/>
      <c r="CG191" s="99"/>
      <c r="CH191" s="99"/>
      <c r="CI191" s="99"/>
      <c r="CJ191" s="99"/>
      <c r="CK191" s="99"/>
      <c r="CL191" s="99"/>
      <c r="CM191" s="99"/>
      <c r="CN191" s="99"/>
      <c r="CO191" s="99"/>
      <c r="CP191" s="99"/>
      <c r="CQ191" s="99"/>
      <c r="CR191" s="99"/>
      <c r="CS191" s="99"/>
      <c r="CT191" s="99"/>
      <c r="CU191" s="99"/>
      <c r="CV191" s="99"/>
      <c r="CW191" s="99"/>
      <c r="CX191" s="99"/>
      <c r="CY191" s="99"/>
      <c r="CZ191" s="99"/>
      <c r="DA191" s="99"/>
      <c r="DB191" s="99"/>
      <c r="DC191" s="99"/>
      <c r="DD191" s="99"/>
      <c r="DE191" s="99"/>
      <c r="DF191" s="99"/>
      <c r="DG191" s="99"/>
      <c r="DH191" s="99"/>
      <c r="DI191" s="99"/>
      <c r="DJ191" s="99"/>
      <c r="DK191" s="99"/>
      <c r="DL191" s="99"/>
      <c r="DM191" s="99"/>
      <c r="DN191" s="99"/>
      <c r="DO191" s="99"/>
      <c r="DP191" s="99"/>
      <c r="DQ191" s="99"/>
      <c r="DR191" s="99"/>
      <c r="DS191" s="99"/>
      <c r="DT191" s="99"/>
      <c r="DU191" s="99"/>
      <c r="DV191" s="99"/>
      <c r="DW191" s="99"/>
      <c r="DX191" s="99"/>
      <c r="DY191" s="99"/>
      <c r="DZ191" s="99"/>
      <c r="EA191" s="99"/>
      <c r="EB191" s="99"/>
      <c r="EC191" s="99"/>
      <c r="ED191" s="99"/>
      <c r="EE191" s="99"/>
      <c r="EF191" s="99"/>
      <c r="EG191" s="99"/>
      <c r="EH191" s="99"/>
      <c r="EI191" s="99"/>
      <c r="EJ191" s="99"/>
      <c r="EK191" s="99"/>
      <c r="EL191" s="99"/>
      <c r="EM191" s="99"/>
      <c r="EN191" s="99"/>
      <c r="EO191" s="99"/>
      <c r="EP191" s="99"/>
      <c r="EQ191" s="99"/>
      <c r="ER191" s="99"/>
      <c r="ES191" s="99"/>
      <c r="ET191" s="99"/>
      <c r="EU191" s="99"/>
      <c r="EV191" s="99"/>
      <c r="EW191" s="99"/>
      <c r="EX191" s="99"/>
      <c r="EY191" s="99"/>
      <c r="EZ191" s="99"/>
      <c r="FA191" s="99"/>
      <c r="FB191" s="99"/>
      <c r="FC191" s="99"/>
      <c r="FD191" s="99"/>
      <c r="FE191" s="99"/>
      <c r="FF191" s="99"/>
      <c r="FG191" s="99"/>
      <c r="FH191" s="99"/>
      <c r="FI191" s="99"/>
      <c r="FJ191" s="99"/>
      <c r="FK191" s="99"/>
      <c r="FL191" s="99"/>
      <c r="FM191" s="99"/>
      <c r="FN191" s="99"/>
      <c r="FO191" s="99"/>
      <c r="FP191" s="99"/>
      <c r="FQ191" s="99"/>
      <c r="FR191" s="99"/>
      <c r="FS191" s="99"/>
      <c r="FT191" s="99"/>
      <c r="FU191" s="99"/>
      <c r="FV191" s="99"/>
      <c r="FW191" s="99"/>
      <c r="FX191" s="99"/>
      <c r="FY191" s="99"/>
      <c r="FZ191" s="99"/>
      <c r="GA191" s="99"/>
      <c r="GB191" s="99"/>
      <c r="GC191" s="99"/>
      <c r="GD191" s="99"/>
      <c r="GE191" s="99"/>
      <c r="GF191" s="99"/>
      <c r="GG191" s="99"/>
      <c r="GH191" s="99"/>
      <c r="GI191" s="99"/>
      <c r="GJ191" s="99"/>
      <c r="GK191" s="99"/>
      <c r="GL191" s="99"/>
      <c r="GM191" s="99"/>
      <c r="GN191" s="99"/>
      <c r="GO191" s="99"/>
      <c r="GP191" s="99"/>
      <c r="GQ191" s="99"/>
      <c r="GR191" s="99"/>
      <c r="GS191" s="99"/>
      <c r="GT191" s="99"/>
      <c r="GU191" s="99"/>
      <c r="GV191" s="99"/>
      <c r="GW191" s="99"/>
      <c r="GX191" s="99"/>
      <c r="GY191" s="99"/>
      <c r="GZ191" s="99"/>
      <c r="HA191" s="99"/>
      <c r="HB191" s="99"/>
      <c r="HC191" s="99"/>
      <c r="HD191" s="99"/>
      <c r="HE191" s="99"/>
      <c r="HF191" s="99"/>
      <c r="HG191" s="99"/>
      <c r="HH191" s="99"/>
      <c r="HI191" s="99"/>
      <c r="HJ191" s="99"/>
      <c r="HK191" s="99"/>
      <c r="HL191" s="99"/>
      <c r="HM191" s="99"/>
      <c r="HN191" s="99"/>
      <c r="HO191" s="99"/>
      <c r="HP191" s="99"/>
      <c r="HQ191" s="99"/>
      <c r="HR191" s="99"/>
      <c r="HS191" s="99"/>
      <c r="HT191" s="99"/>
      <c r="HU191" s="99"/>
      <c r="HV191" s="99"/>
      <c r="HW191" s="99"/>
      <c r="HX191" s="99"/>
      <c r="HY191" s="99"/>
      <c r="HZ191" s="99"/>
      <c r="IA191" s="99"/>
      <c r="IB191" s="99"/>
      <c r="IC191" s="99"/>
      <c r="ID191" s="99"/>
      <c r="IE191" s="99"/>
      <c r="IF191" s="99"/>
      <c r="IG191" s="99"/>
      <c r="IH191" s="99"/>
      <c r="II191" s="99"/>
      <c r="IJ191" s="99"/>
      <c r="IK191" s="99"/>
      <c r="IL191" s="99"/>
      <c r="IM191" s="99"/>
      <c r="IN191" s="99"/>
      <c r="IO191" s="99"/>
      <c r="IP191" s="99"/>
      <c r="IQ191" s="99"/>
      <c r="IR191" s="99"/>
      <c r="IS191" s="99"/>
      <c r="IT191" s="99"/>
      <c r="IU191" s="99"/>
      <c r="IV191" s="99"/>
    </row>
    <row r="192" spans="1:256" customFormat="1" ht="31.5" customHeight="1" x14ac:dyDescent="0.3">
      <c r="A192" s="435"/>
      <c r="B192" s="391" t="s">
        <v>453</v>
      </c>
      <c r="C192" s="392">
        <v>992</v>
      </c>
      <c r="D192" s="393" t="s">
        <v>41</v>
      </c>
      <c r="E192" s="394" t="s">
        <v>22</v>
      </c>
      <c r="F192" s="395"/>
      <c r="G192" s="396"/>
      <c r="H192" s="396"/>
      <c r="I192" s="397"/>
      <c r="J192" s="398"/>
      <c r="K192" s="399">
        <f>K195</f>
        <v>1</v>
      </c>
      <c r="L192" s="436"/>
      <c r="M192" s="117"/>
      <c r="N192" s="117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  <c r="AA192" s="100"/>
      <c r="AB192" s="100"/>
      <c r="AC192" s="100"/>
      <c r="AD192" s="100"/>
      <c r="AE192" s="100"/>
      <c r="AF192" s="100"/>
      <c r="AG192" s="100"/>
      <c r="AH192" s="100"/>
      <c r="AI192" s="100"/>
      <c r="AJ192" s="100"/>
      <c r="AK192" s="100"/>
      <c r="AL192" s="100"/>
      <c r="AM192" s="100"/>
      <c r="AN192" s="100"/>
      <c r="AO192" s="100"/>
      <c r="AP192" s="100"/>
      <c r="AQ192" s="100"/>
      <c r="AR192" s="100"/>
      <c r="AS192" s="100"/>
      <c r="AT192" s="100"/>
      <c r="AU192" s="100"/>
      <c r="AV192" s="100"/>
      <c r="AW192" s="100"/>
      <c r="AX192" s="100"/>
      <c r="AY192" s="100"/>
      <c r="AZ192" s="100"/>
      <c r="BA192" s="100"/>
      <c r="BB192" s="100"/>
      <c r="BC192" s="100"/>
      <c r="BD192" s="100"/>
      <c r="BE192" s="100"/>
      <c r="BF192" s="100"/>
      <c r="BG192" s="100"/>
      <c r="BH192" s="100"/>
      <c r="BI192" s="100"/>
      <c r="BJ192" s="100"/>
      <c r="BK192" s="100"/>
      <c r="BL192" s="100"/>
      <c r="BM192" s="100"/>
      <c r="BN192" s="100"/>
      <c r="BO192" s="100"/>
      <c r="BP192" s="100"/>
      <c r="BQ192" s="100"/>
      <c r="BR192" s="100"/>
      <c r="BS192" s="100"/>
      <c r="BT192" s="100"/>
      <c r="BU192" s="100"/>
      <c r="BV192" s="100"/>
      <c r="BW192" s="100"/>
      <c r="BX192" s="100"/>
      <c r="BY192" s="100"/>
      <c r="BZ192" s="100"/>
      <c r="CA192" s="100"/>
      <c r="CB192" s="100"/>
      <c r="CC192" s="100"/>
      <c r="CD192" s="100"/>
      <c r="CE192" s="100"/>
      <c r="CF192" s="100"/>
      <c r="CG192" s="100"/>
      <c r="CH192" s="100"/>
      <c r="CI192" s="100"/>
      <c r="CJ192" s="100"/>
      <c r="CK192" s="100"/>
      <c r="CL192" s="100"/>
      <c r="CM192" s="100"/>
      <c r="CN192" s="100"/>
      <c r="CO192" s="100"/>
      <c r="CP192" s="100"/>
      <c r="CQ192" s="100"/>
      <c r="CR192" s="100"/>
      <c r="CS192" s="100"/>
      <c r="CT192" s="100"/>
      <c r="CU192" s="100"/>
      <c r="CV192" s="100"/>
      <c r="CW192" s="100"/>
      <c r="CX192" s="100"/>
      <c r="CY192" s="100"/>
      <c r="CZ192" s="100"/>
      <c r="DA192" s="100"/>
      <c r="DB192" s="100"/>
      <c r="DC192" s="100"/>
      <c r="DD192" s="100"/>
      <c r="DE192" s="100"/>
      <c r="DF192" s="100"/>
      <c r="DG192" s="100"/>
      <c r="DH192" s="100"/>
      <c r="DI192" s="100"/>
      <c r="DJ192" s="100"/>
      <c r="DK192" s="100"/>
      <c r="DL192" s="100"/>
      <c r="DM192" s="100"/>
      <c r="DN192" s="100"/>
      <c r="DO192" s="100"/>
      <c r="DP192" s="100"/>
      <c r="DQ192" s="100"/>
      <c r="DR192" s="100"/>
      <c r="DS192" s="100"/>
      <c r="DT192" s="100"/>
      <c r="DU192" s="100"/>
      <c r="DV192" s="100"/>
      <c r="DW192" s="100"/>
      <c r="DX192" s="100"/>
      <c r="DY192" s="100"/>
      <c r="DZ192" s="100"/>
      <c r="EA192" s="100"/>
      <c r="EB192" s="100"/>
      <c r="EC192" s="100"/>
      <c r="ED192" s="100"/>
      <c r="EE192" s="100"/>
      <c r="EF192" s="100"/>
      <c r="EG192" s="100"/>
      <c r="EH192" s="100"/>
      <c r="EI192" s="100"/>
      <c r="EJ192" s="100"/>
      <c r="EK192" s="100"/>
      <c r="EL192" s="100"/>
      <c r="EM192" s="100"/>
      <c r="EN192" s="100"/>
      <c r="EO192" s="100"/>
      <c r="EP192" s="100"/>
      <c r="EQ192" s="100"/>
      <c r="ER192" s="100"/>
      <c r="ES192" s="100"/>
      <c r="ET192" s="100"/>
      <c r="EU192" s="100"/>
      <c r="EV192" s="100"/>
      <c r="EW192" s="100"/>
      <c r="EX192" s="100"/>
      <c r="EY192" s="100"/>
      <c r="EZ192" s="100"/>
      <c r="FA192" s="100"/>
      <c r="FB192" s="100"/>
      <c r="FC192" s="100"/>
      <c r="FD192" s="100"/>
      <c r="FE192" s="100"/>
      <c r="FF192" s="100"/>
      <c r="FG192" s="100"/>
      <c r="FH192" s="100"/>
      <c r="FI192" s="100"/>
      <c r="FJ192" s="100"/>
      <c r="FK192" s="100"/>
      <c r="FL192" s="100"/>
      <c r="FM192" s="100"/>
      <c r="FN192" s="100"/>
      <c r="FO192" s="100"/>
      <c r="FP192" s="100"/>
      <c r="FQ192" s="100"/>
      <c r="FR192" s="100"/>
      <c r="FS192" s="100"/>
      <c r="FT192" s="100"/>
      <c r="FU192" s="100"/>
      <c r="FV192" s="100"/>
      <c r="FW192" s="100"/>
      <c r="FX192" s="100"/>
      <c r="FY192" s="100"/>
      <c r="FZ192" s="100"/>
      <c r="GA192" s="100"/>
      <c r="GB192" s="100"/>
      <c r="GC192" s="100"/>
      <c r="GD192" s="100"/>
      <c r="GE192" s="100"/>
      <c r="GF192" s="100"/>
      <c r="GG192" s="100"/>
      <c r="GH192" s="100"/>
      <c r="GI192" s="100"/>
      <c r="GJ192" s="100"/>
      <c r="GK192" s="100"/>
      <c r="GL192" s="100"/>
      <c r="GM192" s="100"/>
      <c r="GN192" s="100"/>
      <c r="GO192" s="100"/>
      <c r="GP192" s="100"/>
      <c r="GQ192" s="100"/>
      <c r="GR192" s="100"/>
      <c r="GS192" s="100"/>
      <c r="GT192" s="100"/>
      <c r="GU192" s="100"/>
      <c r="GV192" s="100"/>
      <c r="GW192" s="100"/>
      <c r="GX192" s="100"/>
      <c r="GY192" s="100"/>
      <c r="GZ192" s="100"/>
      <c r="HA192" s="100"/>
      <c r="HB192" s="100"/>
      <c r="HC192" s="100"/>
      <c r="HD192" s="100"/>
      <c r="HE192" s="100"/>
      <c r="HF192" s="100"/>
      <c r="HG192" s="100"/>
      <c r="HH192" s="100"/>
      <c r="HI192" s="100"/>
      <c r="HJ192" s="100"/>
      <c r="HK192" s="100"/>
      <c r="HL192" s="100"/>
      <c r="HM192" s="100"/>
      <c r="HN192" s="100"/>
      <c r="HO192" s="100"/>
      <c r="HP192" s="100"/>
      <c r="HQ192" s="100"/>
      <c r="HR192" s="100"/>
      <c r="HS192" s="100"/>
      <c r="HT192" s="100"/>
      <c r="HU192" s="100"/>
      <c r="HV192" s="100"/>
      <c r="HW192" s="100"/>
      <c r="HX192" s="100"/>
      <c r="HY192" s="100"/>
      <c r="HZ192" s="100"/>
      <c r="IA192" s="100"/>
      <c r="IB192" s="100"/>
      <c r="IC192" s="100"/>
      <c r="ID192" s="100"/>
      <c r="IE192" s="100"/>
      <c r="IF192" s="100"/>
      <c r="IG192" s="100"/>
      <c r="IH192" s="100"/>
      <c r="II192" s="100"/>
      <c r="IJ192" s="100"/>
      <c r="IK192" s="100"/>
      <c r="IL192" s="100"/>
      <c r="IM192" s="100"/>
      <c r="IN192" s="100"/>
      <c r="IO192" s="100"/>
      <c r="IP192" s="100"/>
      <c r="IQ192" s="100"/>
      <c r="IR192" s="100"/>
      <c r="IS192" s="100"/>
      <c r="IT192" s="100"/>
      <c r="IU192" s="100"/>
      <c r="IV192" s="100"/>
    </row>
    <row r="193" spans="1:256" customFormat="1" ht="20.25" customHeight="1" x14ac:dyDescent="0.3">
      <c r="A193" s="435"/>
      <c r="B193" s="400" t="s">
        <v>158</v>
      </c>
      <c r="C193" s="392">
        <v>992</v>
      </c>
      <c r="D193" s="393" t="s">
        <v>41</v>
      </c>
      <c r="E193" s="394" t="s">
        <v>22</v>
      </c>
      <c r="F193" s="395" t="s">
        <v>159</v>
      </c>
      <c r="G193" s="396" t="s">
        <v>65</v>
      </c>
      <c r="H193" s="396" t="s">
        <v>23</v>
      </c>
      <c r="I193" s="397" t="s">
        <v>126</v>
      </c>
      <c r="J193" s="398"/>
      <c r="K193" s="399">
        <f>K196</f>
        <v>1</v>
      </c>
      <c r="L193" s="436"/>
      <c r="M193" s="117"/>
      <c r="N193" s="117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0"/>
      <c r="Z193" s="100"/>
      <c r="AA193" s="100"/>
      <c r="AB193" s="100"/>
      <c r="AC193" s="100"/>
      <c r="AD193" s="100"/>
      <c r="AE193" s="100"/>
      <c r="AF193" s="100"/>
      <c r="AG193" s="100"/>
      <c r="AH193" s="100"/>
      <c r="AI193" s="100"/>
      <c r="AJ193" s="100"/>
      <c r="AK193" s="100"/>
      <c r="AL193" s="100"/>
      <c r="AM193" s="100"/>
      <c r="AN193" s="100"/>
      <c r="AO193" s="100"/>
      <c r="AP193" s="100"/>
      <c r="AQ193" s="100"/>
      <c r="AR193" s="100"/>
      <c r="AS193" s="100"/>
      <c r="AT193" s="100"/>
      <c r="AU193" s="100"/>
      <c r="AV193" s="100"/>
      <c r="AW193" s="100"/>
      <c r="AX193" s="100"/>
      <c r="AY193" s="100"/>
      <c r="AZ193" s="100"/>
      <c r="BA193" s="100"/>
      <c r="BB193" s="100"/>
      <c r="BC193" s="100"/>
      <c r="BD193" s="100"/>
      <c r="BE193" s="100"/>
      <c r="BF193" s="100"/>
      <c r="BG193" s="100"/>
      <c r="BH193" s="100"/>
      <c r="BI193" s="100"/>
      <c r="BJ193" s="100"/>
      <c r="BK193" s="100"/>
      <c r="BL193" s="100"/>
      <c r="BM193" s="100"/>
      <c r="BN193" s="100"/>
      <c r="BO193" s="100"/>
      <c r="BP193" s="100"/>
      <c r="BQ193" s="100"/>
      <c r="BR193" s="100"/>
      <c r="BS193" s="100"/>
      <c r="BT193" s="100"/>
      <c r="BU193" s="100"/>
      <c r="BV193" s="100"/>
      <c r="BW193" s="100"/>
      <c r="BX193" s="100"/>
      <c r="BY193" s="100"/>
      <c r="BZ193" s="100"/>
      <c r="CA193" s="100"/>
      <c r="CB193" s="100"/>
      <c r="CC193" s="100"/>
      <c r="CD193" s="100"/>
      <c r="CE193" s="100"/>
      <c r="CF193" s="100"/>
      <c r="CG193" s="100"/>
      <c r="CH193" s="100"/>
      <c r="CI193" s="100"/>
      <c r="CJ193" s="100"/>
      <c r="CK193" s="100"/>
      <c r="CL193" s="100"/>
      <c r="CM193" s="100"/>
      <c r="CN193" s="100"/>
      <c r="CO193" s="100"/>
      <c r="CP193" s="100"/>
      <c r="CQ193" s="100"/>
      <c r="CR193" s="100"/>
      <c r="CS193" s="100"/>
      <c r="CT193" s="100"/>
      <c r="CU193" s="100"/>
      <c r="CV193" s="100"/>
      <c r="CW193" s="100"/>
      <c r="CX193" s="100"/>
      <c r="CY193" s="100"/>
      <c r="CZ193" s="100"/>
      <c r="DA193" s="100"/>
      <c r="DB193" s="100"/>
      <c r="DC193" s="100"/>
      <c r="DD193" s="100"/>
      <c r="DE193" s="100"/>
      <c r="DF193" s="100"/>
      <c r="DG193" s="100"/>
      <c r="DH193" s="100"/>
      <c r="DI193" s="100"/>
      <c r="DJ193" s="100"/>
      <c r="DK193" s="100"/>
      <c r="DL193" s="100"/>
      <c r="DM193" s="100"/>
      <c r="DN193" s="100"/>
      <c r="DO193" s="100"/>
      <c r="DP193" s="100"/>
      <c r="DQ193" s="100"/>
      <c r="DR193" s="100"/>
      <c r="DS193" s="100"/>
      <c r="DT193" s="100"/>
      <c r="DU193" s="100"/>
      <c r="DV193" s="100"/>
      <c r="DW193" s="100"/>
      <c r="DX193" s="100"/>
      <c r="DY193" s="100"/>
      <c r="DZ193" s="100"/>
      <c r="EA193" s="100"/>
      <c r="EB193" s="100"/>
      <c r="EC193" s="100"/>
      <c r="ED193" s="100"/>
      <c r="EE193" s="100"/>
      <c r="EF193" s="100"/>
      <c r="EG193" s="100"/>
      <c r="EH193" s="100"/>
      <c r="EI193" s="100"/>
      <c r="EJ193" s="100"/>
      <c r="EK193" s="100"/>
      <c r="EL193" s="100"/>
      <c r="EM193" s="100"/>
      <c r="EN193" s="100"/>
      <c r="EO193" s="100"/>
      <c r="EP193" s="100"/>
      <c r="EQ193" s="100"/>
      <c r="ER193" s="100"/>
      <c r="ES193" s="100"/>
      <c r="ET193" s="100"/>
      <c r="EU193" s="100"/>
      <c r="EV193" s="100"/>
      <c r="EW193" s="100"/>
      <c r="EX193" s="100"/>
      <c r="EY193" s="100"/>
      <c r="EZ193" s="100"/>
      <c r="FA193" s="100"/>
      <c r="FB193" s="100"/>
      <c r="FC193" s="100"/>
      <c r="FD193" s="100"/>
      <c r="FE193" s="100"/>
      <c r="FF193" s="100"/>
      <c r="FG193" s="100"/>
      <c r="FH193" s="100"/>
      <c r="FI193" s="100"/>
      <c r="FJ193" s="100"/>
      <c r="FK193" s="100"/>
      <c r="FL193" s="100"/>
      <c r="FM193" s="100"/>
      <c r="FN193" s="100"/>
      <c r="FO193" s="100"/>
      <c r="FP193" s="100"/>
      <c r="FQ193" s="100"/>
      <c r="FR193" s="100"/>
      <c r="FS193" s="100"/>
      <c r="FT193" s="100"/>
      <c r="FU193" s="100"/>
      <c r="FV193" s="100"/>
      <c r="FW193" s="100"/>
      <c r="FX193" s="100"/>
      <c r="FY193" s="100"/>
      <c r="FZ193" s="100"/>
      <c r="GA193" s="100"/>
      <c r="GB193" s="100"/>
      <c r="GC193" s="100"/>
      <c r="GD193" s="100"/>
      <c r="GE193" s="100"/>
      <c r="GF193" s="100"/>
      <c r="GG193" s="100"/>
      <c r="GH193" s="100"/>
      <c r="GI193" s="100"/>
      <c r="GJ193" s="100"/>
      <c r="GK193" s="100"/>
      <c r="GL193" s="100"/>
      <c r="GM193" s="100"/>
      <c r="GN193" s="100"/>
      <c r="GO193" s="100"/>
      <c r="GP193" s="100"/>
      <c r="GQ193" s="100"/>
      <c r="GR193" s="100"/>
      <c r="GS193" s="100"/>
      <c r="GT193" s="100"/>
      <c r="GU193" s="100"/>
      <c r="GV193" s="100"/>
      <c r="GW193" s="100"/>
      <c r="GX193" s="100"/>
      <c r="GY193" s="100"/>
      <c r="GZ193" s="100"/>
      <c r="HA193" s="100"/>
      <c r="HB193" s="100"/>
      <c r="HC193" s="100"/>
      <c r="HD193" s="100"/>
      <c r="HE193" s="100"/>
      <c r="HF193" s="100"/>
      <c r="HG193" s="100"/>
      <c r="HH193" s="100"/>
      <c r="HI193" s="100"/>
      <c r="HJ193" s="100"/>
      <c r="HK193" s="100"/>
      <c r="HL193" s="100"/>
      <c r="HM193" s="100"/>
      <c r="HN193" s="100"/>
      <c r="HO193" s="100"/>
      <c r="HP193" s="100"/>
      <c r="HQ193" s="100"/>
      <c r="HR193" s="100"/>
      <c r="HS193" s="100"/>
      <c r="HT193" s="100"/>
      <c r="HU193" s="100"/>
      <c r="HV193" s="100"/>
      <c r="HW193" s="100"/>
      <c r="HX193" s="100"/>
      <c r="HY193" s="100"/>
      <c r="HZ193" s="100"/>
      <c r="IA193" s="100"/>
      <c r="IB193" s="100"/>
      <c r="IC193" s="100"/>
      <c r="ID193" s="100"/>
      <c r="IE193" s="100"/>
      <c r="IF193" s="100"/>
      <c r="IG193" s="100"/>
      <c r="IH193" s="100"/>
      <c r="II193" s="100"/>
      <c r="IJ193" s="100"/>
      <c r="IK193" s="100"/>
      <c r="IL193" s="100"/>
      <c r="IM193" s="100"/>
      <c r="IN193" s="100"/>
      <c r="IO193" s="100"/>
      <c r="IP193" s="100"/>
      <c r="IQ193" s="100"/>
      <c r="IR193" s="100"/>
      <c r="IS193" s="100"/>
      <c r="IT193" s="100"/>
      <c r="IU193" s="100"/>
      <c r="IV193" s="100"/>
    </row>
    <row r="194" spans="1:256" customFormat="1" ht="37.5" customHeight="1" x14ac:dyDescent="0.3">
      <c r="A194" s="437"/>
      <c r="B194" s="401" t="s">
        <v>346</v>
      </c>
      <c r="C194" s="402">
        <v>992</v>
      </c>
      <c r="D194" s="403" t="s">
        <v>41</v>
      </c>
      <c r="E194" s="395" t="s">
        <v>22</v>
      </c>
      <c r="F194" s="394" t="s">
        <v>159</v>
      </c>
      <c r="G194" s="404" t="s">
        <v>67</v>
      </c>
      <c r="H194" s="404" t="s">
        <v>23</v>
      </c>
      <c r="I194" s="398" t="s">
        <v>126</v>
      </c>
      <c r="J194" s="397"/>
      <c r="K194" s="405">
        <f>K195</f>
        <v>1</v>
      </c>
      <c r="L194" s="436"/>
      <c r="M194" s="117"/>
      <c r="N194" s="117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  <c r="AA194" s="100"/>
      <c r="AB194" s="100"/>
      <c r="AC194" s="100"/>
      <c r="AD194" s="100"/>
      <c r="AE194" s="100"/>
      <c r="AF194" s="100"/>
      <c r="AG194" s="100"/>
      <c r="AH194" s="100"/>
      <c r="AI194" s="100"/>
      <c r="AJ194" s="100"/>
      <c r="AK194" s="100"/>
      <c r="AL194" s="100"/>
      <c r="AM194" s="100"/>
      <c r="AN194" s="100"/>
      <c r="AO194" s="100"/>
      <c r="AP194" s="100"/>
      <c r="AQ194" s="100"/>
      <c r="AR194" s="100"/>
      <c r="AS194" s="100"/>
      <c r="AT194" s="100"/>
      <c r="AU194" s="100"/>
      <c r="AV194" s="100"/>
      <c r="AW194" s="100"/>
      <c r="AX194" s="100"/>
      <c r="AY194" s="100"/>
      <c r="AZ194" s="100"/>
      <c r="BA194" s="100"/>
      <c r="BB194" s="100"/>
      <c r="BC194" s="100"/>
      <c r="BD194" s="100"/>
      <c r="BE194" s="100"/>
      <c r="BF194" s="100"/>
      <c r="BG194" s="100"/>
      <c r="BH194" s="100"/>
      <c r="BI194" s="100"/>
      <c r="BJ194" s="100"/>
      <c r="BK194" s="100"/>
      <c r="BL194" s="100"/>
      <c r="BM194" s="100"/>
      <c r="BN194" s="100"/>
      <c r="BO194" s="100"/>
      <c r="BP194" s="100"/>
      <c r="BQ194" s="100"/>
      <c r="BR194" s="100"/>
      <c r="BS194" s="100"/>
      <c r="BT194" s="100"/>
      <c r="BU194" s="100"/>
      <c r="BV194" s="100"/>
      <c r="BW194" s="100"/>
      <c r="BX194" s="100"/>
      <c r="BY194" s="100"/>
      <c r="BZ194" s="100"/>
      <c r="CA194" s="100"/>
      <c r="CB194" s="100"/>
      <c r="CC194" s="100"/>
      <c r="CD194" s="100"/>
      <c r="CE194" s="100"/>
      <c r="CF194" s="100"/>
      <c r="CG194" s="100"/>
      <c r="CH194" s="100"/>
      <c r="CI194" s="100"/>
      <c r="CJ194" s="100"/>
      <c r="CK194" s="100"/>
      <c r="CL194" s="100"/>
      <c r="CM194" s="100"/>
      <c r="CN194" s="100"/>
      <c r="CO194" s="100"/>
      <c r="CP194" s="100"/>
      <c r="CQ194" s="100"/>
      <c r="CR194" s="100"/>
      <c r="CS194" s="100"/>
      <c r="CT194" s="100"/>
      <c r="CU194" s="100"/>
      <c r="CV194" s="100"/>
      <c r="CW194" s="100"/>
      <c r="CX194" s="100"/>
      <c r="CY194" s="100"/>
      <c r="CZ194" s="100"/>
      <c r="DA194" s="100"/>
      <c r="DB194" s="100"/>
      <c r="DC194" s="100"/>
      <c r="DD194" s="100"/>
      <c r="DE194" s="100"/>
      <c r="DF194" s="100"/>
      <c r="DG194" s="100"/>
      <c r="DH194" s="100"/>
      <c r="DI194" s="100"/>
      <c r="DJ194" s="100"/>
      <c r="DK194" s="100"/>
      <c r="DL194" s="100"/>
      <c r="DM194" s="100"/>
      <c r="DN194" s="100"/>
      <c r="DO194" s="100"/>
      <c r="DP194" s="100"/>
      <c r="DQ194" s="100"/>
      <c r="DR194" s="100"/>
      <c r="DS194" s="100"/>
      <c r="DT194" s="100"/>
      <c r="DU194" s="100"/>
      <c r="DV194" s="100"/>
      <c r="DW194" s="100"/>
      <c r="DX194" s="100"/>
      <c r="DY194" s="100"/>
      <c r="DZ194" s="100"/>
      <c r="EA194" s="100"/>
      <c r="EB194" s="100"/>
      <c r="EC194" s="100"/>
      <c r="ED194" s="100"/>
      <c r="EE194" s="100"/>
      <c r="EF194" s="100"/>
      <c r="EG194" s="100"/>
      <c r="EH194" s="100"/>
      <c r="EI194" s="100"/>
      <c r="EJ194" s="100"/>
      <c r="EK194" s="100"/>
      <c r="EL194" s="100"/>
      <c r="EM194" s="100"/>
      <c r="EN194" s="100"/>
      <c r="EO194" s="100"/>
      <c r="EP194" s="100"/>
      <c r="EQ194" s="100"/>
      <c r="ER194" s="100"/>
      <c r="ES194" s="100"/>
      <c r="ET194" s="100"/>
      <c r="EU194" s="100"/>
      <c r="EV194" s="100"/>
      <c r="EW194" s="100"/>
      <c r="EX194" s="100"/>
      <c r="EY194" s="100"/>
      <c r="EZ194" s="100"/>
      <c r="FA194" s="100"/>
      <c r="FB194" s="100"/>
      <c r="FC194" s="100"/>
      <c r="FD194" s="100"/>
      <c r="FE194" s="100"/>
      <c r="FF194" s="100"/>
      <c r="FG194" s="100"/>
      <c r="FH194" s="100"/>
      <c r="FI194" s="100"/>
      <c r="FJ194" s="100"/>
      <c r="FK194" s="100"/>
      <c r="FL194" s="100"/>
      <c r="FM194" s="100"/>
      <c r="FN194" s="100"/>
      <c r="FO194" s="100"/>
      <c r="FP194" s="100"/>
      <c r="FQ194" s="100"/>
      <c r="FR194" s="100"/>
      <c r="FS194" s="100"/>
      <c r="FT194" s="100"/>
      <c r="FU194" s="100"/>
      <c r="FV194" s="100"/>
      <c r="FW194" s="100"/>
      <c r="FX194" s="100"/>
      <c r="FY194" s="100"/>
      <c r="FZ194" s="100"/>
      <c r="GA194" s="100"/>
      <c r="GB194" s="100"/>
      <c r="GC194" s="100"/>
      <c r="GD194" s="100"/>
      <c r="GE194" s="100"/>
      <c r="GF194" s="100"/>
      <c r="GG194" s="100"/>
      <c r="GH194" s="100"/>
      <c r="GI194" s="100"/>
      <c r="GJ194" s="100"/>
      <c r="GK194" s="100"/>
      <c r="GL194" s="100"/>
      <c r="GM194" s="100"/>
      <c r="GN194" s="100"/>
      <c r="GO194" s="100"/>
      <c r="GP194" s="100"/>
      <c r="GQ194" s="100"/>
      <c r="GR194" s="100"/>
      <c r="GS194" s="100"/>
      <c r="GT194" s="100"/>
      <c r="GU194" s="100"/>
      <c r="GV194" s="100"/>
      <c r="GW194" s="100"/>
      <c r="GX194" s="100"/>
      <c r="GY194" s="100"/>
      <c r="GZ194" s="100"/>
      <c r="HA194" s="100"/>
      <c r="HB194" s="100"/>
      <c r="HC194" s="100"/>
      <c r="HD194" s="100"/>
      <c r="HE194" s="100"/>
      <c r="HF194" s="100"/>
      <c r="HG194" s="100"/>
      <c r="HH194" s="100"/>
      <c r="HI194" s="100"/>
      <c r="HJ194" s="100"/>
      <c r="HK194" s="100"/>
      <c r="HL194" s="100"/>
      <c r="HM194" s="100"/>
      <c r="HN194" s="100"/>
      <c r="HO194" s="100"/>
      <c r="HP194" s="100"/>
      <c r="HQ194" s="100"/>
      <c r="HR194" s="100"/>
      <c r="HS194" s="100"/>
      <c r="HT194" s="100"/>
      <c r="HU194" s="100"/>
      <c r="HV194" s="100"/>
      <c r="HW194" s="100"/>
      <c r="HX194" s="100"/>
      <c r="HY194" s="100"/>
      <c r="HZ194" s="100"/>
      <c r="IA194" s="100"/>
      <c r="IB194" s="100"/>
      <c r="IC194" s="100"/>
      <c r="ID194" s="100"/>
      <c r="IE194" s="100"/>
      <c r="IF194" s="100"/>
      <c r="IG194" s="100"/>
      <c r="IH194" s="100"/>
      <c r="II194" s="100"/>
      <c r="IJ194" s="100"/>
      <c r="IK194" s="100"/>
      <c r="IL194" s="100"/>
      <c r="IM194" s="100"/>
      <c r="IN194" s="100"/>
      <c r="IO194" s="100"/>
      <c r="IP194" s="100"/>
      <c r="IQ194" s="100"/>
      <c r="IR194" s="100"/>
      <c r="IS194" s="100"/>
      <c r="IT194" s="100"/>
      <c r="IU194" s="100"/>
      <c r="IV194" s="100"/>
    </row>
    <row r="195" spans="1:256" customFormat="1" ht="27" customHeight="1" x14ac:dyDescent="0.3">
      <c r="A195" s="435"/>
      <c r="B195" s="400" t="s">
        <v>160</v>
      </c>
      <c r="C195" s="392">
        <v>992</v>
      </c>
      <c r="D195" s="393" t="s">
        <v>41</v>
      </c>
      <c r="E195" s="394" t="s">
        <v>22</v>
      </c>
      <c r="F195" s="394" t="s">
        <v>159</v>
      </c>
      <c r="G195" s="404" t="s">
        <v>67</v>
      </c>
      <c r="H195" s="404" t="s">
        <v>23</v>
      </c>
      <c r="I195" s="398" t="s">
        <v>161</v>
      </c>
      <c r="J195" s="398"/>
      <c r="K195" s="399">
        <f>K196</f>
        <v>1</v>
      </c>
      <c r="L195" s="436"/>
      <c r="M195" s="117"/>
      <c r="N195" s="117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  <c r="AA195" s="100"/>
      <c r="AB195" s="100"/>
      <c r="AC195" s="100"/>
      <c r="AD195" s="100"/>
      <c r="AE195" s="100"/>
      <c r="AF195" s="100"/>
      <c r="AG195" s="100"/>
      <c r="AH195" s="100"/>
      <c r="AI195" s="100"/>
      <c r="AJ195" s="100"/>
      <c r="AK195" s="100"/>
      <c r="AL195" s="100"/>
      <c r="AM195" s="100"/>
      <c r="AN195" s="100"/>
      <c r="AO195" s="100"/>
      <c r="AP195" s="100"/>
      <c r="AQ195" s="100"/>
      <c r="AR195" s="100"/>
      <c r="AS195" s="100"/>
      <c r="AT195" s="100"/>
      <c r="AU195" s="100"/>
      <c r="AV195" s="100"/>
      <c r="AW195" s="100"/>
      <c r="AX195" s="100"/>
      <c r="AY195" s="100"/>
      <c r="AZ195" s="100"/>
      <c r="BA195" s="100"/>
      <c r="BB195" s="100"/>
      <c r="BC195" s="100"/>
      <c r="BD195" s="100"/>
      <c r="BE195" s="100"/>
      <c r="BF195" s="100"/>
      <c r="BG195" s="100"/>
      <c r="BH195" s="100"/>
      <c r="BI195" s="100"/>
      <c r="BJ195" s="100"/>
      <c r="BK195" s="100"/>
      <c r="BL195" s="100"/>
      <c r="BM195" s="100"/>
      <c r="BN195" s="100"/>
      <c r="BO195" s="100"/>
      <c r="BP195" s="100"/>
      <c r="BQ195" s="100"/>
      <c r="BR195" s="100"/>
      <c r="BS195" s="100"/>
      <c r="BT195" s="100"/>
      <c r="BU195" s="100"/>
      <c r="BV195" s="100"/>
      <c r="BW195" s="100"/>
      <c r="BX195" s="100"/>
      <c r="BY195" s="100"/>
      <c r="BZ195" s="100"/>
      <c r="CA195" s="100"/>
      <c r="CB195" s="100"/>
      <c r="CC195" s="100"/>
      <c r="CD195" s="100"/>
      <c r="CE195" s="100"/>
      <c r="CF195" s="100"/>
      <c r="CG195" s="100"/>
      <c r="CH195" s="100"/>
      <c r="CI195" s="100"/>
      <c r="CJ195" s="100"/>
      <c r="CK195" s="100"/>
      <c r="CL195" s="100"/>
      <c r="CM195" s="100"/>
      <c r="CN195" s="100"/>
      <c r="CO195" s="100"/>
      <c r="CP195" s="100"/>
      <c r="CQ195" s="100"/>
      <c r="CR195" s="100"/>
      <c r="CS195" s="100"/>
      <c r="CT195" s="100"/>
      <c r="CU195" s="100"/>
      <c r="CV195" s="100"/>
      <c r="CW195" s="100"/>
      <c r="CX195" s="100"/>
      <c r="CY195" s="100"/>
      <c r="CZ195" s="100"/>
      <c r="DA195" s="100"/>
      <c r="DB195" s="100"/>
      <c r="DC195" s="100"/>
      <c r="DD195" s="100"/>
      <c r="DE195" s="100"/>
      <c r="DF195" s="100"/>
      <c r="DG195" s="100"/>
      <c r="DH195" s="100"/>
      <c r="DI195" s="100"/>
      <c r="DJ195" s="100"/>
      <c r="DK195" s="100"/>
      <c r="DL195" s="100"/>
      <c r="DM195" s="100"/>
      <c r="DN195" s="100"/>
      <c r="DO195" s="100"/>
      <c r="DP195" s="100"/>
      <c r="DQ195" s="100"/>
      <c r="DR195" s="100"/>
      <c r="DS195" s="100"/>
      <c r="DT195" s="100"/>
      <c r="DU195" s="100"/>
      <c r="DV195" s="100"/>
      <c r="DW195" s="100"/>
      <c r="DX195" s="100"/>
      <c r="DY195" s="100"/>
      <c r="DZ195" s="100"/>
      <c r="EA195" s="100"/>
      <c r="EB195" s="100"/>
      <c r="EC195" s="100"/>
      <c r="ED195" s="100"/>
      <c r="EE195" s="100"/>
      <c r="EF195" s="100"/>
      <c r="EG195" s="100"/>
      <c r="EH195" s="100"/>
      <c r="EI195" s="100"/>
      <c r="EJ195" s="100"/>
      <c r="EK195" s="100"/>
      <c r="EL195" s="100"/>
      <c r="EM195" s="100"/>
      <c r="EN195" s="100"/>
      <c r="EO195" s="100"/>
      <c r="EP195" s="100"/>
      <c r="EQ195" s="100"/>
      <c r="ER195" s="100"/>
      <c r="ES195" s="100"/>
      <c r="ET195" s="100"/>
      <c r="EU195" s="100"/>
      <c r="EV195" s="100"/>
      <c r="EW195" s="100"/>
      <c r="EX195" s="100"/>
      <c r="EY195" s="100"/>
      <c r="EZ195" s="100"/>
      <c r="FA195" s="100"/>
      <c r="FB195" s="100"/>
      <c r="FC195" s="100"/>
      <c r="FD195" s="100"/>
      <c r="FE195" s="100"/>
      <c r="FF195" s="100"/>
      <c r="FG195" s="100"/>
      <c r="FH195" s="100"/>
      <c r="FI195" s="100"/>
      <c r="FJ195" s="100"/>
      <c r="FK195" s="100"/>
      <c r="FL195" s="100"/>
      <c r="FM195" s="100"/>
      <c r="FN195" s="100"/>
      <c r="FO195" s="100"/>
      <c r="FP195" s="100"/>
      <c r="FQ195" s="100"/>
      <c r="FR195" s="100"/>
      <c r="FS195" s="100"/>
      <c r="FT195" s="100"/>
      <c r="FU195" s="100"/>
      <c r="FV195" s="100"/>
      <c r="FW195" s="100"/>
      <c r="FX195" s="100"/>
      <c r="FY195" s="100"/>
      <c r="FZ195" s="100"/>
      <c r="GA195" s="100"/>
      <c r="GB195" s="100"/>
      <c r="GC195" s="100"/>
      <c r="GD195" s="100"/>
      <c r="GE195" s="100"/>
      <c r="GF195" s="100"/>
      <c r="GG195" s="100"/>
      <c r="GH195" s="100"/>
      <c r="GI195" s="100"/>
      <c r="GJ195" s="100"/>
      <c r="GK195" s="100"/>
      <c r="GL195" s="100"/>
      <c r="GM195" s="100"/>
      <c r="GN195" s="100"/>
      <c r="GO195" s="100"/>
      <c r="GP195" s="100"/>
      <c r="GQ195" s="100"/>
      <c r="GR195" s="100"/>
      <c r="GS195" s="100"/>
      <c r="GT195" s="100"/>
      <c r="GU195" s="100"/>
      <c r="GV195" s="100"/>
      <c r="GW195" s="100"/>
      <c r="GX195" s="100"/>
      <c r="GY195" s="100"/>
      <c r="GZ195" s="100"/>
      <c r="HA195" s="100"/>
      <c r="HB195" s="100"/>
      <c r="HC195" s="100"/>
      <c r="HD195" s="100"/>
      <c r="HE195" s="100"/>
      <c r="HF195" s="100"/>
      <c r="HG195" s="100"/>
      <c r="HH195" s="100"/>
      <c r="HI195" s="100"/>
      <c r="HJ195" s="100"/>
      <c r="HK195" s="100"/>
      <c r="HL195" s="100"/>
      <c r="HM195" s="100"/>
      <c r="HN195" s="100"/>
      <c r="HO195" s="100"/>
      <c r="HP195" s="100"/>
      <c r="HQ195" s="100"/>
      <c r="HR195" s="100"/>
      <c r="HS195" s="100"/>
      <c r="HT195" s="100"/>
      <c r="HU195" s="100"/>
      <c r="HV195" s="100"/>
      <c r="HW195" s="100"/>
      <c r="HX195" s="100"/>
      <c r="HY195" s="100"/>
      <c r="HZ195" s="100"/>
      <c r="IA195" s="100"/>
      <c r="IB195" s="100"/>
      <c r="IC195" s="100"/>
      <c r="ID195" s="100"/>
      <c r="IE195" s="100"/>
      <c r="IF195" s="100"/>
      <c r="IG195" s="100"/>
      <c r="IH195" s="100"/>
      <c r="II195" s="100"/>
      <c r="IJ195" s="100"/>
      <c r="IK195" s="100"/>
      <c r="IL195" s="100"/>
      <c r="IM195" s="100"/>
      <c r="IN195" s="100"/>
      <c r="IO195" s="100"/>
      <c r="IP195" s="100"/>
      <c r="IQ195" s="100"/>
      <c r="IR195" s="100"/>
      <c r="IS195" s="100"/>
      <c r="IT195" s="100"/>
      <c r="IU195" s="100"/>
      <c r="IV195" s="100"/>
    </row>
    <row r="196" spans="1:256" customFormat="1" ht="18" customHeight="1" x14ac:dyDescent="0.3">
      <c r="A196" s="437"/>
      <c r="B196" s="401" t="s">
        <v>162</v>
      </c>
      <c r="C196" s="402">
        <v>992</v>
      </c>
      <c r="D196" s="403" t="s">
        <v>41</v>
      </c>
      <c r="E196" s="395" t="s">
        <v>22</v>
      </c>
      <c r="F196" s="395" t="s">
        <v>159</v>
      </c>
      <c r="G196" s="396" t="s">
        <v>67</v>
      </c>
      <c r="H196" s="396" t="s">
        <v>23</v>
      </c>
      <c r="I196" s="397" t="s">
        <v>161</v>
      </c>
      <c r="J196" s="397" t="s">
        <v>180</v>
      </c>
      <c r="K196" s="405">
        <v>1</v>
      </c>
      <c r="L196" s="438"/>
      <c r="M196" s="117"/>
      <c r="N196" s="117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  <c r="AE196" s="100"/>
      <c r="AF196" s="100"/>
      <c r="AG196" s="100"/>
      <c r="AH196" s="100"/>
      <c r="AI196" s="100"/>
      <c r="AJ196" s="100"/>
      <c r="AK196" s="100"/>
      <c r="AL196" s="100"/>
      <c r="AM196" s="100"/>
      <c r="AN196" s="100"/>
      <c r="AO196" s="100"/>
      <c r="AP196" s="100"/>
      <c r="AQ196" s="100"/>
      <c r="AR196" s="100"/>
      <c r="AS196" s="100"/>
      <c r="AT196" s="100"/>
      <c r="AU196" s="100"/>
      <c r="AV196" s="100"/>
      <c r="AW196" s="100"/>
      <c r="AX196" s="100"/>
      <c r="AY196" s="100"/>
      <c r="AZ196" s="100"/>
      <c r="BA196" s="100"/>
      <c r="BB196" s="100"/>
      <c r="BC196" s="100"/>
      <c r="BD196" s="100"/>
      <c r="BE196" s="100"/>
      <c r="BF196" s="100"/>
      <c r="BG196" s="100"/>
      <c r="BH196" s="100"/>
      <c r="BI196" s="100"/>
      <c r="BJ196" s="100"/>
      <c r="BK196" s="100"/>
      <c r="BL196" s="100"/>
      <c r="BM196" s="100"/>
      <c r="BN196" s="100"/>
      <c r="BO196" s="100"/>
      <c r="BP196" s="100"/>
      <c r="BQ196" s="100"/>
      <c r="BR196" s="100"/>
      <c r="BS196" s="100"/>
      <c r="BT196" s="100"/>
      <c r="BU196" s="100"/>
      <c r="BV196" s="100"/>
      <c r="BW196" s="100"/>
      <c r="BX196" s="100"/>
      <c r="BY196" s="100"/>
      <c r="BZ196" s="100"/>
      <c r="CA196" s="100"/>
      <c r="CB196" s="100"/>
      <c r="CC196" s="100"/>
      <c r="CD196" s="100"/>
      <c r="CE196" s="100"/>
      <c r="CF196" s="100"/>
      <c r="CG196" s="100"/>
      <c r="CH196" s="100"/>
      <c r="CI196" s="100"/>
      <c r="CJ196" s="100"/>
      <c r="CK196" s="100"/>
      <c r="CL196" s="100"/>
      <c r="CM196" s="100"/>
      <c r="CN196" s="100"/>
      <c r="CO196" s="100"/>
      <c r="CP196" s="100"/>
      <c r="CQ196" s="100"/>
      <c r="CR196" s="100"/>
      <c r="CS196" s="100"/>
      <c r="CT196" s="100"/>
      <c r="CU196" s="100"/>
      <c r="CV196" s="100"/>
      <c r="CW196" s="100"/>
      <c r="CX196" s="100"/>
      <c r="CY196" s="100"/>
      <c r="CZ196" s="100"/>
      <c r="DA196" s="100"/>
      <c r="DB196" s="100"/>
      <c r="DC196" s="100"/>
      <c r="DD196" s="100"/>
      <c r="DE196" s="100"/>
      <c r="DF196" s="100"/>
      <c r="DG196" s="100"/>
      <c r="DH196" s="100"/>
      <c r="DI196" s="100"/>
      <c r="DJ196" s="100"/>
      <c r="DK196" s="100"/>
      <c r="DL196" s="100"/>
      <c r="DM196" s="100"/>
      <c r="DN196" s="100"/>
      <c r="DO196" s="100"/>
      <c r="DP196" s="100"/>
      <c r="DQ196" s="100"/>
      <c r="DR196" s="100"/>
      <c r="DS196" s="100"/>
      <c r="DT196" s="100"/>
      <c r="DU196" s="100"/>
      <c r="DV196" s="100"/>
      <c r="DW196" s="100"/>
      <c r="DX196" s="100"/>
      <c r="DY196" s="100"/>
      <c r="DZ196" s="100"/>
      <c r="EA196" s="100"/>
      <c r="EB196" s="100"/>
      <c r="EC196" s="100"/>
      <c r="ED196" s="100"/>
      <c r="EE196" s="100"/>
      <c r="EF196" s="100"/>
      <c r="EG196" s="100"/>
      <c r="EH196" s="100"/>
      <c r="EI196" s="100"/>
      <c r="EJ196" s="100"/>
      <c r="EK196" s="100"/>
      <c r="EL196" s="100"/>
      <c r="EM196" s="100"/>
      <c r="EN196" s="100"/>
      <c r="EO196" s="100"/>
      <c r="EP196" s="100"/>
      <c r="EQ196" s="100"/>
      <c r="ER196" s="100"/>
      <c r="ES196" s="100"/>
      <c r="ET196" s="100"/>
      <c r="EU196" s="100"/>
      <c r="EV196" s="100"/>
      <c r="EW196" s="100"/>
      <c r="EX196" s="100"/>
      <c r="EY196" s="100"/>
      <c r="EZ196" s="100"/>
      <c r="FA196" s="100"/>
      <c r="FB196" s="100"/>
      <c r="FC196" s="100"/>
      <c r="FD196" s="100"/>
      <c r="FE196" s="100"/>
      <c r="FF196" s="100"/>
      <c r="FG196" s="100"/>
      <c r="FH196" s="100"/>
      <c r="FI196" s="100"/>
      <c r="FJ196" s="100"/>
      <c r="FK196" s="100"/>
      <c r="FL196" s="100"/>
      <c r="FM196" s="100"/>
      <c r="FN196" s="100"/>
      <c r="FO196" s="100"/>
      <c r="FP196" s="100"/>
      <c r="FQ196" s="100"/>
      <c r="FR196" s="100"/>
      <c r="FS196" s="100"/>
      <c r="FT196" s="100"/>
      <c r="FU196" s="100"/>
      <c r="FV196" s="100"/>
      <c r="FW196" s="100"/>
      <c r="FX196" s="100"/>
      <c r="FY196" s="100"/>
      <c r="FZ196" s="100"/>
      <c r="GA196" s="100"/>
      <c r="GB196" s="100"/>
      <c r="GC196" s="100"/>
      <c r="GD196" s="100"/>
      <c r="GE196" s="100"/>
      <c r="GF196" s="100"/>
      <c r="GG196" s="100"/>
      <c r="GH196" s="100"/>
      <c r="GI196" s="100"/>
      <c r="GJ196" s="100"/>
      <c r="GK196" s="100"/>
      <c r="GL196" s="100"/>
      <c r="GM196" s="100"/>
      <c r="GN196" s="100"/>
      <c r="GO196" s="100"/>
      <c r="GP196" s="100"/>
      <c r="GQ196" s="100"/>
      <c r="GR196" s="100"/>
      <c r="GS196" s="100"/>
      <c r="GT196" s="100"/>
      <c r="GU196" s="100"/>
      <c r="GV196" s="100"/>
      <c r="GW196" s="100"/>
      <c r="GX196" s="100"/>
      <c r="GY196" s="100"/>
      <c r="GZ196" s="100"/>
      <c r="HA196" s="100"/>
      <c r="HB196" s="100"/>
      <c r="HC196" s="100"/>
      <c r="HD196" s="100"/>
      <c r="HE196" s="100"/>
      <c r="HF196" s="100"/>
      <c r="HG196" s="100"/>
      <c r="HH196" s="100"/>
      <c r="HI196" s="100"/>
      <c r="HJ196" s="100"/>
      <c r="HK196" s="100"/>
      <c r="HL196" s="100"/>
      <c r="HM196" s="100"/>
      <c r="HN196" s="100"/>
      <c r="HO196" s="100"/>
      <c r="HP196" s="100"/>
      <c r="HQ196" s="100"/>
      <c r="HR196" s="100"/>
      <c r="HS196" s="100"/>
      <c r="HT196" s="100"/>
      <c r="HU196" s="100"/>
      <c r="HV196" s="100"/>
      <c r="HW196" s="100"/>
      <c r="HX196" s="100"/>
      <c r="HY196" s="100"/>
      <c r="HZ196" s="100"/>
      <c r="IA196" s="100"/>
      <c r="IB196" s="100"/>
      <c r="IC196" s="100"/>
      <c r="ID196" s="100"/>
      <c r="IE196" s="100"/>
      <c r="IF196" s="100"/>
      <c r="IG196" s="100"/>
      <c r="IH196" s="100"/>
      <c r="II196" s="100"/>
      <c r="IJ196" s="100"/>
      <c r="IK196" s="100"/>
      <c r="IL196" s="100"/>
      <c r="IM196" s="100"/>
      <c r="IN196" s="100"/>
      <c r="IO196" s="100"/>
      <c r="IP196" s="100"/>
      <c r="IQ196" s="100"/>
      <c r="IR196" s="100"/>
      <c r="IS196" s="100"/>
      <c r="IT196" s="100"/>
      <c r="IU196" s="100"/>
      <c r="IV196" s="100"/>
    </row>
    <row r="197" spans="1:256" x14ac:dyDescent="0.25">
      <c r="A197" s="61"/>
      <c r="B197" s="543"/>
      <c r="C197" s="544"/>
      <c r="D197" s="545"/>
      <c r="E197" s="545"/>
      <c r="F197" s="545"/>
      <c r="G197" s="545"/>
      <c r="H197" s="545"/>
      <c r="I197" s="545"/>
      <c r="J197" s="545"/>
      <c r="K197" s="208"/>
      <c r="L197" s="104">
        <f>SUM(L21:L196)</f>
        <v>0</v>
      </c>
    </row>
    <row r="198" spans="1:256" ht="18.75" x14ac:dyDescent="0.3">
      <c r="B198" s="600" t="s">
        <v>418</v>
      </c>
      <c r="C198" s="600"/>
      <c r="D198" s="600"/>
      <c r="E198" s="600"/>
      <c r="F198" s="600"/>
      <c r="G198" s="600"/>
      <c r="H198" s="600"/>
      <c r="I198" s="600"/>
      <c r="J198" s="600"/>
      <c r="K198" s="600"/>
    </row>
  </sheetData>
  <mergeCells count="15">
    <mergeCell ref="C1:K1"/>
    <mergeCell ref="C2:K2"/>
    <mergeCell ref="C3:K3"/>
    <mergeCell ref="C4:K4"/>
    <mergeCell ref="A12:K12"/>
    <mergeCell ref="B198:K198"/>
    <mergeCell ref="A13:K13"/>
    <mergeCell ref="F15:I15"/>
    <mergeCell ref="F16:I16"/>
    <mergeCell ref="C5:K5"/>
    <mergeCell ref="C6:K6"/>
    <mergeCell ref="C7:K7"/>
    <mergeCell ref="C8:K8"/>
    <mergeCell ref="C9:K9"/>
    <mergeCell ref="C10:K10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="90" zoomScaleNormal="80" zoomScaleSheetLayoutView="90" workbookViewId="0">
      <selection activeCell="H22" sqref="H22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53"/>
      <c r="C1" s="159" t="s">
        <v>469</v>
      </c>
    </row>
    <row r="2" spans="1:13" ht="15.75" x14ac:dyDescent="0.25">
      <c r="B2" s="153"/>
      <c r="C2" s="154" t="s">
        <v>0</v>
      </c>
      <c r="L2" s="155"/>
      <c r="M2" s="155"/>
    </row>
    <row r="3" spans="1:13" ht="15.75" x14ac:dyDescent="0.25">
      <c r="B3" s="153"/>
      <c r="C3" s="154" t="s">
        <v>1</v>
      </c>
    </row>
    <row r="4" spans="1:13" ht="15.75" x14ac:dyDescent="0.25">
      <c r="B4" s="153"/>
      <c r="C4" s="154" t="s">
        <v>2</v>
      </c>
    </row>
    <row r="5" spans="1:13" x14ac:dyDescent="0.25">
      <c r="B5" s="614" t="s">
        <v>473</v>
      </c>
      <c r="C5" s="577"/>
    </row>
    <row r="6" spans="1:13" x14ac:dyDescent="0.25">
      <c r="B6" s="422"/>
      <c r="C6" s="420"/>
    </row>
    <row r="7" spans="1:13" ht="15.75" x14ac:dyDescent="0.25">
      <c r="B7" s="153"/>
      <c r="C7" s="159" t="s">
        <v>257</v>
      </c>
    </row>
    <row r="8" spans="1:13" ht="15.75" x14ac:dyDescent="0.25">
      <c r="B8" s="153"/>
      <c r="C8" s="154" t="s">
        <v>0</v>
      </c>
    </row>
    <row r="9" spans="1:13" ht="15.75" x14ac:dyDescent="0.25">
      <c r="B9" s="153"/>
      <c r="C9" s="154" t="s">
        <v>1</v>
      </c>
    </row>
    <row r="10" spans="1:13" ht="15.75" x14ac:dyDescent="0.25">
      <c r="B10" s="153"/>
      <c r="C10" s="154" t="s">
        <v>2</v>
      </c>
    </row>
    <row r="11" spans="1:13" ht="18.75" x14ac:dyDescent="0.3">
      <c r="A11" s="152"/>
      <c r="B11" s="614" t="s">
        <v>401</v>
      </c>
      <c r="C11" s="577"/>
    </row>
    <row r="12" spans="1:13" ht="4.5" customHeight="1" x14ac:dyDescent="0.3">
      <c r="A12" s="151"/>
      <c r="B12" s="150"/>
      <c r="C12" s="150"/>
    </row>
    <row r="13" spans="1:13" ht="46.5" customHeight="1" x14ac:dyDescent="0.25">
      <c r="A13" s="610" t="s">
        <v>347</v>
      </c>
      <c r="B13" s="611"/>
      <c r="C13" s="611"/>
    </row>
    <row r="14" spans="1:13" ht="18.75" x14ac:dyDescent="0.25">
      <c r="A14" s="611"/>
      <c r="B14" s="611"/>
      <c r="C14" s="611"/>
    </row>
    <row r="15" spans="1:13" ht="18.75" x14ac:dyDescent="0.25">
      <c r="B15" s="149"/>
      <c r="C15" s="148" t="s">
        <v>3</v>
      </c>
    </row>
    <row r="16" spans="1:13" ht="93.75" x14ac:dyDescent="0.25">
      <c r="A16" s="147" t="s">
        <v>197</v>
      </c>
      <c r="B16" s="147" t="s">
        <v>206</v>
      </c>
      <c r="C16" s="62" t="s">
        <v>147</v>
      </c>
      <c r="D16" s="28" t="s">
        <v>119</v>
      </c>
      <c r="E16" s="28" t="s">
        <v>118</v>
      </c>
    </row>
    <row r="17" spans="1:7" s="139" customFormat="1" ht="54.75" customHeight="1" x14ac:dyDescent="0.25">
      <c r="A17" s="146"/>
      <c r="B17" s="145" t="s">
        <v>205</v>
      </c>
      <c r="C17" s="141">
        <f>C18+C21+C27</f>
        <v>1461.9000000000015</v>
      </c>
      <c r="G17" s="144"/>
    </row>
    <row r="18" spans="1:7" ht="45" customHeight="1" x14ac:dyDescent="0.25">
      <c r="A18" s="216" t="s">
        <v>443</v>
      </c>
      <c r="B18" s="216" t="s">
        <v>203</v>
      </c>
      <c r="C18" s="203">
        <v>0</v>
      </c>
    </row>
    <row r="19" spans="1:7" ht="45" customHeight="1" x14ac:dyDescent="0.25">
      <c r="A19" s="215" t="s">
        <v>444</v>
      </c>
      <c r="B19" s="215" t="s">
        <v>348</v>
      </c>
      <c r="C19" s="220">
        <v>0</v>
      </c>
    </row>
    <row r="20" spans="1:7" ht="36" customHeight="1" x14ac:dyDescent="0.25">
      <c r="A20" s="215" t="s">
        <v>445</v>
      </c>
      <c r="B20" s="215" t="s">
        <v>349</v>
      </c>
      <c r="C20" s="221">
        <v>0</v>
      </c>
    </row>
    <row r="21" spans="1:7" ht="30" customHeight="1" x14ac:dyDescent="0.25">
      <c r="A21" s="143" t="s">
        <v>442</v>
      </c>
      <c r="B21" s="142" t="s">
        <v>446</v>
      </c>
      <c r="C21" s="220">
        <f>C26</f>
        <v>-1000</v>
      </c>
    </row>
    <row r="22" spans="1:7" ht="43.5" customHeight="1" x14ac:dyDescent="0.25">
      <c r="A22" s="215" t="s">
        <v>432</v>
      </c>
      <c r="B22" s="137" t="s">
        <v>433</v>
      </c>
      <c r="C22" s="220">
        <f>C24</f>
        <v>0</v>
      </c>
    </row>
    <row r="23" spans="1:7" ht="60" customHeight="1" x14ac:dyDescent="0.25">
      <c r="A23" s="215" t="s">
        <v>434</v>
      </c>
      <c r="B23" s="215" t="s">
        <v>435</v>
      </c>
      <c r="C23" s="221">
        <v>0</v>
      </c>
    </row>
    <row r="24" spans="1:7" ht="57.75" customHeight="1" x14ac:dyDescent="0.25">
      <c r="A24" s="215" t="s">
        <v>436</v>
      </c>
      <c r="B24" s="215" t="s">
        <v>437</v>
      </c>
      <c r="C24" s="221">
        <v>0</v>
      </c>
    </row>
    <row r="25" spans="1:7" ht="52.5" customHeight="1" x14ac:dyDescent="0.25">
      <c r="A25" s="215" t="s">
        <v>438</v>
      </c>
      <c r="B25" s="215" t="s">
        <v>439</v>
      </c>
      <c r="C25" s="221">
        <f>C26</f>
        <v>-1000</v>
      </c>
    </row>
    <row r="26" spans="1:7" ht="53.25" customHeight="1" x14ac:dyDescent="0.25">
      <c r="A26" s="140" t="s">
        <v>440</v>
      </c>
      <c r="B26" s="140" t="s">
        <v>441</v>
      </c>
      <c r="C26" s="222">
        <v>-1000</v>
      </c>
    </row>
    <row r="27" spans="1:7" s="139" customFormat="1" ht="36" customHeight="1" x14ac:dyDescent="0.25">
      <c r="A27" s="219" t="s">
        <v>423</v>
      </c>
      <c r="B27" s="217" t="s">
        <v>202</v>
      </c>
      <c r="C27" s="223">
        <f>C31+C35</f>
        <v>2461.9000000000015</v>
      </c>
    </row>
    <row r="28" spans="1:7" ht="30" customHeight="1" x14ac:dyDescent="0.25">
      <c r="A28" s="215" t="s">
        <v>423</v>
      </c>
      <c r="B28" s="215" t="s">
        <v>202</v>
      </c>
      <c r="C28" s="221">
        <f>C31+C35</f>
        <v>2461.9000000000015</v>
      </c>
    </row>
    <row r="29" spans="1:7" ht="24.75" customHeight="1" x14ac:dyDescent="0.25">
      <c r="A29" s="215" t="s">
        <v>424</v>
      </c>
      <c r="B29" s="215" t="s">
        <v>425</v>
      </c>
      <c r="C29" s="479">
        <f>C31</f>
        <v>-27483</v>
      </c>
    </row>
    <row r="30" spans="1:7" ht="24.75" customHeight="1" x14ac:dyDescent="0.25">
      <c r="A30" s="225" t="s">
        <v>426</v>
      </c>
      <c r="B30" s="215" t="s">
        <v>350</v>
      </c>
      <c r="C30" s="224">
        <f>C31</f>
        <v>-27483</v>
      </c>
    </row>
    <row r="31" spans="1:7" ht="40.5" customHeight="1" x14ac:dyDescent="0.25">
      <c r="A31" s="227" t="s">
        <v>427</v>
      </c>
      <c r="B31" s="226" t="s">
        <v>201</v>
      </c>
      <c r="C31" s="224">
        <v>-27483</v>
      </c>
    </row>
    <row r="32" spans="1:7" ht="24.75" customHeight="1" x14ac:dyDescent="0.25">
      <c r="A32" s="215" t="s">
        <v>428</v>
      </c>
      <c r="B32" s="215" t="s">
        <v>351</v>
      </c>
      <c r="C32" s="479">
        <f>C35</f>
        <v>29944.9</v>
      </c>
    </row>
    <row r="33" spans="1:6" ht="24.75" customHeight="1" x14ac:dyDescent="0.25">
      <c r="A33" s="215" t="s">
        <v>429</v>
      </c>
      <c r="B33" s="215" t="s">
        <v>200</v>
      </c>
      <c r="C33" s="224">
        <f>C35</f>
        <v>29944.9</v>
      </c>
    </row>
    <row r="34" spans="1:6" ht="24.75" customHeight="1" x14ac:dyDescent="0.25">
      <c r="A34" s="215" t="s">
        <v>430</v>
      </c>
      <c r="B34" s="215" t="s">
        <v>199</v>
      </c>
      <c r="C34" s="224">
        <f>C35</f>
        <v>29944.9</v>
      </c>
    </row>
    <row r="35" spans="1:6" ht="39.75" customHeight="1" x14ac:dyDescent="0.25">
      <c r="A35" s="215" t="s">
        <v>431</v>
      </c>
      <c r="B35" s="215" t="s">
        <v>198</v>
      </c>
      <c r="C35" s="224">
        <f>'прил._6(7)'!K17+1000</f>
        <v>29944.9</v>
      </c>
    </row>
    <row r="37" spans="1:6" ht="18.75" x14ac:dyDescent="0.3">
      <c r="A37" s="612" t="s">
        <v>412</v>
      </c>
      <c r="B37" s="613"/>
      <c r="C37" s="613"/>
      <c r="D37" s="127"/>
      <c r="E37" s="127"/>
      <c r="F37" s="127"/>
    </row>
    <row r="38" spans="1:6" ht="18.75" x14ac:dyDescent="0.25">
      <c r="C38" s="138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59" t="s">
        <v>226</v>
      </c>
    </row>
    <row r="2" spans="1:2" ht="15.75" x14ac:dyDescent="0.25">
      <c r="B2" s="159" t="s">
        <v>0</v>
      </c>
    </row>
    <row r="3" spans="1:2" ht="15.75" x14ac:dyDescent="0.25">
      <c r="B3" s="159" t="s">
        <v>1</v>
      </c>
    </row>
    <row r="4" spans="1:2" ht="15.75" x14ac:dyDescent="0.25">
      <c r="B4" s="159" t="s">
        <v>2</v>
      </c>
    </row>
    <row r="5" spans="1:2" x14ac:dyDescent="0.25">
      <c r="B5" s="162" t="s">
        <v>402</v>
      </c>
    </row>
    <row r="9" spans="1:2" ht="98.25" customHeight="1" x14ac:dyDescent="0.25">
      <c r="A9" s="572" t="s">
        <v>373</v>
      </c>
      <c r="B9" s="573"/>
    </row>
    <row r="10" spans="1:2" ht="18.75" x14ac:dyDescent="0.25">
      <c r="A10" s="170">
        <v>4</v>
      </c>
      <c r="B10" s="170"/>
    </row>
    <row r="11" spans="1:2" ht="18.75" x14ac:dyDescent="0.3">
      <c r="A11" s="171"/>
      <c r="B11" s="171" t="s">
        <v>3</v>
      </c>
    </row>
    <row r="12" spans="1:2" ht="18.75" x14ac:dyDescent="0.25">
      <c r="A12" s="166" t="s">
        <v>227</v>
      </c>
      <c r="B12" s="172" t="s">
        <v>228</v>
      </c>
    </row>
    <row r="13" spans="1:2" ht="19.5" thickBot="1" x14ac:dyDescent="0.3">
      <c r="A13" s="173">
        <v>1</v>
      </c>
      <c r="B13" s="173">
        <v>2</v>
      </c>
    </row>
    <row r="14" spans="1:2" ht="19.5" thickBot="1" x14ac:dyDescent="0.3">
      <c r="A14" s="210" t="s">
        <v>229</v>
      </c>
      <c r="B14" s="212">
        <v>70</v>
      </c>
    </row>
    <row r="15" spans="1:2" ht="63" x14ac:dyDescent="0.25">
      <c r="A15" s="211" t="s">
        <v>314</v>
      </c>
      <c r="B15" s="173">
        <v>27.5</v>
      </c>
    </row>
    <row r="16" spans="1:2" ht="18.75" x14ac:dyDescent="0.25">
      <c r="A16" s="211" t="s">
        <v>315</v>
      </c>
      <c r="B16" s="173">
        <v>27.7</v>
      </c>
    </row>
    <row r="17" spans="1:3" ht="18.75" x14ac:dyDescent="0.3">
      <c r="A17" s="174" t="s">
        <v>230</v>
      </c>
      <c r="B17" s="212">
        <f>SUM(B14:B16)</f>
        <v>125.2</v>
      </c>
    </row>
    <row r="19" spans="1:3" x14ac:dyDescent="0.25">
      <c r="A19" s="615" t="s">
        <v>352</v>
      </c>
      <c r="B19" s="615"/>
      <c r="C19" s="615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прил4(5)</vt:lpstr>
      <vt:lpstr>прил.5(6)</vt:lpstr>
      <vt:lpstr>прил._6(7)</vt:lpstr>
      <vt:lpstr>Прил 7(8)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'прил._6(7)'!Область_печати</vt:lpstr>
      <vt:lpstr>'прил.5(6)'!Область_печати</vt:lpstr>
      <vt:lpstr>'прил4(5)'!Область_печати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2021-10-12T09:21:13Z</cp:lastPrinted>
  <dcterms:created xsi:type="dcterms:W3CDTF">2010-11-10T14:00:24Z</dcterms:created>
  <dcterms:modified xsi:type="dcterms:W3CDTF">2021-10-18T07:21:00Z</dcterms:modified>
</cp:coreProperties>
</file>