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35" yWindow="975" windowWidth="12855" windowHeight="8910" tabRatio="849" firstSheet="1" activeTab="2"/>
  </bookViews>
  <sheets>
    <sheet name="Прил 1  " sheetId="48" state="hidden" r:id="rId1"/>
    <sheet name="Прил 2" sheetId="41" r:id="rId2"/>
    <sheet name="прил3" sheetId="53" r:id="rId3"/>
    <sheet name="Прил 3" sheetId="44" state="hidden" r:id="rId4"/>
    <sheet name="Прил 4 (2)" sheetId="45" state="hidden" r:id="rId5"/>
    <sheet name="прил5" sheetId="6" state="hidden" r:id="rId6"/>
    <sheet name="прил.6" sheetId="40" state="hidden" r:id="rId7"/>
    <sheet name="прил._7" sheetId="24" state="hidden" r:id="rId8"/>
    <sheet name="Прил 8" sheetId="42" state="hidden" r:id="rId9"/>
    <sheet name="прил 9" sheetId="46" state="hidden" r:id="rId10"/>
    <sheet name="Прил 10+" sheetId="47" state="hidden" r:id="rId11"/>
    <sheet name="Заимст 11" sheetId="51" state="hidden" r:id="rId12"/>
    <sheet name="Гарант 12" sheetId="49" state="hidden" r:id="rId13"/>
    <sheet name="нормативы 13" sheetId="50" state="hidden" r:id="rId14"/>
    <sheet name="прило10" sheetId="52" state="hidden" r:id="rId15"/>
  </sheets>
  <definedNames>
    <definedName name="_xlnm._FilterDatabase" localSheetId="7" hidden="1">прил._7!$A$11:$K$166</definedName>
    <definedName name="_xlnm._FilterDatabase" localSheetId="6" hidden="1">прил.6!$A$10:$H$127</definedName>
    <definedName name="_xlnm.Print_Area" localSheetId="0">'Прил 1  '!$A$6:$B$92</definedName>
    <definedName name="_xlnm.Print_Area" localSheetId="1">'Прил 2'!$A$6:$F$40</definedName>
    <definedName name="_xlnm.Print_Area" localSheetId="9">'прил 9'!$A$1:$C$22</definedName>
    <definedName name="_xlnm.Print_Area" localSheetId="7">прил._7!$A$1:$L$169</definedName>
    <definedName name="_xlnm.Print_Area" localSheetId="6">прил.6!$A$1:$J$131</definedName>
    <definedName name="_xlnm.Print_Area" localSheetId="5">прил5!$A$1:$F$46</definedName>
    <definedName name="_xlnm.Print_Area" localSheetId="14">прило10!$A$1</definedName>
  </definedNames>
  <calcPr calcId="145621" iterateDelta="1E-4"/>
</workbook>
</file>

<file path=xl/calcChain.xml><?xml version="1.0" encoding="utf-8"?>
<calcChain xmlns="http://schemas.openxmlformats.org/spreadsheetml/2006/main">
  <c r="C32" i="53" l="1"/>
  <c r="C35" i="41" l="1"/>
  <c r="C25" i="41" l="1"/>
  <c r="C22" i="41"/>
  <c r="C20" i="41"/>
  <c r="C16" i="41"/>
  <c r="K36" i="41" l="1"/>
  <c r="C24" i="41"/>
  <c r="C15" i="41" s="1"/>
  <c r="C28" i="53" l="1"/>
  <c r="C31" i="41"/>
  <c r="C26" i="41" s="1"/>
  <c r="C26" i="53" l="1"/>
  <c r="C24" i="53" l="1"/>
  <c r="C21" i="53"/>
  <c r="C19" i="53"/>
  <c r="C18" i="53" s="1"/>
  <c r="C17" i="53" s="1"/>
  <c r="C16" i="53" s="1"/>
  <c r="C23" i="44" l="1"/>
  <c r="K63" i="24" l="1"/>
  <c r="K67" i="24"/>
  <c r="C25" i="44" l="1"/>
  <c r="B41" i="40" l="1"/>
  <c r="H38" i="40" l="1"/>
  <c r="H39" i="40"/>
  <c r="K119" i="24"/>
  <c r="H35" i="40"/>
  <c r="H36" i="40" l="1"/>
  <c r="K149" i="24"/>
  <c r="K108" i="24" l="1"/>
  <c r="K120" i="24"/>
  <c r="B17" i="46" l="1"/>
  <c r="H23" i="40"/>
  <c r="H24" i="40"/>
  <c r="K74" i="24"/>
  <c r="D23" i="6" s="1"/>
  <c r="K75" i="24"/>
  <c r="K76" i="24"/>
  <c r="K70" i="24"/>
  <c r="K71" i="24"/>
  <c r="K72" i="24"/>
  <c r="C16" i="42"/>
  <c r="C13" i="45" l="1"/>
  <c r="C14" i="45"/>
  <c r="C15" i="45"/>
  <c r="C20" i="42" l="1"/>
  <c r="C27" i="42"/>
  <c r="C28" i="42"/>
  <c r="C29" i="42"/>
  <c r="D20" i="6"/>
  <c r="D26" i="6"/>
  <c r="D29" i="6"/>
  <c r="K95" i="24" l="1"/>
  <c r="H123" i="40"/>
  <c r="H119" i="40"/>
  <c r="H99" i="40"/>
  <c r="H96" i="40"/>
  <c r="H87" i="40"/>
  <c r="H72" i="40"/>
  <c r="H70" i="40" s="1"/>
  <c r="H61" i="40"/>
  <c r="H57" i="40"/>
  <c r="H53" i="40"/>
  <c r="H49" i="40"/>
  <c r="H34" i="40"/>
  <c r="H22" i="40"/>
  <c r="H21" i="40" s="1"/>
  <c r="H14" i="40"/>
  <c r="H18" i="40"/>
  <c r="H15" i="40" s="1"/>
  <c r="K117" i="24"/>
  <c r="K61" i="24"/>
  <c r="H71" i="40" l="1"/>
  <c r="H69" i="40"/>
  <c r="C22" i="42"/>
  <c r="C17" i="42"/>
  <c r="C23" i="42"/>
  <c r="C25" i="42"/>
  <c r="K130" i="24"/>
  <c r="K131" i="24"/>
  <c r="K126" i="24"/>
  <c r="D30" i="6"/>
  <c r="K109" i="24"/>
  <c r="K114" i="24"/>
  <c r="K113" i="24"/>
  <c r="K110" i="24"/>
  <c r="K104" i="24"/>
  <c r="K100" i="24"/>
  <c r="K99" i="24"/>
  <c r="K98" i="24"/>
  <c r="K97" i="24"/>
  <c r="B26" i="40"/>
  <c r="K78" i="24"/>
  <c r="H59" i="40" l="1"/>
  <c r="H60" i="40"/>
  <c r="H58" i="40"/>
  <c r="B53" i="40" l="1"/>
  <c r="K34" i="24" l="1"/>
  <c r="H122" i="40"/>
  <c r="H121" i="40"/>
  <c r="H120" i="40"/>
  <c r="H127" i="40" l="1"/>
  <c r="H115" i="40"/>
  <c r="H113" i="40"/>
  <c r="H112" i="40" s="1"/>
  <c r="H110" i="40"/>
  <c r="H107" i="40"/>
  <c r="H104" i="40"/>
  <c r="H101" i="40"/>
  <c r="H97" i="40"/>
  <c r="H95" i="40"/>
  <c r="H91" i="40"/>
  <c r="H81" i="40"/>
  <c r="H77" i="40"/>
  <c r="H73" i="40" s="1"/>
  <c r="H68" i="40"/>
  <c r="H65" i="40"/>
  <c r="H44" i="40"/>
  <c r="H29" i="40"/>
  <c r="H26" i="40" s="1"/>
  <c r="H89" i="40"/>
  <c r="K44" i="24"/>
  <c r="K42" i="24"/>
  <c r="H109" i="40" l="1"/>
  <c r="H108" i="40"/>
  <c r="H41" i="40"/>
  <c r="H43" i="40"/>
  <c r="K41" i="24"/>
  <c r="K31" i="24" s="1"/>
  <c r="H94" i="40"/>
  <c r="K156" i="24"/>
  <c r="D15" i="6" l="1"/>
  <c r="H98" i="40"/>
  <c r="H63" i="40"/>
  <c r="H114" i="40"/>
  <c r="H111" i="40"/>
  <c r="D19" i="6"/>
  <c r="H45" i="40" l="1"/>
  <c r="C12" i="45" l="1"/>
  <c r="C20" i="44"/>
  <c r="K129" i="24" l="1"/>
  <c r="K128" i="24" s="1"/>
  <c r="K132" i="24"/>
  <c r="K123" i="24"/>
  <c r="K122" i="24" s="1"/>
  <c r="D31" i="6" s="1"/>
  <c r="K124" i="24"/>
  <c r="K125" i="24"/>
  <c r="H117" i="40" l="1"/>
  <c r="K103" i="24"/>
  <c r="D22" i="6"/>
  <c r="K46" i="24"/>
  <c r="D17" i="6" s="1"/>
  <c r="K144" i="24"/>
  <c r="K116" i="24"/>
  <c r="K56" i="24"/>
  <c r="K57" i="24"/>
  <c r="K58" i="24"/>
  <c r="C18" i="44"/>
  <c r="C17" i="44" s="1"/>
  <c r="C16" i="44" s="1"/>
  <c r="C15" i="44" s="1"/>
  <c r="H12" i="40"/>
  <c r="H11" i="40" s="1"/>
  <c r="H32" i="40"/>
  <c r="H48" i="40"/>
  <c r="H52" i="40"/>
  <c r="H51" i="40" s="1"/>
  <c r="H50" i="40" s="1"/>
  <c r="H54" i="40"/>
  <c r="H76" i="40"/>
  <c r="H79" i="40"/>
  <c r="H85" i="40"/>
  <c r="H86" i="40" s="1"/>
  <c r="H88" i="40"/>
  <c r="H105" i="40"/>
  <c r="H124" i="40"/>
  <c r="H84" i="40"/>
  <c r="H82" i="40" s="1"/>
  <c r="K105" i="24"/>
  <c r="K19" i="24"/>
  <c r="K60" i="24"/>
  <c r="C12" i="42"/>
  <c r="D15" i="41"/>
  <c r="E15" i="41" s="1"/>
  <c r="E16" i="41"/>
  <c r="E19" i="41"/>
  <c r="C36" i="41"/>
  <c r="E27" i="41"/>
  <c r="D29" i="41"/>
  <c r="E29" i="41" s="1"/>
  <c r="E30" i="41"/>
  <c r="K16" i="24"/>
  <c r="K66" i="24"/>
  <c r="K142" i="24"/>
  <c r="K111" i="24"/>
  <c r="K79" i="24"/>
  <c r="K69" i="24" s="1"/>
  <c r="H19" i="40" s="1"/>
  <c r="K80" i="24"/>
  <c r="K54" i="24"/>
  <c r="K53" i="24"/>
  <c r="K52" i="24"/>
  <c r="K47" i="24"/>
  <c r="K48" i="24"/>
  <c r="K49" i="24"/>
  <c r="K26" i="24"/>
  <c r="K27" i="24"/>
  <c r="K28" i="24"/>
  <c r="K29" i="24"/>
  <c r="K20" i="24"/>
  <c r="K21" i="24"/>
  <c r="K22" i="24"/>
  <c r="K165" i="24"/>
  <c r="K162" i="24" s="1"/>
  <c r="K157" i="24"/>
  <c r="K159" i="24"/>
  <c r="K158" i="24" s="1"/>
  <c r="K155" i="24"/>
  <c r="D40" i="6" s="1"/>
  <c r="K139" i="24"/>
  <c r="K140" i="24"/>
  <c r="K141" i="24"/>
  <c r="K136" i="24"/>
  <c r="K135" i="24" s="1"/>
  <c r="K94" i="24"/>
  <c r="B85" i="40"/>
  <c r="B82" i="40"/>
  <c r="B80" i="40"/>
  <c r="B78" i="40"/>
  <c r="B76" i="40"/>
  <c r="B73" i="40"/>
  <c r="B62" i="40"/>
  <c r="B50" i="40"/>
  <c r="B45" i="40"/>
  <c r="B36" i="40"/>
  <c r="B33" i="40"/>
  <c r="B30" i="40"/>
  <c r="B28" i="40"/>
  <c r="B21" i="40"/>
  <c r="B17" i="40"/>
  <c r="K83" i="24"/>
  <c r="K86" i="24"/>
  <c r="K85" i="24" s="1"/>
  <c r="K84" i="24" s="1"/>
  <c r="I92" i="40"/>
  <c r="J92" i="40"/>
  <c r="I88" i="40"/>
  <c r="J88" i="40"/>
  <c r="K90" i="24"/>
  <c r="K89" i="24" s="1"/>
  <c r="K88" i="24" s="1"/>
  <c r="K39" i="24"/>
  <c r="K38" i="24" s="1"/>
  <c r="F22" i="6"/>
  <c r="F23" i="6"/>
  <c r="F26" i="6"/>
  <c r="F27" i="6"/>
  <c r="F30" i="6"/>
  <c r="F32" i="6"/>
  <c r="F34" i="6"/>
  <c r="F39" i="6"/>
  <c r="E12" i="6"/>
  <c r="F12" i="6" s="1"/>
  <c r="E40" i="6"/>
  <c r="F40" i="6" s="1"/>
  <c r="E38" i="6"/>
  <c r="F38" i="6" s="1"/>
  <c r="E35" i="6"/>
  <c r="F35" i="6" s="1"/>
  <c r="E33" i="6"/>
  <c r="F33" i="6" s="1"/>
  <c r="E31" i="6"/>
  <c r="F31" i="6" s="1"/>
  <c r="E24" i="6"/>
  <c r="F24" i="6" s="1"/>
  <c r="E28" i="6"/>
  <c r="F28" i="6" s="1"/>
  <c r="E21" i="6"/>
  <c r="E19" i="6"/>
  <c r="F19" i="6" s="1"/>
  <c r="F21" i="6"/>
  <c r="A26" i="6"/>
  <c r="A18" i="6"/>
  <c r="A17" i="6"/>
  <c r="A15" i="6"/>
  <c r="A13" i="6"/>
  <c r="K106" i="24"/>
  <c r="K17" i="24"/>
  <c r="K15" i="24"/>
  <c r="K14" i="24"/>
  <c r="K92" i="24"/>
  <c r="K93" i="24"/>
  <c r="K133" i="24"/>
  <c r="D38" i="6"/>
  <c r="K163" i="24"/>
  <c r="K161" i="24"/>
  <c r="D42" i="6" s="1"/>
  <c r="D43" i="6" s="1"/>
  <c r="K82" i="24" l="1"/>
  <c r="D24" i="6" s="1"/>
  <c r="D25" i="6"/>
  <c r="D16" i="6"/>
  <c r="K51" i="24"/>
  <c r="K25" i="24" s="1"/>
  <c r="H83" i="40"/>
  <c r="H78" i="40"/>
  <c r="K65" i="24"/>
  <c r="K102" i="24"/>
  <c r="D28" i="6" s="1"/>
  <c r="K12" i="24"/>
  <c r="K13" i="24" s="1"/>
  <c r="K151" i="24"/>
  <c r="K33" i="24"/>
  <c r="K32" i="24" s="1"/>
  <c r="D33" i="6"/>
  <c r="K153" i="24"/>
  <c r="K146" i="24"/>
  <c r="K147" i="24"/>
  <c r="D37" i="6"/>
  <c r="K138" i="24"/>
  <c r="D35" i="6" s="1"/>
  <c r="K150" i="24"/>
  <c r="D39" i="6" s="1"/>
  <c r="K145" i="24"/>
  <c r="H33" i="40"/>
  <c r="H80" i="40"/>
  <c r="H67" i="40"/>
  <c r="H66" i="40" s="1"/>
  <c r="H62" i="40" s="1"/>
  <c r="H106" i="40"/>
  <c r="H13" i="40"/>
  <c r="H42" i="40"/>
  <c r="H20" i="40"/>
  <c r="H30" i="40"/>
  <c r="H126" i="40"/>
  <c r="H125" i="40" s="1"/>
  <c r="H118" i="40"/>
  <c r="H116" i="40"/>
  <c r="D26" i="41"/>
  <c r="E26" i="41" s="1"/>
  <c r="C24" i="42"/>
  <c r="G37" i="41"/>
  <c r="H17" i="40"/>
  <c r="H16" i="40" s="1"/>
  <c r="H75" i="40"/>
  <c r="H74" i="40"/>
  <c r="H56" i="40"/>
  <c r="H55" i="40" s="1"/>
  <c r="H90" i="40"/>
  <c r="H47" i="40"/>
  <c r="H46" i="40" s="1"/>
  <c r="H31" i="40"/>
  <c r="K64" i="24"/>
  <c r="K152" i="24"/>
  <c r="E11" i="6"/>
  <c r="F11" i="6" s="1"/>
  <c r="K164" i="24"/>
  <c r="K24" i="24" l="1"/>
  <c r="D18" i="6"/>
  <c r="D12" i="6" s="1"/>
  <c r="D36" i="41"/>
  <c r="E36" i="41" s="1"/>
  <c r="D34" i="6"/>
  <c r="H100" i="40"/>
  <c r="K11" i="24" l="1"/>
  <c r="H93" i="40"/>
  <c r="H92" i="40" s="1"/>
  <c r="H10" i="40" s="1"/>
  <c r="D21" i="6"/>
  <c r="D11" i="6" s="1"/>
  <c r="H11" i="6" l="1"/>
  <c r="H12" i="6"/>
</calcChain>
</file>

<file path=xl/sharedStrings.xml><?xml version="1.0" encoding="utf-8"?>
<sst xmlns="http://schemas.openxmlformats.org/spreadsheetml/2006/main" count="2218" uniqueCount="569">
  <si>
    <t>к решению Совета</t>
  </si>
  <si>
    <t>Новодмитриевского сельского</t>
  </si>
  <si>
    <t>поселения Северского района</t>
  </si>
  <si>
    <t>(тыс. рублей)</t>
  </si>
  <si>
    <t>Наименование</t>
  </si>
  <si>
    <t>Рз</t>
  </si>
  <si>
    <t>ПР</t>
  </si>
  <si>
    <t>Общегосударственные вопросы</t>
  </si>
  <si>
    <t>Другие общегосударственные вопросы</t>
  </si>
  <si>
    <t xml:space="preserve">Национальная оборона </t>
  </si>
  <si>
    <t>Мобилизационная и вневойсковая подготовка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</si>
  <si>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</si>
  <si>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</si>
  <si>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Другие вопросы в области национальной безопасности и правоохранительной деятельности</t>
  </si>
  <si>
    <t>Национальная экономика</t>
  </si>
  <si>
    <t>Жилищно-коммунальное хозяйство</t>
  </si>
  <si>
    <t>Коммунальное хозяйство</t>
  </si>
  <si>
    <t>Благоустройство</t>
  </si>
  <si>
    <t>Образование</t>
  </si>
  <si>
    <t xml:space="preserve">Культура, кинематография </t>
  </si>
  <si>
    <t>Культура</t>
  </si>
  <si>
    <t xml:space="preserve"> Массовый спорт</t>
  </si>
  <si>
    <t>Наименование расходов</t>
  </si>
  <si>
    <t>01</t>
  </si>
  <si>
    <t>00</t>
  </si>
  <si>
    <t>02</t>
  </si>
  <si>
    <t>04</t>
  </si>
  <si>
    <t>03</t>
  </si>
  <si>
    <t>09</t>
  </si>
  <si>
    <t>06</t>
  </si>
  <si>
    <t>07</t>
  </si>
  <si>
    <t>05</t>
  </si>
  <si>
    <t>08</t>
  </si>
  <si>
    <t>ЦСР</t>
  </si>
  <si>
    <t>ВР</t>
  </si>
  <si>
    <t>Национальная оборона</t>
  </si>
  <si>
    <t>Осуществление первичного воинского учета на территориях, где отсутствуют военные комиссариаты</t>
  </si>
  <si>
    <t>Проведение мероприятий для детей и молодежи</t>
  </si>
  <si>
    <t>Функционирование высшего должностного лица субъекта Российской Федерации и муниципального образования</t>
  </si>
  <si>
    <t>Социальная политика</t>
  </si>
  <si>
    <t>Пенсионное обеспечение</t>
  </si>
  <si>
    <t>12</t>
  </si>
  <si>
    <t>13</t>
  </si>
  <si>
    <t>11</t>
  </si>
  <si>
    <t>Массовый спорт</t>
  </si>
  <si>
    <t>Средства массовой информации</t>
  </si>
  <si>
    <t>Периодическая печать и издательства</t>
  </si>
  <si>
    <t>14</t>
  </si>
  <si>
    <t>Мероприятия в области коммунального хозяйства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</si>
  <si>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</si>
  <si>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Приложение № 2</t>
  </si>
  <si>
    <t>Реализация муниципальных функций, связанных с муниципальным управлением</t>
  </si>
  <si>
    <t>Высшее должностное лицо</t>
  </si>
  <si>
    <t>Обеспечение функций администрации</t>
  </si>
  <si>
    <t>Контрольно-счетная палата</t>
  </si>
  <si>
    <t>Финансовое обеспечение непредвиденных расходов</t>
  </si>
  <si>
    <t>Административные комиссии</t>
  </si>
  <si>
    <t>Информационное обеспечение деятельности администрации</t>
  </si>
  <si>
    <t>Обеспечение деятельности администрации</t>
  </si>
  <si>
    <t>тыс. руб.</t>
  </si>
  <si>
    <t>№ п/п</t>
  </si>
  <si>
    <t>Вед</t>
  </si>
  <si>
    <t>РЗ</t>
  </si>
  <si>
    <t xml:space="preserve">Всего  </t>
  </si>
  <si>
    <t>Обеспечение деятельности контрольно-счетной палаты муниципального образования Северский район</t>
  </si>
  <si>
    <t>55</t>
  </si>
  <si>
    <t>0</t>
  </si>
  <si>
    <t>0000</t>
  </si>
  <si>
    <t>2</t>
  </si>
  <si>
    <t>Расходы на обеспечение функций органов местного самоуправления</t>
  </si>
  <si>
    <t>Межбюджетные трансферты</t>
  </si>
  <si>
    <t>500</t>
  </si>
  <si>
    <t>Администрация Новодмитриевского сельского поселения</t>
  </si>
  <si>
    <t>Обеспечение деятельности  главы муниципального образования</t>
  </si>
  <si>
    <t>50</t>
  </si>
  <si>
    <t>1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</si>
  <si>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</si>
  <si>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</si>
  <si>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Функционирование Правительства Российской Федерации, высших  исполнительных  органов государственной власти субъектов Российской Федерации, местных администраций</t>
  </si>
  <si>
    <t>51</t>
  </si>
  <si>
    <t>Закупка товаров работ и услуг для государственных (муниципальных) нужд</t>
  </si>
  <si>
    <t>200</t>
  </si>
  <si>
    <t>Иные бюджетные ассигнования</t>
  </si>
  <si>
    <t>800</t>
  </si>
  <si>
    <t>Осуществление отдельных государственных полномочий по образованию и организации деятельности административных комиссий</t>
  </si>
  <si>
    <t>Резервные фонды</t>
  </si>
  <si>
    <t>3</t>
  </si>
  <si>
    <t>Резервный фонд администрации</t>
  </si>
  <si>
    <t>5</t>
  </si>
  <si>
    <t>6</t>
  </si>
  <si>
    <t>7</t>
  </si>
  <si>
    <t>Поддержка территориального общественного самоуправления</t>
  </si>
  <si>
    <t xml:space="preserve">Развитие территориального общественного самоуправления </t>
  </si>
  <si>
    <t>4</t>
  </si>
  <si>
    <t>Поддержка и развитие Кубанского казачества</t>
  </si>
  <si>
    <t>19</t>
  </si>
  <si>
    <t>Дорожное хозяйство (дорожные фонды)</t>
  </si>
  <si>
    <t>Связь и информатика</t>
  </si>
  <si>
    <t>10</t>
  </si>
  <si>
    <t>15</t>
  </si>
  <si>
    <t>20</t>
  </si>
  <si>
    <t>Развитие водоснабжения и водоотведения поселения</t>
  </si>
  <si>
    <t>Доступная среда</t>
  </si>
  <si>
    <t>21</t>
  </si>
  <si>
    <t>Развитие, содержание и ремонт систем наружного освещения населенных пунктов</t>
  </si>
  <si>
    <t>Организация ритуальных услуг и содержание мест захоронения</t>
  </si>
  <si>
    <t>Строительство, капитальный ремонт, ремонт и содержание объектов благоустройства поселения</t>
  </si>
  <si>
    <t>Предоставление субсидий бюджетным, автономным учреждениям и иным некоммерческим организациям</t>
  </si>
  <si>
    <t>600</t>
  </si>
  <si>
    <t>Развитие централизованной клубной системы</t>
  </si>
  <si>
    <t>Проведение праздничных мероприятий</t>
  </si>
  <si>
    <t>Доплата к пенсиям муниципальных служащих</t>
  </si>
  <si>
    <t>Социальное обеспечение и иные выплаты населению</t>
  </si>
  <si>
    <t>300</t>
  </si>
  <si>
    <t>Социальное обеспечение населения</t>
  </si>
  <si>
    <t>Мероприятия в области   физической культуры и спорта</t>
  </si>
  <si>
    <t>Информационное обеспечение и сопровождение</t>
  </si>
  <si>
    <t xml:space="preserve">Новодмитриевского сельского </t>
  </si>
  <si>
    <t>Совет Новодмитриевского сельского поселения</t>
  </si>
  <si>
    <t>процент исполнения</t>
  </si>
  <si>
    <t>Исполнено 1 полугодие  2015 год</t>
  </si>
  <si>
    <r>
      <rPr>
        <b/>
        <sz val="14"/>
        <color indexed="9"/>
        <rFont val="Times New Roman"/>
        <family val="1"/>
        <charset val="204"/>
      </rPr>
      <t>.</t>
    </r>
    <r>
      <rPr>
        <b/>
        <sz val="14"/>
        <color indexed="8"/>
        <rFont val="Times New Roman"/>
        <family val="1"/>
        <charset val="204"/>
      </rPr>
      <t>00</t>
    </r>
  </si>
  <si>
    <r>
      <rPr>
        <sz val="14"/>
        <color indexed="9"/>
        <rFont val="Times New Roman"/>
        <family val="1"/>
        <charset val="204"/>
      </rPr>
      <t>.</t>
    </r>
    <r>
      <rPr>
        <sz val="14"/>
        <color indexed="8"/>
        <rFont val="Times New Roman"/>
        <family val="1"/>
        <charset val="204"/>
      </rPr>
      <t>01</t>
    </r>
  </si>
  <si>
    <t>50т.р.на мероприятия</t>
  </si>
  <si>
    <t>на бензин</t>
  </si>
  <si>
    <t>коррупция</t>
  </si>
  <si>
    <t>10660</t>
  </si>
  <si>
    <t>00000</t>
  </si>
  <si>
    <t>10360</t>
  </si>
  <si>
    <t>00590</t>
  </si>
  <si>
    <t>10550</t>
  </si>
  <si>
    <t>10570</t>
  </si>
  <si>
    <t>10520</t>
  </si>
  <si>
    <t>10040</t>
  </si>
  <si>
    <t>10600</t>
  </si>
  <si>
    <t>10620</t>
  </si>
  <si>
    <t>10410</t>
  </si>
  <si>
    <t>10430</t>
  </si>
  <si>
    <t>10450</t>
  </si>
  <si>
    <t>00190</t>
  </si>
  <si>
    <t>60190</t>
  </si>
  <si>
    <t>10010</t>
  </si>
  <si>
    <t>10030</t>
  </si>
  <si>
    <t>51180</t>
  </si>
  <si>
    <t>10100</t>
  </si>
  <si>
    <t>10180</t>
  </si>
  <si>
    <t>10300</t>
  </si>
  <si>
    <t>10480</t>
  </si>
  <si>
    <t>Сумма</t>
  </si>
  <si>
    <t>9</t>
  </si>
  <si>
    <t>Предоставление субсидий бюджетным, автономным учреждениям и иным некоммерческим организаций</t>
  </si>
  <si>
    <t>10590</t>
  </si>
  <si>
    <t xml:space="preserve">Гражданское и патриотическое воспитание, творческое, интеллектуальное и духовно-нравственное развитие молодежи </t>
  </si>
  <si>
    <t>Развитие кукльтуры</t>
  </si>
  <si>
    <t>Развитие водоснабжения и водоотведения</t>
  </si>
  <si>
    <t>Муниципальная программа "Поддержка социально-ориентированных некоммерческих организаций в Новодмитриевском сельском поселении на 2016-2018 годы"</t>
  </si>
  <si>
    <t>Поддержка социально-ориентированных некоммерческих организаций</t>
  </si>
  <si>
    <t xml:space="preserve">Обеспечение доступности для инвалидов и других маломобильных граждан объектов социальной инфраструктуры </t>
  </si>
  <si>
    <t>Муниципальная программа "Доступная среда" на территории Новодмитриевского сельского поселения на 2018-2020 годы</t>
  </si>
  <si>
    <t>Управление муниципальными финансами</t>
  </si>
  <si>
    <t>Обслуживание государственного внутрен-него и муниципального долга</t>
  </si>
  <si>
    <t>54</t>
  </si>
  <si>
    <t>Процентные платежи по муниципальному долгу</t>
  </si>
  <si>
    <t>10090</t>
  </si>
  <si>
    <t>Обслуживание муниципального долга</t>
  </si>
  <si>
    <t>Молодежная политика</t>
  </si>
  <si>
    <t>Физическая культура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</si>
  <si>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</si>
  <si>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</si>
  <si>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Обеспечение функции администрации</t>
  </si>
  <si>
    <t>Мероприятия по предупреждению и ликвидации чрезвычайных ситуаций, стихийных бедсвий и их последствий в Северском районе</t>
  </si>
  <si>
    <t>Подпрограмма "Мероприятия, финансируемые за счет средств дорожного фонда"</t>
  </si>
  <si>
    <t>Развитие культуры</t>
  </si>
  <si>
    <t>Подпрограмма "Расходы на обеспечение деятельности (оказание услуг) муниципальных учреждений"</t>
  </si>
  <si>
    <t>Мероприятия в сфере сохранения и развития культуры</t>
  </si>
  <si>
    <t xml:space="preserve">Прочие обязательства </t>
  </si>
  <si>
    <t>10020</t>
  </si>
  <si>
    <t xml:space="preserve">                                     </t>
  </si>
  <si>
    <t>52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</si>
  <si>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</si>
  <si>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Обеспечение деятельности Совета муниципального образования</t>
  </si>
  <si>
    <t xml:space="preserve">Обеспечение функции Совета муниципального образования </t>
  </si>
  <si>
    <t>Расходы на обеспечение функций органа местного самоуправления</t>
  </si>
  <si>
    <t>Иные закупки товаров, работ и услуг для обеспечения государственных (муниципальных) нужд</t>
  </si>
  <si>
    <t>700</t>
  </si>
  <si>
    <t>Приложение № 4</t>
  </si>
  <si>
    <t>Упрвление муниципальной собственностью</t>
  </si>
  <si>
    <t>10070</t>
  </si>
  <si>
    <t>Упрвление муниципальным  имуществом, связанное с оценкой недвижимости , признание прав и регулирование отношений по имущественной собственности</t>
  </si>
  <si>
    <t>ВСЕГО ДОХОДОВ</t>
  </si>
  <si>
    <t>Субвенции бюджетам сельских поселений на выполнение передаваемых полномочий субъектов Российской Федерации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</si>
  <si>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</si>
  <si>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Прочие субсидии бюджетам сельских поселений</t>
  </si>
  <si>
    <t>3541,5- район                                     3534,8-край</t>
  </si>
  <si>
    <t>Дотации бюджетам сельских поселений на выравнивание бюджетной обеспеченности</t>
  </si>
  <si>
    <t>Безвозмездные поступления</t>
  </si>
  <si>
    <t xml:space="preserve"> 2 00 00000 00 0000 000</t>
  </si>
  <si>
    <t>Единый сельскохозяйственный налог</t>
  </si>
  <si>
    <t>Налог на имущество физических лиц, взимаемый по ставкам, применяемым к объектам налогообложения расположенным в границах поселений</t>
  </si>
  <si>
    <t>1 06 01030 10 0000 110</t>
  </si>
  <si>
    <t>Налог на доходы физических лиц</t>
  </si>
  <si>
    <t xml:space="preserve"> 1 00 00000 00 0000 000</t>
  </si>
  <si>
    <t>Наименование доходов</t>
  </si>
  <si>
    <t>Код бюджетной классификации</t>
  </si>
  <si>
    <t>Приложение № 1</t>
  </si>
  <si>
    <t>Уменьшение прочих остатков денежных средств бюджетов сельских поселений</t>
  </si>
  <si>
    <t>993 01 05 02 01 10 0000 610</t>
  </si>
  <si>
    <t xml:space="preserve">Уменьшение прочих остатков денежных средств бюджетов </t>
  </si>
  <si>
    <t>992 01 05 02 01 00 0000 610</t>
  </si>
  <si>
    <t>Уменьшение прочих остатков средств бюджетов</t>
  </si>
  <si>
    <t>992 01 05 02 00 00 0000 600</t>
  </si>
  <si>
    <t>992 01 05 00 00 00 0000 600</t>
  </si>
  <si>
    <t>Увеличение прочих остатков денежных средств бюджетов сельских поселений</t>
  </si>
  <si>
    <t>992 01 05 02 01 10 0000 510</t>
  </si>
  <si>
    <t>Изменение остатков средств на счетах по учету средств бюджета</t>
  </si>
  <si>
    <t>992 01 05 00 00 00 0000 000</t>
  </si>
  <si>
    <t>992 01 03 01 00 10 0000 810</t>
  </si>
  <si>
    <t>Бюджетные кредиты от других бюджетов бюджетной системы Российской Федерации</t>
  </si>
  <si>
    <t>992 01 03 00 00 00 0000 000</t>
  </si>
  <si>
    <t>Погашение бюджетами поселений кредитов от других бюджетов бюджетной системы Российской Федерации в валюте Российской Федерации</t>
  </si>
  <si>
    <t>Погашение  бюджетных кредитов, полученных от других бюджетов бюджетной системы Российской Федерации в валюте Российской Федерации</t>
  </si>
  <si>
    <t>992 01 03 01 00 00 0000 800</t>
  </si>
  <si>
    <t>Получение бюджетных кредитов от других бюджетов бюджетной системы Российской Федерации в валюте Российской Федерации</t>
  </si>
  <si>
    <t>992 01 03 01 00 00 0000 700</t>
  </si>
  <si>
    <t>992 01 02 00 00 00 0000 700</t>
  </si>
  <si>
    <t>Кредиты кредитных организаций в валюте Российской Федерации</t>
  </si>
  <si>
    <t>992 01 02 00 00 00 0000 000</t>
  </si>
  <si>
    <t>в том числе:</t>
  </si>
  <si>
    <t>Источники внутреннего финансирования дефицита бюджета – всего</t>
  </si>
  <si>
    <t>Наименование групп, подгрупп,  статей, подстатей, элементов, программ (подпрограмм), кодов экономической классификации источников внутреннего финансирования дефицита  местного бюджета</t>
  </si>
  <si>
    <t>Приложение № 5</t>
  </si>
  <si>
    <t>Физическая культура и спорт</t>
  </si>
  <si>
    <t xml:space="preserve"> 1 01 02010 01 0000 110</t>
  </si>
  <si>
    <t xml:space="preserve"> 1 06 06033 10 0000 110</t>
  </si>
  <si>
    <t xml:space="preserve"> 1 06 06043 10 0000 110</t>
  </si>
  <si>
    <t>Муниципальная программа "Социально-экономическое и территориальное развитие муниципальных образований в Новодмитриевском сельском поселении "</t>
  </si>
  <si>
    <t>Развитие  физической культуры и спорта</t>
  </si>
  <si>
    <t>Перечень главных администраторов доходов местного бюджета и закрепляемые за ними виды (подвиды) доходов местного бюджета и перечень главных администраторов  источников финансирования дефицита местного бюджета</t>
  </si>
  <si>
    <t>Наименование кода администратора поступлений в бюджет, группы, подгруппы, статьи, подстатьи, элемента, программы (подпрограммы), кода экономической классификации доходов</t>
  </si>
  <si>
    <t xml:space="preserve">Администрация Новодмитриевского сельского поселения Северского района </t>
  </si>
  <si>
    <t>992 01 05 02 01 10 0000 610</t>
  </si>
  <si>
    <t>Уменьшение прочих остатков денежных средств бюджетов  сельских поселений</t>
  </si>
  <si>
    <t>992 1 13 01995 10 0000 130</t>
  </si>
  <si>
    <t>Прочие доходы от оказания платных услуг (работ) получателями средств бюджетов сельских поселений</t>
  </si>
  <si>
    <t>992 1 13 02065 10 0000 130</t>
  </si>
  <si>
    <t>Доходы, поступающие в порядке возмещения расходов, понесенных в связи с эксплуатацией имущества сельских поселений</t>
  </si>
  <si>
    <t>992 1 13 02995 10 0000 130</t>
  </si>
  <si>
    <t>Прочие доходы от компенсации затрат бюджетов сельских поселений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</si>
  <si>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сельских поселений)</t>
  </si>
  <si>
    <t>992 1 17 01050 10 0000 180</t>
  </si>
  <si>
    <t>Невыясненные поступления, зачисляемые в бюджеты сельских поселений</t>
  </si>
  <si>
    <t>992 1 17 05050 10 0000 180</t>
  </si>
  <si>
    <t>Прочие неналоговые доходы бюджетов сельских поселений</t>
  </si>
  <si>
    <t>Дотации бюджетам сельских поселений на поддержку мер по обеспечению сбалансированности бюджетов</t>
  </si>
  <si>
    <t>Субсидии бюджетам сельских поселений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</si>
  <si>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Прочие субвенции бюджетам сельских поселений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</si>
  <si>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</si>
  <si>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Прочие межбюджетные трансферты, передаваемые бюджетам сельских поселений</t>
  </si>
  <si>
    <t>992 2 07 05000 10 0000 180</t>
  </si>
  <si>
    <t>Прочие безвозмездные поступления в бюджеты сельских поселений</t>
  </si>
  <si>
    <t>992 2 08 05000 10 0000 180</t>
  </si>
  <si>
    <t>Доходы бюджетов сельских поселений от возврата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</si>
  <si>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992 2 18 05010 10 0000 180</t>
  </si>
  <si>
    <t>Доходы бюджетов сельских поселений от возврата бюджетными учреждениями остатков субсидий прошлых лет</t>
  </si>
  <si>
    <t>Возврат остатков субсидий, субвенций и иных межбюджетных трансфертов, имеющих целевое назначение, прошлых лет из бюджетов сельских поселений</t>
  </si>
  <si>
    <t>Совет Новодмитриевского сельского поселения Северского района</t>
  </si>
  <si>
    <t>Приложение № 3</t>
  </si>
  <si>
    <t>2 00 00000 00 0000 000</t>
  </si>
  <si>
    <t>2 02 00000 00 0000 000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</si>
  <si>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</si>
  <si>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</si>
  <si>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на выравнивание бюджетной обеспеченности</t>
  </si>
  <si>
    <t>Субвенции бюджетам бюджетной системы Российской Федерации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</si>
  <si>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</si>
  <si>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местным бюджетам на выполнение передаваемых полномочий субъектов Российской Федерации</t>
  </si>
  <si>
    <t>Приложение № 9</t>
  </si>
  <si>
    <t>Наименование передаваемого полномочия</t>
  </si>
  <si>
    <t xml:space="preserve">Сумма </t>
  </si>
  <si>
    <t>Осуществление внешнего муниципального финансового контроля</t>
  </si>
  <si>
    <t>Всего</t>
  </si>
  <si>
    <t>Приложение № 10</t>
  </si>
  <si>
    <t>№п\п</t>
  </si>
  <si>
    <t>Наименование субсидий</t>
  </si>
  <si>
    <t>Вид деятельности (в соответствии с ОКВЭД)</t>
  </si>
  <si>
    <t>1.</t>
  </si>
  <si>
    <t>Субсидии на возмещение части затрат на уплату процентов по кредитам, привлеченным субъектами малого и среднего  предпринимательства, сельскохозяйственными товаропроизводителями, крестьянским (фермерскими) хозяйствами в российских кредитных организациях</t>
  </si>
  <si>
    <t xml:space="preserve"> - растениеводство</t>
  </si>
  <si>
    <t xml:space="preserve"> - животноводство</t>
  </si>
  <si>
    <t xml:space="preserve"> - растениеводство в сочетании с животноводством (смешанное сельское хозяйство)</t>
  </si>
  <si>
    <t xml:space="preserve"> - обрабатывающие производства</t>
  </si>
  <si>
    <t xml:space="preserve"> - строительства</t>
  </si>
  <si>
    <t xml:space="preserve"> - транспорт и связь</t>
  </si>
  <si>
    <t xml:space="preserve"> - предоставление прочих коммунальных, социальных и персональных услуг</t>
  </si>
  <si>
    <t xml:space="preserve"> - ремонт бытовых изделий и предметов личного пользования</t>
  </si>
  <si>
    <t>2.</t>
  </si>
  <si>
    <t>Субсидирование части затрат по проведению конкурсов, выставок, ярмарок среди представителей малого и среднего бизнеса</t>
  </si>
  <si>
    <t>3.</t>
  </si>
  <si>
    <t>Субсидии на частичную оплату расходов субъекта малого предпринимательства. Возмещение части затрат недополученных доходов связанных с оказанием услуг населению</t>
  </si>
  <si>
    <t xml:space="preserve"> - рыболовство</t>
  </si>
  <si>
    <t xml:space="preserve"> - услуги бань</t>
  </si>
  <si>
    <t>4.</t>
  </si>
  <si>
    <t>Субсидии на поддержку муниципальных унитарных предприятий жилищно – коммунального хозяйства Новодмитриевского сельского поселения Северского района</t>
  </si>
  <si>
    <t xml:space="preserve"> - коммунальное хозяйство</t>
  </si>
  <si>
    <t>992 11 10 5035 10 0000 120</t>
  </si>
  <si>
    <t>Доходы от сдачи в аренду имущества, находящнгося в оперативном управлении органов управления сельских поселений и созданных ими учреждений ( за исключением имущества муниципальных и автономных учреждений)</t>
  </si>
  <si>
    <t>992 11 10 9045 10 0000 120</t>
  </si>
  <si>
    <t xml:space="preserve">Перечисления из бюджета сельских поселений  (в бюджет поселений) для осуществления возврата (зачета излишне уплаченных или излишне взысканных) сумм налогов, сборов и иных платежей, а так же сумм процентов за несвоевременное осуществление такого возврата  </t>
  </si>
  <si>
    <t>Приложение №6</t>
  </si>
  <si>
    <t>Приложение № 7</t>
  </si>
  <si>
    <t>Приложение № 8</t>
  </si>
  <si>
    <t>Земельный налог с организаций,обладающих земельным участком, расположенным в границах сельских поселений</t>
  </si>
  <si>
    <t>Раздел 1. Перечень подлежащих предоставлению муниципальных гарантий Новодмитриевского сельского поселения Северского района в 2015 году.</t>
  </si>
  <si>
    <t>№п/п</t>
  </si>
  <si>
    <t>Направление (цель) гарантирование</t>
  </si>
  <si>
    <t>Категория принципалов</t>
  </si>
  <si>
    <t>Общий объем гарантий, тыс. руб.</t>
  </si>
  <si>
    <t>Условия предоставления гарантий</t>
  </si>
  <si>
    <t>Наличие права регрессного требования</t>
  </si>
  <si>
    <t>Анализ финансового состояния принципала</t>
  </si>
  <si>
    <t>Предоставление обеспечения исполнения обязательств принципала перед гарантом</t>
  </si>
  <si>
    <t>Иные условия</t>
  </si>
  <si>
    <t>ИТОГО:</t>
  </si>
  <si>
    <t>Раздел 2. Общий объем бюджетных ассигнований, предусмотренных на исполнение муниципальных гарантий Новодмитриевского сельского поселения Северского района по возможным гарантийным случаям, в 2015 году</t>
  </si>
  <si>
    <t>Бюджетные ассигнования на исполнение муниципальных гарантий Новодмитриевского сельского поселения Северского района по возможным гарантийным случаям</t>
  </si>
  <si>
    <t>Объем, тыс. руб.</t>
  </si>
  <si>
    <t>ВСЕГО:</t>
  </si>
  <si>
    <t>Наименование дохода</t>
  </si>
  <si>
    <t>Доходы от возмещения ущерба при возникновении страховых случаев по обязательному страхованию  гражданской ответственности, когда выгодоприобретателями выступают получатели средств бюджетов поселений</t>
  </si>
  <si>
    <t>Невыясненные поступления, зачисляемые в бюджеты поселений</t>
  </si>
  <si>
    <t> 100</t>
  </si>
  <si>
    <t>Прочие неналоговые доходы, зачисляемые в бюджеты поселений</t>
  </si>
  <si>
    <t>Приложение № 11</t>
  </si>
  <si>
    <t>Муниципальные ценные бумаги Новодмитриевского сельского поселения Северского района</t>
  </si>
  <si>
    <t>привлечение</t>
  </si>
  <si>
    <t>погашение основной суммы долга</t>
  </si>
  <si>
    <t xml:space="preserve">  2.</t>
  </si>
  <si>
    <t>Бюджетные кредиты, привлеченные в бюджет Новодмитриевского сельского поселения Северского района  от других бюджетов бюджетной системы российской Федерации, всего</t>
  </si>
  <si>
    <t xml:space="preserve"> в том числе:</t>
  </si>
  <si>
    <t xml:space="preserve">  3.</t>
  </si>
  <si>
    <t>Кредиты, полученные Новодмитриевским сельским поселением Северского района от кредитных организаций</t>
  </si>
  <si>
    <t>Начальник финансового отдела                                                                  И.В.Бакалова</t>
  </si>
  <si>
    <t xml:space="preserve">1 05 03010 01 0000 110 </t>
  </si>
  <si>
    <t>2 02 15001 10 0000 150</t>
  </si>
  <si>
    <t>2 02 35118 10 0000 150</t>
  </si>
  <si>
    <t>2 02 30024 10 0000 150</t>
  </si>
  <si>
    <t>2 02 10000 00 0000 150</t>
  </si>
  <si>
    <t>2 02 15001 00 0000 150</t>
  </si>
  <si>
    <t>2 02 30000 00 0000 150</t>
  </si>
  <si>
    <t>2 02 30024 00 0000 150</t>
  </si>
  <si>
    <t>2 02 35118 00 0000 150</t>
  </si>
  <si>
    <t>Начальник финансового отдела                                                                        И.В.Бакалова</t>
  </si>
  <si>
    <t>Начальник финансового отдела                                            И.В.Бакалова</t>
  </si>
  <si>
    <t>Муниципальная программа "Развитие физической культуры и спорта в Новодмитриевском сельском поселении Северского района</t>
  </si>
  <si>
    <t xml:space="preserve">Начальник финансового отдела                                                       И.В.Бакалова                               </t>
  </si>
  <si>
    <t>Дорожная деятельность в отношении автомобильных дорог местного значения</t>
  </si>
  <si>
    <t>992 01 03 01 00 10 0000 710</t>
  </si>
  <si>
    <t>992 2 02 15002 10 0000 150</t>
  </si>
  <si>
    <t>992 2 02 20041 10 0000 150</t>
  </si>
  <si>
    <t>992 2 02 29999 10 0000 150</t>
  </si>
  <si>
    <t>992 2 02 35118 10 0000 150</t>
  </si>
  <si>
    <t>992 2 02 30024 10 0000 150</t>
  </si>
  <si>
    <t>992 2 02 39999 10 0000 150</t>
  </si>
  <si>
    <t>992 2 02 40014 10 0000 150</t>
  </si>
  <si>
    <t>992 2 02 49999 10 0000 150</t>
  </si>
  <si>
    <t>992 2 18 05010 10 0000 150</t>
  </si>
  <si>
    <t>992 2 19 60010 10 0000 150</t>
  </si>
  <si>
    <t>992 01 02 00 00 10 0000 710</t>
  </si>
  <si>
    <t>992 01 05 00 00 00 0000 500</t>
  </si>
  <si>
    <t>Увеличение прочих остатков  средств бюджетов</t>
  </si>
  <si>
    <t>Обеспечение переданных полномочий</t>
  </si>
  <si>
    <t>Выполнение  полномочий на определение поставщиков(подрядчиков,исполнителей)при осуществлении закупок товаров,услуг для обеспечения муниципальных нужд</t>
  </si>
  <si>
    <t>20040</t>
  </si>
  <si>
    <t>Обеспечение деятельности   финансовых,налоговых и таможенных органов и органов финансового надзора</t>
  </si>
  <si>
    <t>20500</t>
  </si>
  <si>
    <t>20050</t>
  </si>
  <si>
    <t>управление муниципальным долгом и муниципальными финансовыми активами</t>
  </si>
  <si>
    <t>процентные платежи по муниципальному долгу</t>
  </si>
  <si>
    <t>обслуживание  муниципального долга</t>
  </si>
  <si>
    <t>Начальник финансового отдела                                                             И.В.Бакалова</t>
  </si>
  <si>
    <t>Виды деятельности юридических лиц, индивидуальных предпринимателей, физических лиц – производителей товаров, работ и услуг, имеющих право получать в 2020 году субсидии из местного бюджета.</t>
  </si>
  <si>
    <t>Начальник финансового отдела                                               И.В.Бакалова</t>
  </si>
  <si>
    <t>Выполнение  полномочий на определение поставщиков(подрядчиков,исполнителей)при осуществлении закупок товаров,услуг для обеспечения муниципальных нужд поселения и подведомственных ему учреждений</t>
  </si>
  <si>
    <t>Обеспечение внутреннего муниципального финансового контроля</t>
  </si>
  <si>
    <t>Налоговые и неналоговые доходы</t>
  </si>
  <si>
    <t>Доходы от уплаты акцизов на нефтепродукты,производимые на территории Российской Федерации,подлежащие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</si>
  <si>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103 02240 01 0000 110</t>
  </si>
  <si>
    <t>103 02250 01 0000 110</t>
  </si>
  <si>
    <t>1 03 02230 01 0000 110</t>
  </si>
  <si>
    <t>Безвозмездные поступления из краевого  бюджета в 2021 году</t>
  </si>
  <si>
    <t xml:space="preserve">Объем поступлений доходов в местный бюджет по кодам видов (подвидов) доходов на 2021 год </t>
  </si>
  <si>
    <t>2 02 15000 00 0000 150</t>
  </si>
  <si>
    <t>Безвозмездные поступления из  бюджета муниципального образования Северский район в  2021 году</t>
  </si>
  <si>
    <t>Распределение бюджетных ассигнований по разделам и  подразделам классификации расходов местного бюджета на  2021 год</t>
  </si>
  <si>
    <t>Всего расходов в том числе:</t>
  </si>
  <si>
    <t>Развитие системы поддержки субъектов малого и среднего предпринимательства</t>
  </si>
  <si>
    <t>Распределение бюджетных ассигнований по целевым статьям (муниципальным программам и непрограммных направлений деятельности), группам видов расходов  классификации расходов бюджетов на 2021 год</t>
  </si>
  <si>
    <t>Муниципальная программа "Доступная среда" на территории Новодмитриевского сельского поселения на  годы</t>
  </si>
  <si>
    <t>Муниципальная программа "Комплексное и устойчивое развитие в сфере дорожного хозяйства в Новодмитриевском сельском поселении"</t>
  </si>
  <si>
    <t>дорожная деятельность в отношении автомобильных дорог местного значения</t>
  </si>
  <si>
    <t>Предоставление субсидий бюджетным,автономным учреждениям и иным некоммерческим организациям</t>
  </si>
  <si>
    <t>Подпрограмма "Поддержка и развитие Кубанского казачества"</t>
  </si>
  <si>
    <t>Молодежь Новодмитриевского сельского поселения Северского района</t>
  </si>
  <si>
    <t>Муниципальная программа "Поддержка малого и среднего предпринимательства" в Новодмитриевском сельском поселении на 2021год</t>
  </si>
  <si>
    <t>Развитие системы поддержки малого и среднего предпринимательства на территории поселения</t>
  </si>
  <si>
    <t>Муниципальная поддержка малого и среднего предпринимательства, включая крестьянские (фермерские) хозяйства</t>
  </si>
  <si>
    <t>инные бюджетные ассигнования</t>
  </si>
  <si>
    <t>Выполнение  полномочий по ведению внутреннего финансового контроля</t>
  </si>
  <si>
    <t>Ведомственная структура расходов местного бюджета  на 2021 год</t>
  </si>
  <si>
    <t>Обеспечение деятельности  администрации</t>
  </si>
  <si>
    <t>Другие вопросы в области национальной экономики</t>
  </si>
  <si>
    <t>Муниципальная программа "Поддержка малого и среднего предпринимательства в Новодмитриевском сельском поселении на 2021год</t>
  </si>
  <si>
    <t>Развитие малого и среднего предпринимательства на территории поселения</t>
  </si>
  <si>
    <t>Муниципальная поддержка малого среднего предпринимательства,включая крестьянские(фермерские)хозяйства</t>
  </si>
  <si>
    <t>Проведние мероприятий для детей и молодежи</t>
  </si>
  <si>
    <t>Муниципальная программа "Поддержка социально-ориентированных некоммерческих организаций в Новодмитриевскос сельском поселении на 2021год</t>
  </si>
  <si>
    <t>Управление муниципальным долгом и муниципальными финансовыми активами Краснодарского края</t>
  </si>
  <si>
    <t>Источники внутреннего финансирования дефицита местного бюджета, перечни статей источников финансирования дефицита бюджета  на 2021год</t>
  </si>
  <si>
    <t>Получение кредитов от кредитных организаций в валюте Российской Федерации</t>
  </si>
  <si>
    <t>Бюджетные кредиты от других бюджетов бюджетной системы Российской Федерации в валюте Российской Федерации</t>
  </si>
  <si>
    <t>Получение кредитов от кредитных организаций бюджетами сельских поселений в валюте Российской Федерации</t>
  </si>
  <si>
    <t>Получение кредитов от других бюджетов бюджетной системы Российской Федерации бюджетами сельских поселений в валюте Российской Федерации</t>
  </si>
  <si>
    <t>992 01 05 02 00 00 0000 500</t>
  </si>
  <si>
    <t>Увеличение остатков  средств бюджетов</t>
  </si>
  <si>
    <t>992 01 05 02 01 00 0000 510</t>
  </si>
  <si>
    <t>увеличение прочих остатков  денежных средств бюджетов</t>
  </si>
  <si>
    <t>Уменьшение  остатков средств бюджетов</t>
  </si>
  <si>
    <t>Начальник финансового отдела                                                              И.В.Бакалова</t>
  </si>
  <si>
    <t>Программа муниципальных внутренних заимствований Новодмитриевского сельского поселения Северского района                                 на 2021 год.</t>
  </si>
  <si>
    <t>Нормативы распределения доходов в местный бюджет на 2021 год</t>
  </si>
  <si>
    <t>Норматив отчисления</t>
  </si>
  <si>
    <t>Прочие доходы от оказания услуг(работ) получателями средств бюджетов сельских поселений</t>
  </si>
  <si>
    <t>штрафы неустойки, пени, уплаченные в случае просрочки исполнения поставщиком(подрядчиком,исполнителем)обязательств предусмотренных муниципальным контрактом, заключенным муниципальным органом,казенным учреждением сельского поселения</t>
  </si>
  <si>
    <t>Иные штрафы,неустойки,пени,уплаченные в соответствии с законом или договором в случае неисполнения или ненадлежащего исполнения обязательств перед муниципальным органом(муниципальным казенным учреждением)сельского поселения</t>
  </si>
  <si>
    <t>Денежные средства,изымаемые в собственность сельского поселения в соответствии с решениями судов(за исключением обвинительных приговоров судов)</t>
  </si>
  <si>
    <t>Платежи по искам о возмещении ущерба, а также платежи, уплачиваемые при добровольном возмещении ущерба,причиненного муниципальному имуществу сельского поселения(за исключением имущества,закрепленного за муниципальными бюджетными(автономными)учреждениями,унитарными предприятиями)</t>
  </si>
  <si>
    <t>Прочее возмещение ущерба,причиненного муниципальному имуществу сельского поселения(за исключением имущества,закрепленного за муниципальными бюджетными(автономными)учреждениями,унитарными предприятиями)</t>
  </si>
  <si>
    <t>Платежи в целях возмещения убытков,причиненных уклонением от заключения муниципальным органом сельского поселения(муниципальным казенным учреждением)муниципального контракта(за исключением муниципального контракта,финансируемого за счет средств муниципального дорожногофонда)</t>
  </si>
  <si>
    <t>Платежи в целях возмещения убытков,при расторжении муниципального контракта,заключенного с муниципальным органом сельского поселения(за исключением муниципальным казенным учреждением)всвязи с односторонним отказом исполнителя(подрядчика)от его исполнения(за исключением муниципального контракта финансируемого за счет средств муниципального дорожного фонда)</t>
  </si>
  <si>
    <t>Платежи в целях возмещения ущерба при расторжении муниципального контракта,финансируемого за счет средств муниципального дорожного фонда сельского поселения, в связи с односторонним отказом исполнителя(подрядчика)от его исполнения</t>
  </si>
  <si>
    <t>Денежные взыскания, налагаемые в возмещение ущерба,причиненного в результате незаконного или нецелевого использования бюджетных средств(в части бюджетов сельских поселений)</t>
  </si>
  <si>
    <t>Доходы отденежных взысканий(штрафов)поступающие в счет погашения задолженности,образовавшейся до 1января 2021года,подлежащие зачислению в бюджеты бюджетной системы Российской Федерации, по нормативам,действующим до 1января 2021года</t>
  </si>
  <si>
    <t xml:space="preserve">Начальник финансового отдела                                                                                 И.В.Бакалова           </t>
  </si>
  <si>
    <t>к решению Совета Новодмитриевского</t>
  </si>
  <si>
    <t>сельского поселения Северского района</t>
  </si>
  <si>
    <t>О противодействие корупции в Северском районе</t>
  </si>
  <si>
    <t>Муниципальная программа "О противодействии корупции в Новодмитриевском сельском поселении Северского района на 2021-2023годы"</t>
  </si>
  <si>
    <t>10160</t>
  </si>
  <si>
    <t>Получение кредитов от других бюджетов бюджетной системы Российской Федерации бюджетами территориальных фондов обязательного медицинского страхования в валюте Российской Федерации</t>
  </si>
  <si>
    <t>Погашение бюджетами сельских поселений кредитов от других бюджетов бюджетной системы Российской Федерации в валюте Российской Федерации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</si>
  <si>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</si>
  <si>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 xml:space="preserve"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
5
5
</t>
  </si>
  <si>
    <t>992 1 11 05025 10 0000 120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</si>
  <si>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</si>
  <si>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992 1 11 05075 10 0000 120</t>
  </si>
  <si>
    <t>Доходы от сдачи в аренду имущества, составляющего казну сельских поселений (за исключением земельных участков)</t>
  </si>
  <si>
    <t>992 1 11 07015 10 0000 120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</si>
  <si>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сельскими поселениями</t>
  </si>
  <si>
    <t>992 1 11 08050 10 0000 120</t>
  </si>
  <si>
    <t>Средства, получаемые от передачи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залог, в доверительное управление</t>
  </si>
  <si>
    <t>992 1 11 09035 10 0000 120</t>
  </si>
  <si>
    <t>Доходы от эксплуатации и использования имущества автомобильных дорог, находящихся в собственности сельских поселений</t>
  </si>
  <si>
    <t>992 1 11 09045 10 0000 120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</si>
  <si>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</si>
  <si>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992 1 13 01540 10 0000 130</t>
  </si>
  <si>
    <t>Плата за оказание услуг по присоединению объектов дорожного сервиса к автомобильным дорогам общего пользования местного значения, зачисляемая в бюджеты сельских поселений</t>
  </si>
  <si>
    <t>992 1 14 07030 10 0000 410</t>
  </si>
  <si>
    <t>Доходы от продажи недвижимого имущества одновременно с занятыми такими объектами недвижимого имущества земельными участками, которые расположены в границах сельских поселений,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</t>
  </si>
  <si>
    <t>992 1 16 07010 10 0000 140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</si>
  <si>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сельского поселения</t>
  </si>
  <si>
    <t>992 1 16 07090 10 0000 140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</si>
  <si>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сельского поселения</t>
  </si>
  <si>
    <t>992 1 16 09040 10 0000 140</t>
  </si>
  <si>
    <t>Денежные средства, изымаемые в собственность сельского поселения в соответствии с решениями судов (за исключением обвинительных приговоров судов)</t>
  </si>
  <si>
    <t>992 1 16 10030 10 0000 140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</si>
  <si>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сельского поселения (за исключением имущества, закрепленного за муниципальными бюджетными (автономными) учреждениями, унитарными предприятиями)</t>
  </si>
  <si>
    <t>992 1 16 10031 10 0000 140</t>
  </si>
  <si>
    <t>Возмещение ущерба при возникновении страховых случаев, когда выгодоприобретателями выступают получатели средств бюджета сельского поселения</t>
  </si>
  <si>
    <t>992 1 16 10032 10 0000 140</t>
  </si>
  <si>
    <t>Прочее возмещение ущерба, причиненного муниципальному имуществу сельского поселения (за исключением имущества, закрепленного за муниципальными бюджетными (автономными) учреждениями, унитарными предприятиями)</t>
  </si>
  <si>
    <t>992 1 16 10061 10 0000 140</t>
  </si>
  <si>
    <t>Платежи в целях возмещения убытков, причиненных уклонением от заключения с муниципальным органом сельского поселения (муниципальным казенным учреждением) муниципального контракта (за исключением муниципального контракта, финансируемого за счет средств муниципального дорожного фонда)</t>
  </si>
  <si>
    <t>992 1 16 10081 10 0000 140</t>
  </si>
  <si>
    <t>Платежи в целях возмещения ущерба при расторжении муниципального контракта, заключенного с муниципальным органом сельского поселения (муниципальным казенным учреждением), в связи с односторонним отказом исполнителя (подрядчика) от его исполнения (за исключением муниципального контракта, финансируемого за счет средств муниципального дорожного фонда)</t>
  </si>
  <si>
    <t>992 1 16 10082 10 0000 140</t>
  </si>
  <si>
    <t>Платежи в целях возмещения ущерба при расторжении муниципального контракта, финансируемого за счет средств муниципального дорожного фонда сельского поселения, в связи с односторонним отказом исполнителя (подрядчика) от его исполнения</t>
  </si>
  <si>
    <t>992 1 16 10100 10 0000 140</t>
  </si>
  <si>
    <t>992 1 16 10120 10 0000 140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</si>
  <si>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Федерации, по нормативам, действующим до 1 января 2020 года</t>
  </si>
  <si>
    <t>992 1 17 02020 10 0000 180</t>
  </si>
  <si>
    <t>Возмещение потерь сельскохозяйственного производства, связанных с изъятием сельскохозяйственных угодий, расположенных на территориях сельских поселений (по обязательствам, возникшим до 1 января 2008 года)</t>
  </si>
  <si>
    <t>Прочие неналоговые доходы  бюджетов сельских поселений</t>
  </si>
  <si>
    <t>992 2 02 27112 10 0000 150</t>
  </si>
  <si>
    <t>Субсидии бюджетам сельских поселений на софинансирование капитальных вложений в объекты муниципальной собственности</t>
  </si>
  <si>
    <t>992 2 07 05010 10 0000 150</t>
  </si>
  <si>
    <t>Безвозмездные поступления от физических и юридических лиц на финансовое обеспечение дорожной деятельности, в том числе добровольных пожертвований, в отношении автомобильных дорог общего пользования местного значения сельских поселений</t>
  </si>
  <si>
    <t>992 2 07 05020 10 0000 150</t>
  </si>
  <si>
    <t>Поступления от денежных пожертвований, предоставляемых физическими лицами получателям средств бюджетов сельских поселений</t>
  </si>
  <si>
    <t>992 2 07 05030 10 0000 150</t>
  </si>
  <si>
    <t>992 2 18 60010 10 0000 150</t>
  </si>
  <si>
    <t>992 2 19 35118 10 0000 150</t>
  </si>
  <si>
    <t>Возврат остатков субвенций на осуществление первичного воинского учета на территориях, где отсутствуют военные комиссариаты из бюджетов сельских поселений</t>
  </si>
  <si>
    <t>991 2 18 60010 10 0000 150</t>
  </si>
  <si>
    <t>991 1 17 01050 10 0000 180</t>
  </si>
  <si>
    <t>Контрольно-счетная палата муниципального образования Северский район</t>
  </si>
  <si>
    <t>910 1 16 10100 10 0000 140</t>
  </si>
  <si>
    <t>Объем межбюджетных трансфертов, предоставляемых из местного бюджета в бюджет муниципального образования Северский район, на осуществление органами местного самоуправления муниципального района полномочий органов местного самоуправления в соответствии с заключенными соглашениями на 2021 год</t>
  </si>
  <si>
    <t>Приложение № 12</t>
  </si>
  <si>
    <t>Приложение №13</t>
  </si>
  <si>
    <t>Виды деятельности юридических лиц, индивидуальных предпринимателей, физических лиц – производителей товаров, работ и услуг, имеющих право получать в 2021 году субсидии из местного бюджета.</t>
  </si>
  <si>
    <t>Программа муниципальных гарантий Новодмитриевского сельского поселения Северского района в валюте Российской Федерации на 2021 год.</t>
  </si>
  <si>
    <t>Подпрограмма "Мероприятия по предупреждению и ликвидации последствий чрезвычайных ситуаций, стихийных бедствий природного и техногенного характера на 2021-2023 гг в Новодмитривеском сельском поселении"</t>
  </si>
  <si>
    <t>Муниципальная программа "Обеспечение безопасности и развитие казачества в Новодмитриевском сельском поселении на 2021-2023 годы"</t>
  </si>
  <si>
    <t>Муниципальная программа
«Комплексное и устойчивое развитие в сфере дорожного хозяйства» на 2021 – 2023 годы в Новодмитриевском сельском поселении</t>
  </si>
  <si>
    <t>Муниципальная программа "Информационное общество Северского района в Новодмитриевском сельском поселении на 2021-2023 годы"</t>
  </si>
  <si>
    <t>Муниципальная программа "Развитие жилищно-коммунальной инфраструктуры в Новодмитриевском сельском поселении на 2021-2023 годы"</t>
  </si>
  <si>
    <t>Муниципальная программа "Благоустройство территории поселения в Новодмитриевском сельском поселении на 2021-2023 годы"</t>
  </si>
  <si>
    <t>Подпрограмма «Развитие, содержание и ремонт систем наружного освещения населенных пунктов» на 2021-2023 годы в Новодмитриевском сельском поселении</t>
  </si>
  <si>
    <t>Подпрограмма «Организация ритуальных услуг и содержание мест захоронения» на 2021-2023 годы в Новодмитриевском сельском поселении</t>
  </si>
  <si>
    <t>Подпрограмма «Строительство, капитальный ремонт, ремонт и содержание объектов благоустройства поселения» на 2021-2023 годы в Новодмитриевском сельском поселении</t>
  </si>
  <si>
    <t xml:space="preserve">Муниципальная программа "Молодежь Новодмитриевского сельского поселения Северского района на 2021-2023 годы  </t>
  </si>
  <si>
    <t>Муниципальная программа "Развитие культуры на 2021-2023 годы  в Новодмитриевском сельском поселении"</t>
  </si>
  <si>
    <t>Муниципальная программа "Региональная политика и развитие гражданского общества в Новодмитриевском сельском поселении на 2021-2023 годы"</t>
  </si>
  <si>
    <t>Земельный налог, с физических лиц обладающих земельным участком, расположенным в границах сельских поселений</t>
  </si>
  <si>
    <t>Информационное поселение</t>
  </si>
  <si>
    <t>Информатизация администрации</t>
  </si>
  <si>
    <t>Информационное  поселение</t>
  </si>
  <si>
    <t>2 02 25299 10 0000 150</t>
  </si>
  <si>
    <t>L2990</t>
  </si>
  <si>
    <t>Сохранение объектов культурного наследия, находящихся в собственности поселения</t>
  </si>
  <si>
    <t>Реализация мероприятий федеральной целевой программы "Увековечение памяти погибших при защите Отечества на 2019—2024 годы"</t>
  </si>
  <si>
    <t>992 2 02 25299 10 0000 150</t>
  </si>
  <si>
    <t>Субсидии бюджетам сельских поселений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погибщих при защите отечества на 2019-2024годы"</t>
  </si>
  <si>
    <t>2 02 25299 00 0000 150</t>
  </si>
  <si>
    <t>от 22.12.2020г.№ 93</t>
  </si>
  <si>
    <t>от22.12.2020г.№93</t>
  </si>
  <si>
    <t>от 22.12.2020г. №93</t>
  </si>
  <si>
    <t>от 22.12.2020г №93</t>
  </si>
  <si>
    <t>от 22.12.2020г.№93</t>
  </si>
  <si>
    <t>от 22.12.2020№93</t>
  </si>
  <si>
    <t>992 2 02 16001 10 0000 150</t>
  </si>
  <si>
    <t>Дотации бюджетам сельских поселений на выравнивание бюджетной обеспеченности из бюджетов муниципальных районов</t>
  </si>
  <si>
    <t>992 2 02 15001 10 0000 150</t>
  </si>
  <si>
    <t>от 2021г.№</t>
  </si>
  <si>
    <t>992 2 02 19999 10 0000 150</t>
  </si>
  <si>
    <t>Прочие дотации бюджетам сельских поселений</t>
  </si>
  <si>
    <t>Начальник финансового отдела                                                  И.В.Хомякова</t>
  </si>
  <si>
    <t>Начальник финансового отдела                                                                  И.В.Хомякова</t>
  </si>
  <si>
    <t>Прочие доходы от компенсации затрат бюджетов  сельских поселений</t>
  </si>
  <si>
    <t>2 02 16001 10 0000 150</t>
  </si>
  <si>
    <t xml:space="preserve">                                                                                       </t>
  </si>
  <si>
    <t>2 02 19999 10 0000 150</t>
  </si>
  <si>
    <t>2 02 19999 00 0000 150</t>
  </si>
  <si>
    <t xml:space="preserve"> 2 02 19999 10 0000 150</t>
  </si>
  <si>
    <t>Прочие дотации</t>
  </si>
  <si>
    <t>992 1 16 02010 02 0000 140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</si>
  <si>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</si>
  <si>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Начальник финансового отдела                                                                                                                                     И.В.Хомякова</t>
  </si>
  <si>
    <t>от _________2021г.№______</t>
  </si>
  <si>
    <t xml:space="preserve"> 2 02 49999 10 0000 150</t>
  </si>
  <si>
    <t>Приложение №2</t>
  </si>
  <si>
    <t>2 02 25519 10 0000 150</t>
  </si>
  <si>
    <t>2 02 25576 10 0000 150</t>
  </si>
  <si>
    <t>Субсидии бюджетам сельских поселений на поддержку отрасли культуры</t>
  </si>
  <si>
    <t>Субсидии бюджетам сельских поселений на обеспечение комплексного развития сельских территорий</t>
  </si>
  <si>
    <t>Приложение №1</t>
  </si>
  <si>
    <t xml:space="preserve"> 1 13 02995 10 0000 130</t>
  </si>
  <si>
    <t xml:space="preserve"> 1 11 05035 10 0000 120</t>
  </si>
  <si>
    <t xml:space="preserve"> от25.11.2021г. №129</t>
  </si>
  <si>
    <t xml:space="preserve"> от25.11.2021г. №130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</si>
</sst>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164" formatCode="_-* #,##0.00_р_._-;\-* #,##0.00_р_._-;_-* &quot;-&quot;??_р_._-;_-@_-"/>
    <numFmt numFmtId="165" formatCode="0.0"/>
    <numFmt numFmtId="166" formatCode="_-* #,##0.0_р_._-;\-* #,##0.0_р_._-;_-* &quot;-&quot;??_р_._-;_-@_-"/>
    <numFmt numFmtId="167" formatCode="#,##0.00000"/>
    <numFmt numFmtId="168" formatCode="[$-419]General"/>
    <numFmt numFmtId="169" formatCode="&quot; &quot;#,##0.00&quot;    &quot;;&quot;-&quot;#,##0.00&quot;    &quot;;&quot; -&quot;#&quot;    &quot;;@&quot; &quot;"/>
    <numFmt numFmtId="170" formatCode="#,##0.00&quot; &quot;[$руб.-419];[Red]&quot;-&quot;#,##0.00&quot; &quot;[$руб.-419]"/>
    <numFmt numFmtId="171" formatCode="#,##0.0_ ;\-#,##0.0\ "/>
    <numFmt numFmtId="172" formatCode="#,##0.0_р_."/>
    <numFmt numFmtId="173" formatCode="#,##0.0"/>
    <numFmt numFmtId="174" formatCode="#,##0.00_ ;\-#,##0.00\ "/>
  </numFmts>
  <fonts count="69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Calibri"/>
      <family val="2"/>
      <charset val="204"/>
    </font>
    <font>
      <sz val="14"/>
      <name val="Times New Roman"/>
      <family val="1"/>
      <charset val="204"/>
    </font>
    <font>
      <sz val="10"/>
      <name val="Arial"/>
      <family val="2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4"/>
      <color indexed="9"/>
      <name val="Times New Roman"/>
      <family val="1"/>
      <charset val="204"/>
    </font>
    <font>
      <sz val="14"/>
      <color indexed="9"/>
      <name val="Times New Roman"/>
      <family val="1"/>
      <charset val="204"/>
    </font>
    <font>
      <sz val="11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8"/>
      <name val="Arial"/>
      <family val="2"/>
      <charset val="204"/>
    </font>
    <font>
      <sz val="14"/>
      <color indexed="8"/>
      <name val="Calibri"/>
      <family val="2"/>
      <charset val="204"/>
    </font>
    <font>
      <sz val="13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10"/>
      <name val="Times New Roman"/>
      <family val="1"/>
      <charset val="204"/>
    </font>
    <font>
      <sz val="11"/>
      <color indexed="10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8"/>
      <name val="Calibri"/>
      <family val="2"/>
      <charset val="204"/>
    </font>
    <font>
      <sz val="11"/>
      <color indexed="8"/>
      <name val="Calibri"/>
      <family val="2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i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1"/>
      <color rgb="FF000000"/>
      <name val="Calibri"/>
      <family val="2"/>
      <charset val="204"/>
    </font>
    <font>
      <b/>
      <i/>
      <sz val="16"/>
      <color rgb="FF000000"/>
      <name val="Arial"/>
      <family val="2"/>
      <charset val="204"/>
    </font>
    <font>
      <b/>
      <i/>
      <u/>
      <sz val="11"/>
      <color rgb="FF000000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204"/>
    </font>
    <font>
      <sz val="11"/>
      <color rgb="FF00000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9"/>
        <bgColor indexed="9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9"/>
      </patternFill>
    </fill>
    <fill>
      <patternFill patternType="solid">
        <fgColor rgb="FFFFFF00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6">
    <xf numFmtId="0" fontId="0" fillId="0" borderId="0"/>
    <xf numFmtId="169" fontId="47" fillId="0" borderId="0" applyBorder="0" applyProtection="0"/>
    <xf numFmtId="168" fontId="47" fillId="0" borderId="0" applyBorder="0" applyProtection="0"/>
    <xf numFmtId="0" fontId="48" fillId="0" borderId="0" applyNumberFormat="0" applyBorder="0" applyProtection="0">
      <alignment horizontal="center"/>
    </xf>
    <xf numFmtId="0" fontId="48" fillId="0" borderId="0" applyNumberFormat="0" applyBorder="0" applyProtection="0">
      <alignment horizontal="center" textRotation="90"/>
    </xf>
    <xf numFmtId="0" fontId="49" fillId="0" borderId="0" applyNumberFormat="0" applyBorder="0" applyProtection="0"/>
    <xf numFmtId="170" fontId="49" fillId="0" borderId="0" applyBorder="0" applyProtection="0"/>
    <xf numFmtId="0" fontId="50" fillId="0" borderId="0"/>
    <xf numFmtId="168" fontId="47" fillId="0" borderId="0" applyBorder="0" applyProtection="0"/>
    <xf numFmtId="168" fontId="51" fillId="0" borderId="0" applyBorder="0" applyProtection="0"/>
    <xf numFmtId="0" fontId="47" fillId="0" borderId="0" applyNumberFormat="0" applyBorder="0" applyProtection="0"/>
    <xf numFmtId="0" fontId="52" fillId="0" borderId="0"/>
    <xf numFmtId="0" fontId="12" fillId="0" borderId="0"/>
    <xf numFmtId="164" fontId="1" fillId="0" borderId="0" applyFont="0" applyFill="0" applyBorder="0" applyAlignment="0" applyProtection="0"/>
    <xf numFmtId="164" fontId="39" fillId="0" borderId="0" applyFont="0" applyFill="0" applyBorder="0" applyAlignment="0" applyProtection="0"/>
    <xf numFmtId="164" fontId="53" fillId="0" borderId="0" applyFont="0" applyFill="0" applyBorder="0" applyAlignment="0" applyProtection="0"/>
  </cellStyleXfs>
  <cellXfs count="603">
    <xf numFmtId="0" fontId="0" fillId="0" borderId="0" xfId="0"/>
    <xf numFmtId="0" fontId="4" fillId="0" borderId="0" xfId="0" applyFont="1" applyAlignment="1">
      <alignment horizontal="right"/>
    </xf>
    <xf numFmtId="0" fontId="3" fillId="0" borderId="1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165" fontId="0" fillId="0" borderId="0" xfId="0" applyNumberFormat="1"/>
    <xf numFmtId="166" fontId="9" fillId="0" borderId="1" xfId="13" applyNumberFormat="1" applyFont="1" applyFill="1" applyBorder="1" applyAlignment="1">
      <alignment horizontal="center" vertical="center" wrapText="1"/>
    </xf>
    <xf numFmtId="165" fontId="3" fillId="0" borderId="1" xfId="13" applyNumberFormat="1" applyFont="1" applyFill="1" applyBorder="1" applyAlignment="1">
      <alignment horizontal="center" wrapText="1"/>
    </xf>
    <xf numFmtId="49" fontId="8" fillId="0" borderId="1" xfId="0" applyNumberFormat="1" applyFont="1" applyFill="1" applyBorder="1" applyAlignment="1">
      <alignment horizontal="center" wrapText="1"/>
    </xf>
    <xf numFmtId="49" fontId="9" fillId="0" borderId="1" xfId="0" applyNumberFormat="1" applyFont="1" applyFill="1" applyBorder="1" applyAlignment="1">
      <alignment horizontal="center" wrapText="1"/>
    </xf>
    <xf numFmtId="166" fontId="9" fillId="0" borderId="1" xfId="13" applyNumberFormat="1" applyFont="1" applyFill="1" applyBorder="1" applyAlignment="1">
      <alignment horizontal="center" wrapText="1"/>
    </xf>
    <xf numFmtId="166" fontId="9" fillId="0" borderId="1" xfId="13" applyNumberFormat="1" applyFont="1" applyFill="1" applyBorder="1" applyAlignment="1">
      <alignment wrapText="1"/>
    </xf>
    <xf numFmtId="0" fontId="0" fillId="0" borderId="0" xfId="0" applyFont="1"/>
    <xf numFmtId="0" fontId="6" fillId="0" borderId="0" xfId="7" applyFont="1"/>
    <xf numFmtId="0" fontId="6" fillId="0" borderId="0" xfId="7" applyFont="1" applyAlignment="1">
      <alignment horizontal="center"/>
    </xf>
    <xf numFmtId="167" fontId="13" fillId="0" borderId="0" xfId="12" applyNumberFormat="1" applyFont="1" applyFill="1"/>
    <xf numFmtId="0" fontId="15" fillId="0" borderId="2" xfId="7" applyFont="1" applyBorder="1" applyAlignment="1">
      <alignment horizontal="center" vertical="center" wrapText="1"/>
    </xf>
    <xf numFmtId="0" fontId="6" fillId="0" borderId="1" xfId="7" applyFont="1" applyBorder="1" applyAlignment="1">
      <alignment horizontal="center"/>
    </xf>
    <xf numFmtId="0" fontId="15" fillId="0" borderId="1" xfId="7" applyFont="1" applyBorder="1" applyAlignment="1">
      <alignment horizontal="center"/>
    </xf>
    <xf numFmtId="0" fontId="15" fillId="0" borderId="0" xfId="7" applyFont="1"/>
    <xf numFmtId="0" fontId="13" fillId="0" borderId="0" xfId="7" applyFont="1" applyFill="1" applyBorder="1" applyAlignment="1">
      <alignment wrapText="1"/>
    </xf>
    <xf numFmtId="0" fontId="6" fillId="0" borderId="0" xfId="7" applyFont="1" applyFill="1"/>
    <xf numFmtId="165" fontId="6" fillId="0" borderId="0" xfId="7" applyNumberFormat="1" applyFont="1"/>
    <xf numFmtId="0" fontId="6" fillId="0" borderId="0" xfId="7" applyFont="1" applyBorder="1"/>
    <xf numFmtId="165" fontId="6" fillId="0" borderId="1" xfId="7" applyNumberFormat="1" applyFont="1" applyFill="1" applyBorder="1" applyAlignment="1">
      <alignment horizontal="right"/>
    </xf>
    <xf numFmtId="0" fontId="6" fillId="2" borderId="1" xfId="7" applyFont="1" applyFill="1" applyBorder="1" applyAlignment="1">
      <alignment horizontal="center"/>
    </xf>
    <xf numFmtId="0" fontId="17" fillId="0" borderId="1" xfId="0" applyFont="1" applyFill="1" applyBorder="1" applyAlignment="1">
      <alignment horizontal="center" vertical="top" wrapText="1"/>
    </xf>
    <xf numFmtId="165" fontId="18" fillId="0" borderId="1" xfId="0" applyNumberFormat="1" applyFont="1" applyFill="1" applyBorder="1" applyAlignment="1">
      <alignment horizontal="center" vertical="top" wrapText="1"/>
    </xf>
    <xf numFmtId="165" fontId="19" fillId="0" borderId="1" xfId="0" applyNumberFormat="1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horizontal="center" wrapText="1"/>
    </xf>
    <xf numFmtId="0" fontId="4" fillId="0" borderId="6" xfId="0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vertical="top" wrapText="1"/>
    </xf>
    <xf numFmtId="0" fontId="8" fillId="0" borderId="6" xfId="0" applyFont="1" applyFill="1" applyBorder="1" applyAlignment="1">
      <alignment horizontal="left" vertical="center" wrapText="1"/>
    </xf>
    <xf numFmtId="0" fontId="8" fillId="0" borderId="6" xfId="0" applyFont="1" applyFill="1" applyBorder="1" applyAlignment="1">
      <alignment vertical="top" wrapText="1"/>
    </xf>
    <xf numFmtId="0" fontId="11" fillId="0" borderId="4" xfId="0" applyFont="1" applyFill="1" applyBorder="1" applyAlignment="1">
      <alignment wrapText="1"/>
    </xf>
    <xf numFmtId="0" fontId="9" fillId="0" borderId="6" xfId="0" applyFont="1" applyFill="1" applyBorder="1" applyAlignment="1">
      <alignment vertical="top" wrapText="1"/>
    </xf>
    <xf numFmtId="0" fontId="9" fillId="0" borderId="6" xfId="0" applyFont="1" applyFill="1" applyBorder="1" applyAlignment="1">
      <alignment horizontal="left" vertical="center" wrapText="1"/>
    </xf>
    <xf numFmtId="0" fontId="5" fillId="0" borderId="6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center" vertical="top" wrapText="1"/>
    </xf>
    <xf numFmtId="0" fontId="10" fillId="0" borderId="1" xfId="0" applyFont="1" applyBorder="1"/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0" fontId="11" fillId="0" borderId="6" xfId="0" applyFont="1" applyFill="1" applyBorder="1" applyAlignment="1">
      <alignment vertical="top" wrapText="1"/>
    </xf>
    <xf numFmtId="49" fontId="11" fillId="0" borderId="1" xfId="0" applyNumberFormat="1" applyFont="1" applyFill="1" applyBorder="1" applyAlignment="1">
      <alignment horizontal="center" wrapText="1"/>
    </xf>
    <xf numFmtId="0" fontId="22" fillId="0" borderId="0" xfId="0" applyFont="1"/>
    <xf numFmtId="0" fontId="11" fillId="2" borderId="0" xfId="0" applyFont="1" applyFill="1" applyBorder="1" applyAlignment="1">
      <alignment vertical="center"/>
    </xf>
    <xf numFmtId="165" fontId="0" fillId="2" borderId="0" xfId="0" applyNumberFormat="1" applyFill="1"/>
    <xf numFmtId="0" fontId="15" fillId="2" borderId="1" xfId="7" applyFont="1" applyFill="1" applyBorder="1" applyAlignment="1">
      <alignment horizontal="center"/>
    </xf>
    <xf numFmtId="0" fontId="15" fillId="2" borderId="0" xfId="7" applyFont="1" applyFill="1"/>
    <xf numFmtId="0" fontId="6" fillId="2" borderId="0" xfId="7" applyFont="1" applyFill="1"/>
    <xf numFmtId="165" fontId="6" fillId="2" borderId="0" xfId="7" applyNumberFormat="1" applyFont="1" applyFill="1"/>
    <xf numFmtId="0" fontId="15" fillId="2" borderId="1" xfId="7" applyFont="1" applyFill="1" applyBorder="1" applyAlignment="1">
      <alignment horizontal="left"/>
    </xf>
    <xf numFmtId="49" fontId="6" fillId="2" borderId="0" xfId="7" applyNumberFormat="1" applyFont="1" applyFill="1" applyBorder="1" applyAlignment="1">
      <alignment horizontal="center"/>
    </xf>
    <xf numFmtId="165" fontId="15" fillId="2" borderId="0" xfId="7" applyNumberFormat="1" applyFont="1" applyFill="1"/>
    <xf numFmtId="165" fontId="5" fillId="2" borderId="0" xfId="0" applyNumberFormat="1" applyFont="1" applyFill="1" applyAlignment="1">
      <alignment horizontal="right"/>
    </xf>
    <xf numFmtId="165" fontId="4" fillId="2" borderId="0" xfId="0" applyNumberFormat="1" applyFont="1" applyFill="1" applyAlignment="1">
      <alignment horizontal="right"/>
    </xf>
    <xf numFmtId="49" fontId="4" fillId="2" borderId="1" xfId="0" applyNumberFormat="1" applyFont="1" applyFill="1" applyBorder="1" applyAlignment="1">
      <alignment horizontal="center" vertical="top" wrapText="1"/>
    </xf>
    <xf numFmtId="0" fontId="0" fillId="3" borderId="0" xfId="0" applyFill="1"/>
    <xf numFmtId="0" fontId="10" fillId="0" borderId="0" xfId="0" applyFont="1" applyBorder="1"/>
    <xf numFmtId="165" fontId="18" fillId="0" borderId="0" xfId="0" applyNumberFormat="1" applyFont="1" applyFill="1" applyBorder="1" applyAlignment="1">
      <alignment horizontal="center" vertical="top" wrapText="1"/>
    </xf>
    <xf numFmtId="0" fontId="6" fillId="2" borderId="0" xfId="7" applyFont="1" applyFill="1" applyBorder="1"/>
    <xf numFmtId="0" fontId="16" fillId="0" borderId="0" xfId="0" applyFont="1" applyFill="1" applyBorder="1" applyAlignment="1">
      <alignment vertical="top" wrapText="1"/>
    </xf>
    <xf numFmtId="0" fontId="6" fillId="2" borderId="0" xfId="7" applyFont="1" applyFill="1" applyBorder="1" applyAlignment="1">
      <alignment horizontal="center"/>
    </xf>
    <xf numFmtId="165" fontId="6" fillId="2" borderId="0" xfId="7" applyNumberFormat="1" applyFont="1" applyFill="1" applyBorder="1"/>
    <xf numFmtId="0" fontId="24" fillId="0" borderId="1" xfId="0" applyFont="1" applyFill="1" applyBorder="1" applyAlignment="1">
      <alignment horizontal="center" vertical="top" wrapText="1"/>
    </xf>
    <xf numFmtId="0" fontId="24" fillId="2" borderId="1" xfId="0" applyFont="1" applyFill="1" applyBorder="1" applyAlignment="1">
      <alignment horizontal="center" vertical="top" wrapText="1"/>
    </xf>
    <xf numFmtId="165" fontId="3" fillId="2" borderId="1" xfId="13" applyNumberFormat="1" applyFont="1" applyFill="1" applyBorder="1" applyAlignment="1">
      <alignment wrapText="1"/>
    </xf>
    <xf numFmtId="165" fontId="8" fillId="2" borderId="1" xfId="13" applyNumberFormat="1" applyFont="1" applyFill="1" applyBorder="1" applyAlignment="1">
      <alignment wrapText="1"/>
    </xf>
    <xf numFmtId="165" fontId="4" fillId="2" borderId="1" xfId="0" applyNumberFormat="1" applyFont="1" applyFill="1" applyBorder="1" applyAlignment="1"/>
    <xf numFmtId="165" fontId="9" fillId="2" borderId="1" xfId="13" applyNumberFormat="1" applyFont="1" applyFill="1" applyBorder="1" applyAlignment="1">
      <alignment wrapText="1"/>
    </xf>
    <xf numFmtId="165" fontId="11" fillId="2" borderId="1" xfId="13" applyNumberFormat="1" applyFont="1" applyFill="1" applyBorder="1" applyAlignment="1">
      <alignment wrapText="1"/>
    </xf>
    <xf numFmtId="0" fontId="15" fillId="2" borderId="6" xfId="7" applyFont="1" applyFill="1" applyBorder="1" applyAlignment="1">
      <alignment horizontal="center"/>
    </xf>
    <xf numFmtId="0" fontId="15" fillId="2" borderId="7" xfId="7" applyFont="1" applyFill="1" applyBorder="1" applyAlignment="1">
      <alignment horizontal="center"/>
    </xf>
    <xf numFmtId="0" fontId="15" fillId="2" borderId="5" xfId="7" applyFont="1" applyFill="1" applyBorder="1" applyAlignment="1">
      <alignment horizontal="center"/>
    </xf>
    <xf numFmtId="165" fontId="15" fillId="0" borderId="1" xfId="7" applyNumberFormat="1" applyFont="1" applyFill="1" applyBorder="1" applyAlignment="1">
      <alignment horizontal="right"/>
    </xf>
    <xf numFmtId="49" fontId="6" fillId="0" borderId="0" xfId="7" applyNumberFormat="1" applyFont="1" applyFill="1" applyBorder="1" applyAlignment="1">
      <alignment horizontal="center"/>
    </xf>
    <xf numFmtId="165" fontId="6" fillId="0" borderId="0" xfId="7" applyNumberFormat="1" applyFont="1" applyFill="1" applyBorder="1"/>
    <xf numFmtId="0" fontId="6" fillId="2" borderId="0" xfId="7" applyFont="1" applyFill="1" applyAlignment="1">
      <alignment horizontal="center"/>
    </xf>
    <xf numFmtId="0" fontId="6" fillId="2" borderId="5" xfId="7" applyFont="1" applyFill="1" applyBorder="1" applyAlignment="1">
      <alignment horizontal="center"/>
    </xf>
    <xf numFmtId="0" fontId="15" fillId="0" borderId="6" xfId="7" applyFont="1" applyBorder="1" applyAlignment="1">
      <alignment horizontal="left"/>
    </xf>
    <xf numFmtId="49" fontId="6" fillId="0" borderId="1" xfId="7" applyNumberFormat="1" applyFont="1" applyBorder="1" applyAlignment="1">
      <alignment horizontal="center"/>
    </xf>
    <xf numFmtId="0" fontId="15" fillId="2" borderId="12" xfId="7" applyFont="1" applyFill="1" applyBorder="1" applyAlignment="1">
      <alignment horizontal="center" vertical="center" wrapText="1"/>
    </xf>
    <xf numFmtId="49" fontId="14" fillId="2" borderId="13" xfId="7" applyNumberFormat="1" applyFont="1" applyFill="1" applyBorder="1" applyAlignment="1">
      <alignment horizontal="center" vertical="center"/>
    </xf>
    <xf numFmtId="0" fontId="14" fillId="2" borderId="13" xfId="7" applyFont="1" applyFill="1" applyBorder="1" applyAlignment="1">
      <alignment horizontal="center" vertical="center"/>
    </xf>
    <xf numFmtId="0" fontId="15" fillId="2" borderId="14" xfId="7" applyFont="1" applyFill="1" applyBorder="1" applyAlignment="1">
      <alignment horizontal="center" vertical="center" wrapText="1"/>
    </xf>
    <xf numFmtId="0" fontId="17" fillId="2" borderId="15" xfId="0" applyFont="1" applyFill="1" applyBorder="1" applyAlignment="1">
      <alignment horizontal="center" vertical="top" wrapText="1"/>
    </xf>
    <xf numFmtId="0" fontId="6" fillId="2" borderId="16" xfId="7" applyFont="1" applyFill="1" applyBorder="1"/>
    <xf numFmtId="0" fontId="6" fillId="2" borderId="16" xfId="7" applyFont="1" applyFill="1" applyBorder="1" applyAlignment="1">
      <alignment horizontal="center"/>
    </xf>
    <xf numFmtId="167" fontId="13" fillId="2" borderId="16" xfId="12" applyNumberFormat="1" applyFont="1" applyFill="1" applyBorder="1"/>
    <xf numFmtId="0" fontId="15" fillId="0" borderId="5" xfId="7" applyFont="1" applyBorder="1" applyAlignment="1">
      <alignment horizontal="center" vertical="center" wrapText="1"/>
    </xf>
    <xf numFmtId="0" fontId="6" fillId="0" borderId="5" xfId="7" applyFont="1" applyBorder="1" applyAlignment="1">
      <alignment horizontal="center"/>
    </xf>
    <xf numFmtId="0" fontId="6" fillId="0" borderId="0" xfId="7" applyFont="1" applyFill="1" applyAlignment="1">
      <alignment horizontal="center"/>
    </xf>
    <xf numFmtId="165" fontId="15" fillId="0" borderId="6" xfId="7" applyNumberFormat="1" applyFont="1" applyFill="1" applyBorder="1" applyAlignment="1">
      <alignment horizontal="right"/>
    </xf>
    <xf numFmtId="165" fontId="8" fillId="2" borderId="6" xfId="13" applyNumberFormat="1" applyFont="1" applyFill="1" applyBorder="1" applyAlignment="1">
      <alignment wrapText="1"/>
    </xf>
    <xf numFmtId="165" fontId="4" fillId="2" borderId="6" xfId="0" applyNumberFormat="1" applyFont="1" applyFill="1" applyBorder="1" applyAlignment="1"/>
    <xf numFmtId="165" fontId="11" fillId="2" borderId="6" xfId="13" applyNumberFormat="1" applyFont="1" applyFill="1" applyBorder="1" applyAlignment="1">
      <alignment wrapText="1"/>
    </xf>
    <xf numFmtId="0" fontId="0" fillId="0" borderId="0" xfId="0" applyBorder="1"/>
    <xf numFmtId="0" fontId="22" fillId="0" borderId="0" xfId="0" applyFont="1" applyBorder="1"/>
    <xf numFmtId="165" fontId="8" fillId="2" borderId="0" xfId="13" applyNumberFormat="1" applyFont="1" applyFill="1" applyBorder="1" applyAlignment="1">
      <alignment wrapText="1"/>
    </xf>
    <xf numFmtId="165" fontId="4" fillId="2" borderId="0" xfId="0" applyNumberFormat="1" applyFont="1" applyFill="1" applyBorder="1" applyAlignment="1"/>
    <xf numFmtId="165" fontId="11" fillId="2" borderId="0" xfId="13" applyNumberFormat="1" applyFont="1" applyFill="1" applyBorder="1" applyAlignment="1">
      <alignment wrapText="1"/>
    </xf>
    <xf numFmtId="165" fontId="0" fillId="0" borderId="0" xfId="0" applyNumberFormat="1" applyBorder="1"/>
    <xf numFmtId="168" fontId="26" fillId="0" borderId="0" xfId="2" applyFont="1" applyFill="1" applyAlignment="1"/>
    <xf numFmtId="165" fontId="25" fillId="4" borderId="0" xfId="2" applyNumberFormat="1" applyFont="1" applyFill="1" applyBorder="1" applyAlignment="1"/>
    <xf numFmtId="165" fontId="25" fillId="4" borderId="0" xfId="2" applyNumberFormat="1" applyFont="1" applyFill="1" applyAlignment="1"/>
    <xf numFmtId="168" fontId="27" fillId="0" borderId="0" xfId="2" applyFont="1" applyFill="1" applyAlignment="1"/>
    <xf numFmtId="0" fontId="28" fillId="0" borderId="0" xfId="0" applyFont="1"/>
    <xf numFmtId="168" fontId="7" fillId="0" borderId="1" xfId="2" applyFont="1" applyFill="1" applyBorder="1" applyAlignment="1">
      <alignment horizontal="left" vertical="center" wrapText="1"/>
    </xf>
    <xf numFmtId="49" fontId="7" fillId="0" borderId="1" xfId="2" applyNumberFormat="1" applyFont="1" applyFill="1" applyBorder="1" applyAlignment="1">
      <alignment horizontal="center" vertical="center" wrapText="1"/>
    </xf>
    <xf numFmtId="165" fontId="7" fillId="4" borderId="1" xfId="2" applyNumberFormat="1" applyFont="1" applyFill="1" applyBorder="1" applyAlignment="1"/>
    <xf numFmtId="168" fontId="29" fillId="0" borderId="0" xfId="2" applyFont="1" applyFill="1" applyAlignment="1"/>
    <xf numFmtId="165" fontId="30" fillId="0" borderId="0" xfId="2" applyNumberFormat="1" applyFont="1" applyFill="1" applyAlignment="1">
      <alignment horizontal="center" vertical="top" wrapText="1"/>
    </xf>
    <xf numFmtId="165" fontId="26" fillId="0" borderId="0" xfId="2" applyNumberFormat="1" applyFont="1" applyFill="1" applyAlignment="1"/>
    <xf numFmtId="0" fontId="31" fillId="4" borderId="0" xfId="7" applyFont="1" applyFill="1" applyAlignment="1"/>
    <xf numFmtId="0" fontId="32" fillId="4" borderId="0" xfId="7" applyFont="1" applyFill="1" applyAlignment="1"/>
    <xf numFmtId="0" fontId="32" fillId="0" borderId="0" xfId="7" applyFont="1" applyFill="1" applyAlignment="1"/>
    <xf numFmtId="0" fontId="6" fillId="2" borderId="0" xfId="7" applyFont="1" applyFill="1" applyAlignment="1"/>
    <xf numFmtId="0" fontId="15" fillId="2" borderId="0" xfId="7" applyFont="1" applyFill="1" applyAlignment="1"/>
    <xf numFmtId="0" fontId="16" fillId="2" borderId="0" xfId="7" applyFont="1" applyFill="1" applyAlignment="1">
      <alignment horizontal="center"/>
    </xf>
    <xf numFmtId="0" fontId="16" fillId="2" borderId="0" xfId="7" applyFont="1" applyFill="1"/>
    <xf numFmtId="165" fontId="16" fillId="2" borderId="0" xfId="7" applyNumberFormat="1" applyFont="1" applyFill="1" applyAlignment="1">
      <alignment horizontal="center"/>
    </xf>
    <xf numFmtId="165" fontId="16" fillId="2" borderId="0" xfId="7" applyNumberFormat="1" applyFont="1" applyFill="1"/>
    <xf numFmtId="165" fontId="33" fillId="2" borderId="0" xfId="7" applyNumberFormat="1" applyFont="1" applyFill="1"/>
    <xf numFmtId="0" fontId="34" fillId="2" borderId="0" xfId="7" applyFont="1" applyFill="1" applyAlignment="1">
      <alignment horizontal="center"/>
    </xf>
    <xf numFmtId="0" fontId="34" fillId="2" borderId="0" xfId="7" applyFont="1" applyFill="1"/>
    <xf numFmtId="165" fontId="34" fillId="2" borderId="0" xfId="7" applyNumberFormat="1" applyFont="1" applyFill="1"/>
    <xf numFmtId="0" fontId="16" fillId="0" borderId="0" xfId="7" applyFont="1" applyFill="1" applyAlignment="1">
      <alignment horizontal="center"/>
    </xf>
    <xf numFmtId="0" fontId="16" fillId="0" borderId="0" xfId="7" applyFont="1" applyFill="1"/>
    <xf numFmtId="0" fontId="16" fillId="2" borderId="0" xfId="7" applyFont="1" applyFill="1" applyAlignment="1"/>
    <xf numFmtId="165" fontId="34" fillId="2" borderId="0" xfId="7" applyNumberFormat="1" applyFont="1" applyFill="1" applyAlignment="1">
      <alignment horizontal="center"/>
    </xf>
    <xf numFmtId="165" fontId="34" fillId="2" borderId="0" xfId="7" applyNumberFormat="1" applyFont="1" applyFill="1" applyAlignment="1"/>
    <xf numFmtId="0" fontId="34" fillId="2" borderId="0" xfId="7" applyFont="1" applyFill="1" applyAlignment="1"/>
    <xf numFmtId="0" fontId="34" fillId="4" borderId="0" xfId="7" applyFont="1" applyFill="1" applyAlignment="1">
      <alignment horizontal="center"/>
    </xf>
    <xf numFmtId="0" fontId="34" fillId="4" borderId="0" xfId="7" applyFont="1" applyFill="1" applyAlignment="1"/>
    <xf numFmtId="0" fontId="16" fillId="4" borderId="0" xfId="7" applyFont="1" applyFill="1" applyAlignment="1">
      <alignment horizontal="center"/>
    </xf>
    <xf numFmtId="0" fontId="16" fillId="4" borderId="0" xfId="7" applyFont="1" applyFill="1" applyAlignment="1"/>
    <xf numFmtId="165" fontId="16" fillId="4" borderId="0" xfId="7" applyNumberFormat="1" applyFont="1" applyFill="1" applyAlignment="1">
      <alignment horizontal="center"/>
    </xf>
    <xf numFmtId="14" fontId="16" fillId="2" borderId="0" xfId="7" applyNumberFormat="1" applyFont="1" applyFill="1"/>
    <xf numFmtId="0" fontId="35" fillId="2" borderId="0" xfId="7" applyFont="1" applyFill="1"/>
    <xf numFmtId="0" fontId="8" fillId="2" borderId="6" xfId="0" applyFont="1" applyFill="1" applyBorder="1" applyAlignment="1">
      <alignment horizontal="left" vertical="center" wrapText="1"/>
    </xf>
    <xf numFmtId="49" fontId="8" fillId="2" borderId="1" xfId="0" applyNumberFormat="1" applyFont="1" applyFill="1" applyBorder="1" applyAlignment="1">
      <alignment horizontal="center" wrapText="1"/>
    </xf>
    <xf numFmtId="0" fontId="9" fillId="2" borderId="6" xfId="0" applyFont="1" applyFill="1" applyBorder="1" applyAlignment="1">
      <alignment vertical="top" wrapText="1"/>
    </xf>
    <xf numFmtId="49" fontId="9" fillId="2" borderId="1" xfId="0" applyNumberFormat="1" applyFont="1" applyFill="1" applyBorder="1" applyAlignment="1">
      <alignment horizontal="center" wrapText="1"/>
    </xf>
    <xf numFmtId="0" fontId="8" fillId="2" borderId="6" xfId="0" applyFont="1" applyFill="1" applyBorder="1" applyAlignment="1">
      <alignment vertical="top" wrapText="1"/>
    </xf>
    <xf numFmtId="0" fontId="6" fillId="3" borderId="0" xfId="7" applyFont="1" applyFill="1"/>
    <xf numFmtId="165" fontId="15" fillId="2" borderId="1" xfId="7" applyNumberFormat="1" applyFont="1" applyFill="1" applyBorder="1" applyAlignment="1">
      <alignment horizontal="right"/>
    </xf>
    <xf numFmtId="0" fontId="0" fillId="0" borderId="0" xfId="0" applyAlignment="1"/>
    <xf numFmtId="165" fontId="3" fillId="2" borderId="1" xfId="13" applyNumberFormat="1" applyFont="1" applyFill="1" applyBorder="1" applyAlignment="1">
      <alignment horizontal="center" vertical="top" wrapText="1"/>
    </xf>
    <xf numFmtId="165" fontId="3" fillId="0" borderId="1" xfId="13" applyNumberFormat="1" applyFont="1" applyFill="1" applyBorder="1" applyAlignment="1">
      <alignment horizontal="center" vertical="top" wrapText="1"/>
    </xf>
    <xf numFmtId="0" fontId="0" fillId="0" borderId="1" xfId="0" applyBorder="1"/>
    <xf numFmtId="0" fontId="2" fillId="0" borderId="0" xfId="0" applyFont="1" applyBorder="1" applyAlignment="1">
      <alignment wrapText="1"/>
    </xf>
    <xf numFmtId="0" fontId="0" fillId="3" borderId="1" xfId="0" applyFill="1" applyBorder="1"/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center" vertical="center" wrapText="1"/>
    </xf>
    <xf numFmtId="165" fontId="4" fillId="2" borderId="1" xfId="13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11" fillId="2" borderId="0" xfId="0" applyFont="1" applyFill="1" applyBorder="1" applyAlignment="1">
      <alignment horizontal="left" vertical="center"/>
    </xf>
    <xf numFmtId="0" fontId="37" fillId="0" borderId="0" xfId="0" applyFont="1"/>
    <xf numFmtId="0" fontId="2" fillId="0" borderId="2" xfId="0" applyFont="1" applyBorder="1" applyAlignment="1">
      <alignment vertical="center" wrapText="1"/>
    </xf>
    <xf numFmtId="172" fontId="9" fillId="0" borderId="1" xfId="0" applyNumberFormat="1" applyFont="1" applyBorder="1" applyAlignment="1">
      <alignment horizontal="center" vertical="center" wrapText="1"/>
    </xf>
    <xf numFmtId="0" fontId="23" fillId="0" borderId="1" xfId="0" applyFont="1" applyBorder="1" applyAlignment="1">
      <alignment wrapText="1"/>
    </xf>
    <xf numFmtId="0" fontId="23" fillId="0" borderId="1" xfId="0" applyFont="1" applyBorder="1"/>
    <xf numFmtId="173" fontId="37" fillId="0" borderId="0" xfId="0" applyNumberFormat="1" applyFont="1"/>
    <xf numFmtId="0" fontId="9" fillId="0" borderId="1" xfId="0" applyFont="1" applyBorder="1" applyAlignment="1">
      <alignment vertical="top" wrapText="1"/>
    </xf>
    <xf numFmtId="3" fontId="0" fillId="0" borderId="1" xfId="0" applyNumberFormat="1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center" wrapText="1"/>
    </xf>
    <xf numFmtId="0" fontId="8" fillId="0" borderId="16" xfId="0" applyFont="1" applyBorder="1" applyAlignment="1">
      <alignment horizontal="right" vertical="top" wrapText="1"/>
    </xf>
    <xf numFmtId="0" fontId="8" fillId="0" borderId="16" xfId="0" applyFont="1" applyBorder="1" applyAlignment="1">
      <alignment vertical="top" wrapText="1"/>
    </xf>
    <xf numFmtId="0" fontId="10" fillId="0" borderId="0" xfId="0" applyFont="1"/>
    <xf numFmtId="0" fontId="8" fillId="0" borderId="0" xfId="0" applyFont="1"/>
    <xf numFmtId="0" fontId="8" fillId="0" borderId="0" xfId="0" applyFont="1" applyAlignment="1">
      <alignment horizontal="right"/>
    </xf>
    <xf numFmtId="0" fontId="6" fillId="0" borderId="0" xfId="0" applyFont="1" applyAlignment="1"/>
    <xf numFmtId="0" fontId="5" fillId="0" borderId="0" xfId="0" applyFont="1" applyAlignment="1">
      <alignment horizontal="right"/>
    </xf>
    <xf numFmtId="0" fontId="36" fillId="0" borderId="0" xfId="0" applyFont="1"/>
    <xf numFmtId="0" fontId="15" fillId="2" borderId="0" xfId="7" applyFont="1" applyFill="1" applyAlignment="1">
      <alignment horizontal="center"/>
    </xf>
    <xf numFmtId="0" fontId="4" fillId="2" borderId="1" xfId="0" applyFont="1" applyFill="1" applyBorder="1" applyAlignment="1">
      <alignment vertical="top" wrapText="1"/>
    </xf>
    <xf numFmtId="49" fontId="4" fillId="2" borderId="1" xfId="0" applyNumberFormat="1" applyFont="1" applyFill="1" applyBorder="1" applyAlignment="1">
      <alignment horizontal="center" vertical="center" wrapText="1"/>
    </xf>
    <xf numFmtId="165" fontId="2" fillId="2" borderId="0" xfId="0" applyNumberFormat="1" applyFont="1" applyFill="1" applyAlignment="1">
      <alignment horizontal="right"/>
    </xf>
    <xf numFmtId="0" fontId="2" fillId="0" borderId="0" xfId="0" applyFont="1" applyAlignment="1">
      <alignment horizontal="right"/>
    </xf>
    <xf numFmtId="0" fontId="34" fillId="0" borderId="0" xfId="7" applyFont="1" applyFill="1" applyAlignment="1">
      <alignment horizontal="center"/>
    </xf>
    <xf numFmtId="0" fontId="4" fillId="0" borderId="6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right"/>
    </xf>
    <xf numFmtId="0" fontId="11" fillId="2" borderId="1" xfId="0" applyFont="1" applyFill="1" applyBorder="1" applyAlignment="1">
      <alignment horizontal="center" vertical="center" wrapText="1"/>
    </xf>
    <xf numFmtId="0" fontId="0" fillId="2" borderId="0" xfId="0" applyFill="1"/>
    <xf numFmtId="0" fontId="11" fillId="0" borderId="1" xfId="0" applyFont="1" applyFill="1" applyBorder="1" applyAlignment="1">
      <alignment horizontal="center" vertical="center" wrapText="1"/>
    </xf>
    <xf numFmtId="165" fontId="2" fillId="0" borderId="0" xfId="0" applyNumberFormat="1" applyFont="1" applyAlignment="1">
      <alignment horizontal="right"/>
    </xf>
    <xf numFmtId="0" fontId="40" fillId="0" borderId="0" xfId="0" applyFont="1" applyAlignment="1">
      <alignment wrapText="1"/>
    </xf>
    <xf numFmtId="165" fontId="41" fillId="0" borderId="0" xfId="0" applyNumberFormat="1" applyFont="1" applyAlignment="1">
      <alignment horizontal="right"/>
    </xf>
    <xf numFmtId="0" fontId="45" fillId="0" borderId="0" xfId="0" applyFont="1" applyAlignment="1">
      <alignment wrapText="1"/>
    </xf>
    <xf numFmtId="0" fontId="40" fillId="0" borderId="1" xfId="0" applyFont="1" applyBorder="1" applyAlignment="1">
      <alignment horizontal="center" vertical="center" wrapText="1"/>
    </xf>
    <xf numFmtId="0" fontId="41" fillId="0" borderId="1" xfId="0" applyFont="1" applyFill="1" applyBorder="1" applyAlignment="1">
      <alignment horizontal="center" vertical="center" wrapText="1"/>
    </xf>
    <xf numFmtId="0" fontId="41" fillId="0" borderId="1" xfId="0" applyFont="1" applyFill="1" applyBorder="1" applyAlignment="1">
      <alignment horizontal="justify" vertical="top" wrapText="1"/>
    </xf>
    <xf numFmtId="0" fontId="41" fillId="0" borderId="0" xfId="0" applyFont="1" applyFill="1" applyBorder="1" applyAlignment="1">
      <alignment horizontal="center" vertical="center" wrapText="1"/>
    </xf>
    <xf numFmtId="0" fontId="41" fillId="0" borderId="0" xfId="0" applyFont="1" applyFill="1" applyBorder="1" applyAlignment="1">
      <alignment horizontal="justify" vertical="top" wrapText="1"/>
    </xf>
    <xf numFmtId="165" fontId="41" fillId="0" borderId="0" xfId="14" applyNumberFormat="1" applyFont="1" applyFill="1" applyBorder="1" applyAlignment="1">
      <alignment horizontal="center" vertical="center" wrapText="1"/>
    </xf>
    <xf numFmtId="0" fontId="40" fillId="0" borderId="1" xfId="0" applyFont="1" applyFill="1" applyBorder="1" applyAlignment="1">
      <alignment horizontal="center" vertical="center" wrapText="1"/>
    </xf>
    <xf numFmtId="165" fontId="40" fillId="0" borderId="1" xfId="0" applyNumberFormat="1" applyFont="1" applyFill="1" applyBorder="1" applyAlignment="1">
      <alignment horizontal="center" vertical="center" wrapText="1"/>
    </xf>
    <xf numFmtId="0" fontId="41" fillId="0" borderId="1" xfId="0" applyFont="1" applyFill="1" applyBorder="1" applyAlignment="1">
      <alignment horizontal="center" wrapText="1"/>
    </xf>
    <xf numFmtId="0" fontId="41" fillId="0" borderId="1" xfId="0" applyNumberFormat="1" applyFont="1" applyFill="1" applyBorder="1" applyAlignment="1">
      <alignment horizontal="center" wrapText="1"/>
    </xf>
    <xf numFmtId="0" fontId="40" fillId="0" borderId="1" xfId="0" applyFont="1" applyFill="1" applyBorder="1" applyAlignment="1">
      <alignment horizontal="justify" vertical="top" wrapText="1"/>
    </xf>
    <xf numFmtId="165" fontId="40" fillId="0" borderId="1" xfId="14" applyNumberFormat="1" applyFont="1" applyFill="1" applyBorder="1" applyAlignment="1">
      <alignment horizontal="center" vertical="center" wrapText="1"/>
    </xf>
    <xf numFmtId="0" fontId="41" fillId="0" borderId="1" xfId="0" applyFont="1" applyBorder="1" applyAlignment="1">
      <alignment vertical="top" wrapText="1"/>
    </xf>
    <xf numFmtId="0" fontId="40" fillId="0" borderId="0" xfId="0" applyFont="1" applyAlignment="1">
      <alignment horizontal="center" vertical="center" wrapText="1"/>
    </xf>
    <xf numFmtId="0" fontId="41" fillId="0" borderId="0" xfId="0" applyFont="1" applyAlignment="1">
      <alignment horizontal="center"/>
    </xf>
    <xf numFmtId="0" fontId="46" fillId="0" borderId="1" xfId="0" applyFont="1" applyBorder="1" applyAlignment="1">
      <alignment horizontal="center" vertical="center" wrapText="1"/>
    </xf>
    <xf numFmtId="0" fontId="43" fillId="0" borderId="1" xfId="0" applyFont="1" applyBorder="1" applyAlignment="1">
      <alignment horizontal="center" vertical="top" wrapText="1"/>
    </xf>
    <xf numFmtId="0" fontId="41" fillId="0" borderId="1" xfId="0" applyFont="1" applyBorder="1"/>
    <xf numFmtId="0" fontId="41" fillId="0" borderId="1" xfId="0" applyFont="1" applyBorder="1" applyAlignment="1">
      <alignment horizontal="left" vertical="top" wrapText="1"/>
    </xf>
    <xf numFmtId="0" fontId="45" fillId="0" borderId="1" xfId="0" applyFont="1" applyBorder="1" applyAlignment="1">
      <alignment horizontal="center" vertical="top" wrapText="1"/>
    </xf>
    <xf numFmtId="0" fontId="45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top" wrapText="1"/>
    </xf>
    <xf numFmtId="165" fontId="15" fillId="5" borderId="1" xfId="7" applyNumberFormat="1" applyFont="1" applyFill="1" applyBorder="1" applyAlignment="1"/>
    <xf numFmtId="165" fontId="41" fillId="5" borderId="1" xfId="14" applyNumberFormat="1" applyFont="1" applyFill="1" applyBorder="1" applyAlignment="1">
      <alignment horizontal="center" vertical="center" wrapText="1"/>
    </xf>
    <xf numFmtId="165" fontId="3" fillId="5" borderId="1" xfId="13" applyNumberFormat="1" applyFont="1" applyFill="1" applyBorder="1" applyAlignment="1">
      <alignment wrapText="1"/>
    </xf>
    <xf numFmtId="165" fontId="3" fillId="5" borderId="1" xfId="13" applyNumberFormat="1" applyFont="1" applyFill="1" applyBorder="1" applyAlignment="1">
      <alignment horizontal="center" wrapText="1"/>
    </xf>
    <xf numFmtId="165" fontId="19" fillId="5" borderId="1" xfId="0" applyNumberFormat="1" applyFont="1" applyFill="1" applyBorder="1" applyAlignment="1">
      <alignment horizontal="center" vertical="top" wrapText="1"/>
    </xf>
    <xf numFmtId="0" fontId="0" fillId="5" borderId="0" xfId="0" applyFill="1"/>
    <xf numFmtId="165" fontId="0" fillId="5" borderId="0" xfId="0" applyNumberFormat="1" applyFill="1"/>
    <xf numFmtId="165" fontId="2" fillId="5" borderId="0" xfId="0" applyNumberFormat="1" applyFont="1" applyFill="1" applyAlignment="1">
      <alignment horizontal="right"/>
    </xf>
    <xf numFmtId="0" fontId="54" fillId="0" borderId="0" xfId="0" applyFont="1"/>
    <xf numFmtId="0" fontId="56" fillId="0" borderId="0" xfId="0" applyFont="1" applyAlignment="1">
      <alignment horizontal="justify"/>
    </xf>
    <xf numFmtId="0" fontId="55" fillId="0" borderId="1" xfId="0" applyFont="1" applyBorder="1" applyAlignment="1">
      <alignment horizontal="center" vertical="center" wrapText="1"/>
    </xf>
    <xf numFmtId="0" fontId="56" fillId="0" borderId="1" xfId="0" applyFont="1" applyBorder="1" applyAlignment="1">
      <alignment horizontal="center" vertical="top" wrapText="1"/>
    </xf>
    <xf numFmtId="0" fontId="56" fillId="0" borderId="1" xfId="0" applyFont="1" applyBorder="1" applyAlignment="1">
      <alignment horizontal="justify" vertical="top" wrapText="1"/>
    </xf>
    <xf numFmtId="171" fontId="56" fillId="0" borderId="1" xfId="15" applyNumberFormat="1" applyFont="1" applyBorder="1" applyAlignment="1">
      <alignment horizontal="justify" vertical="top" wrapText="1"/>
    </xf>
    <xf numFmtId="0" fontId="55" fillId="0" borderId="1" xfId="0" applyFont="1" applyBorder="1" applyAlignment="1">
      <alignment horizontal="justify" vertical="top" wrapText="1"/>
    </xf>
    <xf numFmtId="0" fontId="56" fillId="0" borderId="1" xfId="0" applyFont="1" applyBorder="1" applyAlignment="1">
      <alignment horizontal="center" vertical="top" wrapText="1"/>
    </xf>
    <xf numFmtId="174" fontId="56" fillId="0" borderId="1" xfId="15" applyNumberFormat="1" applyFont="1" applyBorder="1" applyAlignment="1">
      <alignment horizontal="center" vertical="top" wrapText="1"/>
    </xf>
    <xf numFmtId="0" fontId="56" fillId="0" borderId="0" xfId="0" applyFont="1"/>
    <xf numFmtId="0" fontId="54" fillId="0" borderId="0" xfId="0" applyFont="1" applyAlignment="1">
      <alignment horizontal="center"/>
    </xf>
    <xf numFmtId="0" fontId="56" fillId="0" borderId="0" xfId="0" applyFont="1" applyAlignment="1">
      <alignment horizontal="center"/>
    </xf>
    <xf numFmtId="171" fontId="54" fillId="0" borderId="1" xfId="15" applyNumberFormat="1" applyFont="1" applyBorder="1" applyAlignment="1">
      <alignment horizontal="center" vertical="top" wrapText="1"/>
    </xf>
    <xf numFmtId="0" fontId="58" fillId="0" borderId="0" xfId="0" applyFont="1"/>
    <xf numFmtId="165" fontId="4" fillId="5" borderId="1" xfId="13" applyNumberFormat="1" applyFont="1" applyFill="1" applyBorder="1" applyAlignment="1">
      <alignment horizontal="center" vertical="center" wrapText="1"/>
    </xf>
    <xf numFmtId="165" fontId="4" fillId="5" borderId="1" xfId="13" applyNumberFormat="1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23" fillId="0" borderId="1" xfId="0" applyFont="1" applyBorder="1" applyAlignment="1">
      <alignment vertical="center" wrapText="1"/>
    </xf>
    <xf numFmtId="0" fontId="6" fillId="5" borderId="0" xfId="7" applyFont="1" applyFill="1"/>
    <xf numFmtId="172" fontId="3" fillId="0" borderId="1" xfId="0" applyNumberFormat="1" applyFont="1" applyBorder="1" applyAlignment="1">
      <alignment horizontal="center" vertical="center" wrapText="1"/>
    </xf>
    <xf numFmtId="0" fontId="6" fillId="5" borderId="0" xfId="7" applyFont="1" applyFill="1" applyBorder="1"/>
    <xf numFmtId="0" fontId="15" fillId="5" borderId="0" xfId="7" applyFont="1" applyFill="1"/>
    <xf numFmtId="165" fontId="6" fillId="5" borderId="0" xfId="7" applyNumberFormat="1" applyFont="1" applyFill="1"/>
    <xf numFmtId="165" fontId="15" fillId="5" borderId="0" xfId="7" applyNumberFormat="1" applyFont="1" applyFill="1" applyBorder="1" applyAlignment="1">
      <alignment horizontal="right"/>
    </xf>
    <xf numFmtId="165" fontId="6" fillId="5" borderId="0" xfId="7" applyNumberFormat="1" applyFont="1" applyFill="1" applyBorder="1"/>
    <xf numFmtId="0" fontId="32" fillId="5" borderId="0" xfId="7" applyFont="1" applyFill="1" applyAlignment="1"/>
    <xf numFmtId="0" fontId="2" fillId="0" borderId="21" xfId="0" applyFont="1" applyBorder="1" applyAlignment="1">
      <alignment vertical="top" wrapText="1"/>
    </xf>
    <xf numFmtId="0" fontId="57" fillId="2" borderId="1" xfId="7" applyFont="1" applyFill="1" applyBorder="1" applyAlignment="1">
      <alignment wrapText="1"/>
    </xf>
    <xf numFmtId="171" fontId="43" fillId="0" borderId="1" xfId="14" applyNumberFormat="1" applyFont="1" applyBorder="1" applyAlignment="1">
      <alignment horizontal="center" vertical="center" wrapText="1"/>
    </xf>
    <xf numFmtId="0" fontId="59" fillId="5" borderId="0" xfId="0" applyFont="1" applyFill="1"/>
    <xf numFmtId="0" fontId="4" fillId="0" borderId="1" xfId="0" applyFont="1" applyBorder="1" applyAlignment="1">
      <alignment horizontal="left" vertical="top" wrapText="1"/>
    </xf>
    <xf numFmtId="0" fontId="4" fillId="0" borderId="1" xfId="0" applyFont="1" applyFill="1" applyBorder="1" applyAlignment="1">
      <alignment horizontal="left" vertical="top" wrapText="1"/>
    </xf>
    <xf numFmtId="0" fontId="2" fillId="0" borderId="1" xfId="0" applyFont="1" applyBorder="1" applyAlignment="1">
      <alignment vertical="center" wrapText="1"/>
    </xf>
    <xf numFmtId="0" fontId="23" fillId="0" borderId="1" xfId="0" applyFont="1" applyBorder="1" applyAlignment="1">
      <alignment vertical="center" wrapText="1"/>
    </xf>
    <xf numFmtId="0" fontId="23" fillId="0" borderId="6" xfId="0" applyFont="1" applyBorder="1" applyAlignment="1">
      <alignment vertical="center" wrapText="1"/>
    </xf>
    <xf numFmtId="0" fontId="4" fillId="2" borderId="6" xfId="0" applyFont="1" applyFill="1" applyBorder="1" applyAlignment="1">
      <alignment vertical="top" wrapText="1"/>
    </xf>
    <xf numFmtId="0" fontId="23" fillId="0" borderId="2" xfId="0" applyFont="1" applyBorder="1" applyAlignment="1">
      <alignment vertical="center" wrapText="1"/>
    </xf>
    <xf numFmtId="172" fontId="23" fillId="0" borderId="1" xfId="0" applyNumberFormat="1" applyFont="1" applyBorder="1" applyAlignment="1">
      <alignment horizontal="center" vertical="center" wrapText="1"/>
    </xf>
    <xf numFmtId="172" fontId="2" fillId="0" borderId="1" xfId="0" applyNumberFormat="1" applyFont="1" applyBorder="1" applyAlignment="1">
      <alignment horizontal="center" vertical="center" wrapText="1"/>
    </xf>
    <xf numFmtId="172" fontId="2" fillId="0" borderId="2" xfId="0" applyNumberFormat="1" applyFont="1" applyBorder="1" applyAlignment="1">
      <alignment horizontal="center" vertical="center" wrapText="1"/>
    </xf>
    <xf numFmtId="172" fontId="23" fillId="0" borderId="2" xfId="0" applyNumberFormat="1" applyFont="1" applyBorder="1" applyAlignment="1">
      <alignment horizontal="center" vertical="center" wrapText="1"/>
    </xf>
    <xf numFmtId="171" fontId="2" fillId="0" borderId="1" xfId="13" applyNumberFormat="1" applyFont="1" applyBorder="1" applyAlignment="1">
      <alignment horizontal="center" vertical="center" wrapText="1"/>
    </xf>
    <xf numFmtId="0" fontId="54" fillId="0" borderId="1" xfId="0" applyFont="1" applyBorder="1"/>
    <xf numFmtId="0" fontId="54" fillId="0" borderId="1" xfId="0" applyFont="1" applyBorder="1" applyAlignment="1">
      <alignment vertical="top" wrapText="1"/>
    </xf>
    <xf numFmtId="0" fontId="54" fillId="0" borderId="1" xfId="0" applyFont="1" applyBorder="1" applyAlignment="1">
      <alignment vertical="center"/>
    </xf>
    <xf numFmtId="0" fontId="56" fillId="0" borderId="1" xfId="0" applyFont="1" applyBorder="1" applyAlignment="1">
      <alignment horizontal="center" vertical="center" wrapText="1"/>
    </xf>
    <xf numFmtId="0" fontId="56" fillId="0" borderId="1" xfId="0" applyFont="1" applyBorder="1" applyAlignment="1">
      <alignment horizontal="center" wrapText="1"/>
    </xf>
    <xf numFmtId="0" fontId="54" fillId="0" borderId="1" xfId="0" applyFont="1" applyBorder="1" applyAlignment="1">
      <alignment horizontal="left" wrapText="1"/>
    </xf>
    <xf numFmtId="0" fontId="54" fillId="0" borderId="1" xfId="0" applyFont="1" applyBorder="1" applyAlignment="1">
      <alignment horizontal="center" wrapText="1"/>
    </xf>
    <xf numFmtId="0" fontId="54" fillId="0" borderId="1" xfId="0" applyFont="1" applyBorder="1" applyAlignment="1">
      <alignment horizontal="left" vertical="top" wrapText="1"/>
    </xf>
    <xf numFmtId="168" fontId="25" fillId="5" borderId="1" xfId="2" applyFont="1" applyFill="1" applyBorder="1" applyAlignment="1">
      <alignment horizontal="left" vertical="center" wrapText="1"/>
    </xf>
    <xf numFmtId="49" fontId="25" fillId="5" borderId="1" xfId="2" applyNumberFormat="1" applyFont="1" applyFill="1" applyBorder="1" applyAlignment="1">
      <alignment horizontal="center" vertical="center" wrapText="1"/>
    </xf>
    <xf numFmtId="165" fontId="25" fillId="6" borderId="1" xfId="2" applyNumberFormat="1" applyFont="1" applyFill="1" applyBorder="1" applyAlignment="1"/>
    <xf numFmtId="0" fontId="11" fillId="5" borderId="15" xfId="0" applyFont="1" applyFill="1" applyBorder="1" applyAlignment="1">
      <alignment horizontal="center" vertical="center" wrapText="1"/>
    </xf>
    <xf numFmtId="0" fontId="11" fillId="5" borderId="1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0" fontId="56" fillId="0" borderId="1" xfId="0" applyFont="1" applyBorder="1" applyAlignment="1">
      <alignment horizontal="center" vertical="center"/>
    </xf>
    <xf numFmtId="0" fontId="11" fillId="2" borderId="2" xfId="0" applyFont="1" applyFill="1" applyBorder="1" applyAlignment="1">
      <alignment horizontal="center" vertical="center" wrapText="1"/>
    </xf>
    <xf numFmtId="0" fontId="4" fillId="0" borderId="15" xfId="0" applyFont="1" applyBorder="1" applyAlignment="1">
      <alignment horizontal="left" vertical="top" wrapText="1"/>
    </xf>
    <xf numFmtId="0" fontId="56" fillId="0" borderId="1" xfId="0" applyFont="1" applyBorder="1" applyAlignment="1">
      <alignment horizontal="left" wrapText="1"/>
    </xf>
    <xf numFmtId="0" fontId="4" fillId="0" borderId="2" xfId="0" applyFont="1" applyBorder="1" applyAlignment="1">
      <alignment horizontal="left" vertical="top" wrapText="1"/>
    </xf>
    <xf numFmtId="0" fontId="56" fillId="0" borderId="0" xfId="0" applyFont="1" applyAlignment="1">
      <alignment horizontal="center" vertical="top"/>
    </xf>
    <xf numFmtId="0" fontId="4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0" fontId="2" fillId="0" borderId="0" xfId="0" applyFont="1" applyAlignment="1">
      <alignment horizontal="center"/>
    </xf>
    <xf numFmtId="0" fontId="63" fillId="0" borderId="1" xfId="0" applyFont="1" applyBorder="1" applyAlignment="1">
      <alignment horizontal="center" vertical="center" wrapText="1"/>
    </xf>
    <xf numFmtId="165" fontId="63" fillId="0" borderId="1" xfId="0" applyNumberFormat="1" applyFont="1" applyBorder="1" applyAlignment="1">
      <alignment horizontal="center" vertical="center" wrapText="1"/>
    </xf>
    <xf numFmtId="0" fontId="30" fillId="0" borderId="1" xfId="0" applyFont="1" applyBorder="1" applyAlignment="1">
      <alignment horizontal="center" wrapText="1"/>
    </xf>
    <xf numFmtId="1" fontId="30" fillId="0" borderId="1" xfId="0" applyNumberFormat="1" applyFont="1" applyBorder="1" applyAlignment="1">
      <alignment horizontal="center" wrapText="1"/>
    </xf>
    <xf numFmtId="0" fontId="63" fillId="2" borderId="1" xfId="0" applyFont="1" applyFill="1" applyBorder="1" applyAlignment="1">
      <alignment horizontal="center" vertical="center" wrapText="1"/>
    </xf>
    <xf numFmtId="164" fontId="63" fillId="2" borderId="1" xfId="14" applyFont="1" applyFill="1" applyBorder="1" applyAlignment="1">
      <alignment horizontal="left" vertical="center" wrapText="1"/>
    </xf>
    <xf numFmtId="165" fontId="63" fillId="2" borderId="1" xfId="14" applyNumberFormat="1" applyFont="1" applyFill="1" applyBorder="1" applyAlignment="1">
      <alignment horizontal="center" vertical="center" wrapText="1"/>
    </xf>
    <xf numFmtId="0" fontId="30" fillId="2" borderId="1" xfId="0" applyFont="1" applyFill="1" applyBorder="1" applyAlignment="1">
      <alignment horizontal="center" vertical="center" wrapText="1"/>
    </xf>
    <xf numFmtId="0" fontId="30" fillId="2" borderId="1" xfId="0" applyFont="1" applyFill="1" applyBorder="1" applyAlignment="1">
      <alignment horizontal="justify" vertical="top" wrapText="1"/>
    </xf>
    <xf numFmtId="165" fontId="30" fillId="2" borderId="1" xfId="14" applyNumberFormat="1" applyFont="1" applyFill="1" applyBorder="1" applyAlignment="1">
      <alignment horizontal="center" vertical="center" wrapText="1"/>
    </xf>
    <xf numFmtId="0" fontId="30" fillId="0" borderId="2" xfId="0" applyFont="1" applyBorder="1" applyAlignment="1">
      <alignment horizontal="center" vertical="center" wrapText="1"/>
    </xf>
    <xf numFmtId="0" fontId="30" fillId="0" borderId="2" xfId="0" applyFont="1" applyBorder="1" applyAlignment="1">
      <alignment vertical="top" wrapText="1"/>
    </xf>
    <xf numFmtId="0" fontId="30" fillId="0" borderId="1" xfId="0" applyFont="1" applyBorder="1" applyAlignment="1">
      <alignment horizontal="center" vertical="center" wrapText="1"/>
    </xf>
    <xf numFmtId="0" fontId="30" fillId="0" borderId="1" xfId="0" applyFont="1" applyBorder="1" applyAlignment="1">
      <alignment horizontal="justify" vertical="top" wrapText="1"/>
    </xf>
    <xf numFmtId="165" fontId="30" fillId="0" borderId="1" xfId="14" applyNumberFormat="1" applyFont="1" applyFill="1" applyBorder="1" applyAlignment="1">
      <alignment horizontal="center" vertical="center" wrapText="1"/>
    </xf>
    <xf numFmtId="0" fontId="30" fillId="5" borderId="1" xfId="0" applyFont="1" applyFill="1" applyBorder="1" applyAlignment="1">
      <alignment horizontal="center" vertical="center" wrapText="1"/>
    </xf>
    <xf numFmtId="0" fontId="64" fillId="0" borderId="1" xfId="0" applyFont="1" applyBorder="1" applyAlignment="1">
      <alignment wrapText="1"/>
    </xf>
    <xf numFmtId="165" fontId="30" fillId="5" borderId="1" xfId="14" applyNumberFormat="1" applyFont="1" applyFill="1" applyBorder="1" applyAlignment="1">
      <alignment horizontal="center" vertical="center" wrapText="1"/>
    </xf>
    <xf numFmtId="0" fontId="64" fillId="0" borderId="15" xfId="0" applyFont="1" applyBorder="1" applyAlignment="1">
      <alignment wrapText="1"/>
    </xf>
    <xf numFmtId="0" fontId="65" fillId="0" borderId="0" xfId="0" applyFont="1"/>
    <xf numFmtId="165" fontId="65" fillId="0" borderId="0" xfId="0" applyNumberFormat="1" applyFont="1"/>
    <xf numFmtId="165" fontId="30" fillId="0" borderId="0" xfId="0" applyNumberFormat="1" applyFont="1" applyAlignment="1">
      <alignment horizontal="right"/>
    </xf>
    <xf numFmtId="0" fontId="4" fillId="0" borderId="1" xfId="0" applyFont="1" applyBorder="1" applyAlignment="1">
      <alignment horizontal="left" vertical="top" wrapText="1"/>
    </xf>
    <xf numFmtId="0" fontId="3" fillId="2" borderId="1" xfId="7" applyFont="1" applyFill="1" applyBorder="1" applyAlignment="1">
      <alignment horizontal="center"/>
    </xf>
    <xf numFmtId="0" fontId="24" fillId="2" borderId="3" xfId="7" applyFont="1" applyFill="1" applyBorder="1" applyAlignment="1">
      <alignment wrapText="1"/>
    </xf>
    <xf numFmtId="49" fontId="3" fillId="2" borderId="1" xfId="7" applyNumberFormat="1" applyFont="1" applyFill="1" applyBorder="1" applyAlignment="1">
      <alignment horizontal="center"/>
    </xf>
    <xf numFmtId="49" fontId="3" fillId="2" borderId="6" xfId="7" applyNumberFormat="1" applyFont="1" applyFill="1" applyBorder="1" applyAlignment="1"/>
    <xf numFmtId="49" fontId="3" fillId="2" borderId="7" xfId="7" applyNumberFormat="1" applyFont="1" applyFill="1" applyBorder="1" applyAlignment="1"/>
    <xf numFmtId="49" fontId="3" fillId="2" borderId="5" xfId="7" applyNumberFormat="1" applyFont="1" applyFill="1" applyBorder="1" applyAlignment="1"/>
    <xf numFmtId="165" fontId="3" fillId="5" borderId="1" xfId="7" applyNumberFormat="1" applyFont="1" applyFill="1" applyBorder="1" applyAlignment="1"/>
    <xf numFmtId="49" fontId="3" fillId="2" borderId="6" xfId="7" applyNumberFormat="1" applyFont="1" applyFill="1" applyBorder="1" applyAlignment="1">
      <alignment horizontal="center"/>
    </xf>
    <xf numFmtId="49" fontId="4" fillId="2" borderId="7" xfId="7" applyNumberFormat="1" applyFont="1" applyFill="1" applyBorder="1" applyAlignment="1"/>
    <xf numFmtId="49" fontId="4" fillId="2" borderId="5" xfId="7" applyNumberFormat="1" applyFont="1" applyFill="1" applyBorder="1" applyAlignment="1"/>
    <xf numFmtId="49" fontId="3" fillId="2" borderId="5" xfId="7" applyNumberFormat="1" applyFont="1" applyFill="1" applyBorder="1" applyAlignment="1">
      <alignment horizontal="center"/>
    </xf>
    <xf numFmtId="0" fontId="4" fillId="2" borderId="1" xfId="7" applyFont="1" applyFill="1" applyBorder="1" applyAlignment="1">
      <alignment horizontal="center"/>
    </xf>
    <xf numFmtId="0" fontId="4" fillId="0" borderId="1" xfId="0" applyFont="1" applyBorder="1" applyAlignment="1">
      <alignment horizontal="left" wrapText="1"/>
    </xf>
    <xf numFmtId="49" fontId="4" fillId="2" borderId="1" xfId="7" applyNumberFormat="1" applyFont="1" applyFill="1" applyBorder="1" applyAlignment="1">
      <alignment horizontal="center"/>
    </xf>
    <xf numFmtId="49" fontId="4" fillId="2" borderId="6" xfId="7" applyNumberFormat="1" applyFont="1" applyFill="1" applyBorder="1" applyAlignment="1">
      <alignment horizontal="center"/>
    </xf>
    <xf numFmtId="49" fontId="4" fillId="2" borderId="7" xfId="7" applyNumberFormat="1" applyFont="1" applyFill="1" applyBorder="1" applyAlignment="1">
      <alignment horizontal="left"/>
    </xf>
    <xf numFmtId="49" fontId="4" fillId="2" borderId="7" xfId="7" applyNumberFormat="1" applyFont="1" applyFill="1" applyBorder="1" applyAlignment="1">
      <alignment horizontal="center"/>
    </xf>
    <xf numFmtId="49" fontId="4" fillId="2" borderId="5" xfId="7" applyNumberFormat="1" applyFont="1" applyFill="1" applyBorder="1" applyAlignment="1">
      <alignment horizontal="center"/>
    </xf>
    <xf numFmtId="165" fontId="4" fillId="5" borderId="1" xfId="7" applyNumberFormat="1" applyFont="1" applyFill="1" applyBorder="1" applyAlignment="1"/>
    <xf numFmtId="0" fontId="4" fillId="5" borderId="1" xfId="7" applyFont="1" applyFill="1" applyBorder="1" applyAlignment="1">
      <alignment horizontal="center"/>
    </xf>
    <xf numFmtId="49" fontId="4" fillId="5" borderId="1" xfId="7" applyNumberFormat="1" applyFont="1" applyFill="1" applyBorder="1" applyAlignment="1">
      <alignment horizontal="center"/>
    </xf>
    <xf numFmtId="49" fontId="4" fillId="5" borderId="6" xfId="7" applyNumberFormat="1" applyFont="1" applyFill="1" applyBorder="1" applyAlignment="1">
      <alignment horizontal="center"/>
    </xf>
    <xf numFmtId="49" fontId="4" fillId="5" borderId="7" xfId="7" applyNumberFormat="1" applyFont="1" applyFill="1" applyBorder="1" applyAlignment="1">
      <alignment horizontal="center"/>
    </xf>
    <xf numFmtId="49" fontId="4" fillId="5" borderId="5" xfId="7" applyNumberFormat="1" applyFont="1" applyFill="1" applyBorder="1" applyAlignment="1">
      <alignment horizontal="center"/>
    </xf>
    <xf numFmtId="0" fontId="3" fillId="2" borderId="1" xfId="7" applyFont="1" applyFill="1" applyBorder="1"/>
    <xf numFmtId="0" fontId="4" fillId="2" borderId="1" xfId="7" applyFont="1" applyFill="1" applyBorder="1"/>
    <xf numFmtId="0" fontId="4" fillId="5" borderId="1" xfId="7" applyFont="1" applyFill="1" applyBorder="1"/>
    <xf numFmtId="0" fontId="4" fillId="2" borderId="2" xfId="7" applyFont="1" applyFill="1" applyBorder="1"/>
    <xf numFmtId="0" fontId="3" fillId="5" borderId="1" xfId="7" applyFont="1" applyFill="1" applyBorder="1" applyAlignment="1">
      <alignment horizontal="center"/>
    </xf>
    <xf numFmtId="49" fontId="3" fillId="5" borderId="1" xfId="7" applyNumberFormat="1" applyFont="1" applyFill="1" applyBorder="1" applyAlignment="1">
      <alignment horizontal="center"/>
    </xf>
    <xf numFmtId="49" fontId="3" fillId="5" borderId="6" xfId="7" applyNumberFormat="1" applyFont="1" applyFill="1" applyBorder="1" applyAlignment="1">
      <alignment horizontal="center"/>
    </xf>
    <xf numFmtId="49" fontId="3" fillId="5" borderId="7" xfId="7" applyNumberFormat="1" applyFont="1" applyFill="1" applyBorder="1" applyAlignment="1">
      <alignment horizontal="center"/>
    </xf>
    <xf numFmtId="49" fontId="3" fillId="5" borderId="5" xfId="7" applyNumberFormat="1" applyFont="1" applyFill="1" applyBorder="1" applyAlignment="1">
      <alignment horizontal="center"/>
    </xf>
    <xf numFmtId="0" fontId="4" fillId="0" borderId="1" xfId="7" applyFont="1" applyFill="1" applyBorder="1"/>
    <xf numFmtId="0" fontId="4" fillId="2" borderId="12" xfId="7" applyFont="1" applyFill="1" applyBorder="1"/>
    <xf numFmtId="0" fontId="4" fillId="2" borderId="1" xfId="7" applyFont="1" applyFill="1" applyBorder="1" applyAlignment="1"/>
    <xf numFmtId="0" fontId="3" fillId="2" borderId="1" xfId="7" applyFont="1" applyFill="1" applyBorder="1" applyAlignment="1"/>
    <xf numFmtId="0" fontId="3" fillId="4" borderId="2" xfId="7" applyFont="1" applyFill="1" applyBorder="1" applyAlignment="1"/>
    <xf numFmtId="0" fontId="4" fillId="4" borderId="2" xfId="7" applyFont="1" applyFill="1" applyBorder="1" applyAlignment="1"/>
    <xf numFmtId="0" fontId="4" fillId="4" borderId="1" xfId="7" applyFont="1" applyFill="1" applyBorder="1" applyAlignment="1"/>
    <xf numFmtId="0" fontId="11" fillId="5" borderId="1" xfId="7" applyFont="1" applyFill="1" applyBorder="1" applyAlignment="1">
      <alignment wrapText="1"/>
    </xf>
    <xf numFmtId="0" fontId="3" fillId="0" borderId="1" xfId="7" applyFont="1" applyBorder="1"/>
    <xf numFmtId="0" fontId="4" fillId="0" borderId="1" xfId="7" applyFont="1" applyBorder="1"/>
    <xf numFmtId="0" fontId="3" fillId="0" borderId="1" xfId="7" applyFont="1" applyFill="1" applyBorder="1"/>
    <xf numFmtId="0" fontId="3" fillId="0" borderId="1" xfId="7" applyFont="1" applyBorder="1" applyAlignment="1">
      <alignment horizontal="center"/>
    </xf>
    <xf numFmtId="0" fontId="4" fillId="0" borderId="1" xfId="7" applyFont="1" applyBorder="1" applyAlignment="1">
      <alignment horizontal="center"/>
    </xf>
    <xf numFmtId="0" fontId="23" fillId="0" borderId="6" xfId="7" applyFont="1" applyFill="1" applyBorder="1" applyAlignment="1">
      <alignment vertical="center" wrapText="1"/>
    </xf>
    <xf numFmtId="49" fontId="23" fillId="0" borderId="1" xfId="7" applyNumberFormat="1" applyFont="1" applyFill="1" applyBorder="1" applyAlignment="1">
      <alignment horizontal="center"/>
    </xf>
    <xf numFmtId="165" fontId="23" fillId="0" borderId="1" xfId="7" applyNumberFormat="1" applyFont="1" applyFill="1" applyBorder="1" applyAlignment="1">
      <alignment horizontal="right"/>
    </xf>
    <xf numFmtId="0" fontId="57" fillId="0" borderId="4" xfId="7" applyFont="1" applyFill="1" applyBorder="1" applyAlignment="1">
      <alignment wrapText="1"/>
    </xf>
    <xf numFmtId="49" fontId="2" fillId="0" borderId="1" xfId="7" applyNumberFormat="1" applyFont="1" applyFill="1" applyBorder="1" applyAlignment="1">
      <alignment horizontal="center"/>
    </xf>
    <xf numFmtId="165" fontId="2" fillId="0" borderId="1" xfId="7" applyNumberFormat="1" applyFont="1" applyFill="1" applyBorder="1" applyAlignment="1">
      <alignment horizontal="right"/>
    </xf>
    <xf numFmtId="0" fontId="57" fillId="0" borderId="10" xfId="7" applyFont="1" applyFill="1" applyBorder="1" applyAlignment="1">
      <alignment wrapText="1"/>
    </xf>
    <xf numFmtId="0" fontId="57" fillId="0" borderId="6" xfId="7" applyFont="1" applyFill="1" applyBorder="1" applyAlignment="1">
      <alignment wrapText="1"/>
    </xf>
    <xf numFmtId="0" fontId="2" fillId="0" borderId="6" xfId="7" applyFont="1" applyFill="1" applyBorder="1" applyAlignment="1">
      <alignment vertical="center" wrapText="1"/>
    </xf>
    <xf numFmtId="0" fontId="66" fillId="2" borderId="1" xfId="7" applyFont="1" applyFill="1" applyBorder="1" applyAlignment="1">
      <alignment wrapText="1"/>
    </xf>
    <xf numFmtId="0" fontId="57" fillId="2" borderId="1" xfId="7" applyFont="1" applyFill="1" applyBorder="1" applyAlignment="1">
      <alignment vertical="top" wrapText="1"/>
    </xf>
    <xf numFmtId="0" fontId="57" fillId="0" borderId="0" xfId="7" applyFont="1" applyFill="1" applyBorder="1" applyAlignment="1">
      <alignment wrapText="1"/>
    </xf>
    <xf numFmtId="0" fontId="57" fillId="0" borderId="1" xfId="7" applyFont="1" applyFill="1" applyBorder="1" applyAlignment="1">
      <alignment vertical="top" wrapText="1"/>
    </xf>
    <xf numFmtId="0" fontId="2" fillId="2" borderId="1" xfId="0" applyFont="1" applyFill="1" applyBorder="1" applyAlignment="1">
      <alignment wrapText="1"/>
    </xf>
    <xf numFmtId="0" fontId="57" fillId="0" borderId="1" xfId="7" applyFont="1" applyFill="1" applyBorder="1" applyAlignment="1">
      <alignment wrapText="1"/>
    </xf>
    <xf numFmtId="0" fontId="57" fillId="0" borderId="3" xfId="7" applyFont="1" applyFill="1" applyBorder="1" applyAlignment="1">
      <alignment wrapText="1"/>
    </xf>
    <xf numFmtId="0" fontId="2" fillId="2" borderId="6" xfId="7" applyFont="1" applyFill="1" applyBorder="1" applyAlignment="1">
      <alignment vertical="center" wrapText="1"/>
    </xf>
    <xf numFmtId="49" fontId="2" fillId="2" borderId="1" xfId="7" applyNumberFormat="1" applyFont="1" applyFill="1" applyBorder="1" applyAlignment="1">
      <alignment horizontal="center"/>
    </xf>
    <xf numFmtId="0" fontId="2" fillId="2" borderId="0" xfId="7" applyFont="1" applyFill="1" applyBorder="1" applyAlignment="1">
      <alignment vertical="center" wrapText="1"/>
    </xf>
    <xf numFmtId="0" fontId="57" fillId="2" borderId="4" xfId="7" applyFont="1" applyFill="1" applyBorder="1" applyAlignment="1">
      <alignment wrapText="1"/>
    </xf>
    <xf numFmtId="49" fontId="66" fillId="0" borderId="1" xfId="7" applyNumberFormat="1" applyFont="1" applyFill="1" applyBorder="1" applyAlignment="1">
      <alignment horizontal="center"/>
    </xf>
    <xf numFmtId="49" fontId="57" fillId="0" borderId="1" xfId="7" applyNumberFormat="1" applyFont="1" applyFill="1" applyBorder="1" applyAlignment="1">
      <alignment horizontal="center"/>
    </xf>
    <xf numFmtId="0" fontId="66" fillId="2" borderId="6" xfId="7" applyFont="1" applyFill="1" applyBorder="1" applyAlignment="1">
      <alignment horizontal="left" vertical="center" wrapText="1"/>
    </xf>
    <xf numFmtId="49" fontId="23" fillId="2" borderId="1" xfId="7" applyNumberFormat="1" applyFont="1" applyFill="1" applyBorder="1" applyAlignment="1">
      <alignment horizontal="center"/>
    </xf>
    <xf numFmtId="49" fontId="66" fillId="0" borderId="5" xfId="7" applyNumberFormat="1" applyFont="1" applyFill="1" applyBorder="1" applyAlignment="1">
      <alignment horizontal="center"/>
    </xf>
    <xf numFmtId="0" fontId="57" fillId="2" borderId="6" xfId="7" applyFont="1" applyFill="1" applyBorder="1" applyAlignment="1">
      <alignment horizontal="left" vertical="center" wrapText="1"/>
    </xf>
    <xf numFmtId="49" fontId="57" fillId="0" borderId="5" xfId="7" applyNumberFormat="1" applyFont="1" applyFill="1" applyBorder="1" applyAlignment="1">
      <alignment horizontal="center"/>
    </xf>
    <xf numFmtId="0" fontId="66" fillId="2" borderId="1" xfId="7" applyFont="1" applyFill="1" applyBorder="1" applyAlignment="1">
      <alignment horizontal="left" vertical="center" wrapText="1"/>
    </xf>
    <xf numFmtId="0" fontId="2" fillId="0" borderId="1" xfId="7" applyFont="1" applyFill="1" applyBorder="1" applyAlignment="1">
      <alignment vertical="center" wrapText="1"/>
    </xf>
    <xf numFmtId="0" fontId="57" fillId="5" borderId="1" xfId="7" applyFont="1" applyFill="1" applyBorder="1" applyAlignment="1">
      <alignment wrapText="1"/>
    </xf>
    <xf numFmtId="0" fontId="66" fillId="0" borderId="6" xfId="7" applyFont="1" applyFill="1" applyBorder="1" applyAlignment="1">
      <alignment wrapText="1"/>
    </xf>
    <xf numFmtId="0" fontId="57" fillId="0" borderId="6" xfId="7" applyFont="1" applyFill="1" applyBorder="1" applyAlignment="1">
      <alignment vertical="top" wrapText="1"/>
    </xf>
    <xf numFmtId="0" fontId="57" fillId="0" borderId="11" xfId="7" applyFont="1" applyFill="1" applyBorder="1" applyAlignment="1">
      <alignment wrapText="1"/>
    </xf>
    <xf numFmtId="0" fontId="66" fillId="0" borderId="4" xfId="7" applyFont="1" applyFill="1" applyBorder="1" applyAlignment="1">
      <alignment wrapText="1"/>
    </xf>
    <xf numFmtId="165" fontId="23" fillId="2" borderId="1" xfId="7" applyNumberFormat="1" applyFont="1" applyFill="1" applyBorder="1" applyAlignment="1">
      <alignment horizontal="right"/>
    </xf>
    <xf numFmtId="0" fontId="57" fillId="0" borderId="4" xfId="7" applyFont="1" applyFill="1" applyBorder="1" applyAlignment="1">
      <alignment vertical="top" wrapText="1"/>
    </xf>
    <xf numFmtId="0" fontId="57" fillId="2" borderId="10" xfId="7" applyFont="1" applyFill="1" applyBorder="1" applyAlignment="1">
      <alignment wrapText="1"/>
    </xf>
    <xf numFmtId="165" fontId="2" fillId="2" borderId="1" xfId="7" applyNumberFormat="1" applyFont="1" applyFill="1" applyBorder="1" applyAlignment="1">
      <alignment horizontal="right"/>
    </xf>
    <xf numFmtId="49" fontId="2" fillId="2" borderId="2" xfId="7" applyNumberFormat="1" applyFont="1" applyFill="1" applyBorder="1" applyAlignment="1">
      <alignment horizontal="center"/>
    </xf>
    <xf numFmtId="49" fontId="57" fillId="2" borderId="2" xfId="7" applyNumberFormat="1" applyFont="1" applyFill="1" applyBorder="1" applyAlignment="1">
      <alignment horizontal="center"/>
    </xf>
    <xf numFmtId="165" fontId="2" fillId="2" borderId="2" xfId="7" applyNumberFormat="1" applyFont="1" applyFill="1" applyBorder="1" applyAlignment="1"/>
    <xf numFmtId="0" fontId="57" fillId="0" borderId="22" xfId="7" applyFont="1" applyFill="1" applyBorder="1" applyAlignment="1">
      <alignment wrapText="1"/>
    </xf>
    <xf numFmtId="0" fontId="23" fillId="0" borderId="1" xfId="0" applyFont="1" applyBorder="1" applyAlignment="1">
      <alignment horizontal="left" wrapText="1"/>
    </xf>
    <xf numFmtId="49" fontId="23" fillId="2" borderId="1" xfId="7" applyNumberFormat="1" applyFont="1" applyFill="1" applyBorder="1" applyAlignment="1">
      <alignment horizontal="center" vertical="center"/>
    </xf>
    <xf numFmtId="165" fontId="23" fillId="2" borderId="1" xfId="7" applyNumberFormat="1" applyFont="1" applyFill="1" applyBorder="1" applyAlignment="1">
      <alignment horizontal="right" vertical="center"/>
    </xf>
    <xf numFmtId="0" fontId="2" fillId="0" borderId="1" xfId="0" applyFont="1" applyBorder="1" applyAlignment="1">
      <alignment horizontal="left" wrapText="1"/>
    </xf>
    <xf numFmtId="49" fontId="2" fillId="2" borderId="1" xfId="7" applyNumberFormat="1" applyFont="1" applyFill="1" applyBorder="1" applyAlignment="1">
      <alignment horizontal="center" vertical="center"/>
    </xf>
    <xf numFmtId="49" fontId="2" fillId="5" borderId="1" xfId="7" applyNumberFormat="1" applyFont="1" applyFill="1" applyBorder="1" applyAlignment="1">
      <alignment horizontal="center" vertical="center"/>
    </xf>
    <xf numFmtId="165" fontId="2" fillId="5" borderId="1" xfId="7" applyNumberFormat="1" applyFont="1" applyFill="1" applyBorder="1" applyAlignment="1">
      <alignment horizontal="right" vertical="center"/>
    </xf>
    <xf numFmtId="0" fontId="2" fillId="2" borderId="1" xfId="0" applyFont="1" applyFill="1" applyBorder="1" applyAlignment="1">
      <alignment horizontal="left" wrapText="1"/>
    </xf>
    <xf numFmtId="49" fontId="23" fillId="0" borderId="5" xfId="7" applyNumberFormat="1" applyFont="1" applyFill="1" applyBorder="1" applyAlignment="1">
      <alignment horizontal="center"/>
    </xf>
    <xf numFmtId="0" fontId="23" fillId="0" borderId="1" xfId="7" applyFont="1" applyFill="1" applyBorder="1" applyAlignment="1">
      <alignment horizontal="right"/>
    </xf>
    <xf numFmtId="49" fontId="2" fillId="0" borderId="5" xfId="7" applyNumberFormat="1" applyFont="1" applyFill="1" applyBorder="1" applyAlignment="1">
      <alignment horizontal="center"/>
    </xf>
    <xf numFmtId="0" fontId="2" fillId="0" borderId="1" xfId="7" applyFont="1" applyFill="1" applyBorder="1" applyAlignment="1">
      <alignment horizontal="right"/>
    </xf>
    <xf numFmtId="0" fontId="57" fillId="0" borderId="10" xfId="7" applyFont="1" applyFill="1" applyBorder="1" applyAlignment="1">
      <alignment vertical="top" wrapText="1"/>
    </xf>
    <xf numFmtId="0" fontId="4" fillId="5" borderId="1" xfId="0" applyFont="1" applyFill="1" applyBorder="1" applyAlignment="1">
      <alignment horizontal="left" wrapText="1"/>
    </xf>
    <xf numFmtId="49" fontId="4" fillId="5" borderId="7" xfId="7" applyNumberFormat="1" applyFont="1" applyFill="1" applyBorder="1" applyAlignment="1">
      <alignment horizontal="left"/>
    </xf>
    <xf numFmtId="49" fontId="4" fillId="5" borderId="17" xfId="7" applyNumberFormat="1" applyFont="1" applyFill="1" applyBorder="1" applyAlignment="1">
      <alignment horizontal="center"/>
    </xf>
    <xf numFmtId="49" fontId="4" fillId="5" borderId="16" xfId="7" applyNumberFormat="1" applyFont="1" applyFill="1" applyBorder="1" applyAlignment="1"/>
    <xf numFmtId="49" fontId="4" fillId="5" borderId="14" xfId="7" applyNumberFormat="1" applyFont="1" applyFill="1" applyBorder="1" applyAlignment="1">
      <alignment horizontal="center"/>
    </xf>
    <xf numFmtId="0" fontId="24" fillId="5" borderId="3" xfId="7" applyFont="1" applyFill="1" applyBorder="1" applyAlignment="1">
      <alignment wrapText="1"/>
    </xf>
    <xf numFmtId="49" fontId="3" fillId="5" borderId="6" xfId="7" applyNumberFormat="1" applyFont="1" applyFill="1" applyBorder="1" applyAlignment="1"/>
    <xf numFmtId="49" fontId="3" fillId="5" borderId="7" xfId="7" applyNumberFormat="1" applyFont="1" applyFill="1" applyBorder="1" applyAlignment="1"/>
    <xf numFmtId="49" fontId="3" fillId="5" borderId="5" xfId="7" applyNumberFormat="1" applyFont="1" applyFill="1" applyBorder="1" applyAlignment="1"/>
    <xf numFmtId="0" fontId="11" fillId="5" borderId="3" xfId="7" applyFont="1" applyFill="1" applyBorder="1" applyAlignment="1">
      <alignment wrapText="1"/>
    </xf>
    <xf numFmtId="0" fontId="11" fillId="5" borderId="4" xfId="7" applyFont="1" applyFill="1" applyBorder="1" applyAlignment="1">
      <alignment wrapText="1"/>
    </xf>
    <xf numFmtId="0" fontId="3" fillId="5" borderId="1" xfId="7" applyFont="1" applyFill="1" applyBorder="1" applyAlignment="1">
      <alignment vertical="center" wrapText="1"/>
    </xf>
    <xf numFmtId="0" fontId="3" fillId="5" borderId="1" xfId="7" applyFont="1" applyFill="1" applyBorder="1"/>
    <xf numFmtId="0" fontId="11" fillId="5" borderId="3" xfId="7" applyFont="1" applyFill="1" applyBorder="1" applyAlignment="1">
      <alignment vertical="top" wrapText="1"/>
    </xf>
    <xf numFmtId="0" fontId="11" fillId="5" borderId="8" xfId="7" applyFont="1" applyFill="1" applyBorder="1" applyAlignment="1">
      <alignment wrapText="1"/>
    </xf>
    <xf numFmtId="0" fontId="4" fillId="5" borderId="2" xfId="7" applyFont="1" applyFill="1" applyBorder="1" applyAlignment="1">
      <alignment horizontal="center"/>
    </xf>
    <xf numFmtId="49" fontId="4" fillId="5" borderId="2" xfId="7" applyNumberFormat="1" applyFont="1" applyFill="1" applyBorder="1" applyAlignment="1">
      <alignment horizontal="center"/>
    </xf>
    <xf numFmtId="49" fontId="4" fillId="5" borderId="18" xfId="7" applyNumberFormat="1" applyFont="1" applyFill="1" applyBorder="1" applyAlignment="1">
      <alignment horizontal="center"/>
    </xf>
    <xf numFmtId="49" fontId="4" fillId="5" borderId="20" xfId="7" applyNumberFormat="1" applyFont="1" applyFill="1" applyBorder="1" applyAlignment="1">
      <alignment horizontal="center"/>
    </xf>
    <xf numFmtId="49" fontId="4" fillId="5" borderId="19" xfId="7" applyNumberFormat="1" applyFont="1" applyFill="1" applyBorder="1" applyAlignment="1">
      <alignment horizontal="center"/>
    </xf>
    <xf numFmtId="165" fontId="4" fillId="5" borderId="2" xfId="7" applyNumberFormat="1" applyFont="1" applyFill="1" applyBorder="1" applyAlignment="1"/>
    <xf numFmtId="0" fontId="4" fillId="5" borderId="1" xfId="7" applyFont="1" applyFill="1" applyBorder="1" applyAlignment="1">
      <alignment vertical="center" wrapText="1"/>
    </xf>
    <xf numFmtId="49" fontId="11" fillId="5" borderId="1" xfId="7" applyNumberFormat="1" applyFont="1" applyFill="1" applyBorder="1" applyAlignment="1">
      <alignment horizontal="center"/>
    </xf>
    <xf numFmtId="165" fontId="11" fillId="5" borderId="1" xfId="7" applyNumberFormat="1" applyFont="1" applyFill="1" applyBorder="1" applyAlignment="1"/>
    <xf numFmtId="0" fontId="11" fillId="5" borderId="8" xfId="7" applyFont="1" applyFill="1" applyBorder="1" applyAlignment="1">
      <alignment vertical="top" wrapText="1"/>
    </xf>
    <xf numFmtId="0" fontId="11" fillId="5" borderId="0" xfId="7" applyFont="1" applyFill="1" applyBorder="1" applyAlignment="1">
      <alignment wrapText="1"/>
    </xf>
    <xf numFmtId="0" fontId="4" fillId="5" borderId="12" xfId="7" applyFont="1" applyFill="1" applyBorder="1" applyAlignment="1">
      <alignment horizontal="center"/>
    </xf>
    <xf numFmtId="49" fontId="4" fillId="5" borderId="12" xfId="7" applyNumberFormat="1" applyFont="1" applyFill="1" applyBorder="1" applyAlignment="1">
      <alignment horizontal="center"/>
    </xf>
    <xf numFmtId="49" fontId="4" fillId="5" borderId="15" xfId="7" applyNumberFormat="1" applyFont="1" applyFill="1" applyBorder="1" applyAlignment="1">
      <alignment horizontal="center"/>
    </xf>
    <xf numFmtId="49" fontId="4" fillId="5" borderId="16" xfId="7" applyNumberFormat="1" applyFont="1" applyFill="1" applyBorder="1" applyAlignment="1">
      <alignment horizontal="center"/>
    </xf>
    <xf numFmtId="0" fontId="11" fillId="5" borderId="1" xfId="7" applyFont="1" applyFill="1" applyBorder="1" applyAlignment="1">
      <alignment vertical="top" wrapText="1"/>
    </xf>
    <xf numFmtId="0" fontId="4" fillId="5" borderId="3" xfId="0" applyFont="1" applyFill="1" applyBorder="1" applyAlignment="1">
      <alignment horizontal="left" vertical="top" wrapText="1"/>
    </xf>
    <xf numFmtId="0" fontId="3" fillId="5" borderId="1" xfId="7" applyFont="1" applyFill="1" applyBorder="1" applyAlignment="1">
      <alignment vertical="center"/>
    </xf>
    <xf numFmtId="49" fontId="4" fillId="5" borderId="23" xfId="7" applyNumberFormat="1" applyFont="1" applyFill="1" applyBorder="1" applyAlignment="1">
      <alignment horizontal="center"/>
    </xf>
    <xf numFmtId="49" fontId="4" fillId="5" borderId="0" xfId="7" applyNumberFormat="1" applyFont="1" applyFill="1" applyBorder="1" applyAlignment="1">
      <alignment horizontal="center"/>
    </xf>
    <xf numFmtId="49" fontId="4" fillId="5" borderId="24" xfId="7" applyNumberFormat="1" applyFont="1" applyFill="1" applyBorder="1" applyAlignment="1">
      <alignment horizontal="center"/>
    </xf>
    <xf numFmtId="49" fontId="3" fillId="5" borderId="17" xfId="7" applyNumberFormat="1" applyFont="1" applyFill="1" applyBorder="1" applyAlignment="1">
      <alignment horizontal="center"/>
    </xf>
    <xf numFmtId="49" fontId="3" fillId="5" borderId="16" xfId="7" applyNumberFormat="1" applyFont="1" applyFill="1" applyBorder="1" applyAlignment="1">
      <alignment horizontal="center"/>
    </xf>
    <xf numFmtId="49" fontId="3" fillId="5" borderId="14" xfId="7" applyNumberFormat="1" applyFont="1" applyFill="1" applyBorder="1" applyAlignment="1">
      <alignment horizontal="center"/>
    </xf>
    <xf numFmtId="0" fontId="4" fillId="5" borderId="0" xfId="7" applyFont="1" applyFill="1" applyBorder="1" applyAlignment="1">
      <alignment vertical="center" wrapText="1"/>
    </xf>
    <xf numFmtId="0" fontId="11" fillId="5" borderId="3" xfId="7" applyFont="1" applyFill="1" applyBorder="1" applyAlignment="1"/>
    <xf numFmtId="0" fontId="11" fillId="5" borderId="9" xfId="7" applyFont="1" applyFill="1" applyBorder="1" applyAlignment="1">
      <alignment wrapText="1"/>
    </xf>
    <xf numFmtId="0" fontId="3" fillId="6" borderId="2" xfId="7" applyFont="1" applyFill="1" applyBorder="1" applyAlignment="1">
      <alignment vertical="top" wrapText="1"/>
    </xf>
    <xf numFmtId="0" fontId="3" fillId="6" borderId="2" xfId="7" applyFont="1" applyFill="1" applyBorder="1" applyAlignment="1">
      <alignment horizontal="center"/>
    </xf>
    <xf numFmtId="49" fontId="3" fillId="6" borderId="2" xfId="7" applyNumberFormat="1" applyFont="1" applyFill="1" applyBorder="1" applyAlignment="1">
      <alignment horizontal="center"/>
    </xf>
    <xf numFmtId="49" fontId="3" fillId="6" borderId="18" xfId="7" applyNumberFormat="1" applyFont="1" applyFill="1" applyBorder="1" applyAlignment="1">
      <alignment horizontal="center"/>
    </xf>
    <xf numFmtId="49" fontId="3" fillId="6" borderId="6" xfId="7" applyNumberFormat="1" applyFont="1" applyFill="1" applyBorder="1" applyAlignment="1">
      <alignment horizontal="center"/>
    </xf>
    <xf numFmtId="49" fontId="3" fillId="6" borderId="7" xfId="7" applyNumberFormat="1" applyFont="1" applyFill="1" applyBorder="1" applyAlignment="1">
      <alignment horizontal="center"/>
    </xf>
    <xf numFmtId="49" fontId="3" fillId="6" borderId="5" xfId="7" applyNumberFormat="1" applyFont="1" applyFill="1" applyBorder="1" applyAlignment="1">
      <alignment horizontal="center"/>
    </xf>
    <xf numFmtId="49" fontId="3" fillId="6" borderId="19" xfId="7" applyNumberFormat="1" applyFont="1" applyFill="1" applyBorder="1" applyAlignment="1">
      <alignment horizontal="center"/>
    </xf>
    <xf numFmtId="165" fontId="3" fillId="6" borderId="2" xfId="7" applyNumberFormat="1" applyFont="1" applyFill="1" applyBorder="1" applyAlignment="1"/>
    <xf numFmtId="0" fontId="4" fillId="6" borderId="2" xfId="7" applyFont="1" applyFill="1" applyBorder="1" applyAlignment="1">
      <alignment horizontal="left" vertical="top" wrapText="1"/>
    </xf>
    <xf numFmtId="0" fontId="4" fillId="6" borderId="2" xfId="7" applyFont="1" applyFill="1" applyBorder="1" applyAlignment="1">
      <alignment horizontal="center"/>
    </xf>
    <xf numFmtId="49" fontId="4" fillId="6" borderId="2" xfId="7" applyNumberFormat="1" applyFont="1" applyFill="1" applyBorder="1" applyAlignment="1">
      <alignment horizontal="center"/>
    </xf>
    <xf numFmtId="49" fontId="4" fillId="6" borderId="18" xfId="7" applyNumberFormat="1" applyFont="1" applyFill="1" applyBorder="1" applyAlignment="1">
      <alignment horizontal="center"/>
    </xf>
    <xf numFmtId="49" fontId="4" fillId="6" borderId="6" xfId="7" applyNumberFormat="1" applyFont="1" applyFill="1" applyBorder="1" applyAlignment="1">
      <alignment horizontal="center"/>
    </xf>
    <xf numFmtId="49" fontId="4" fillId="6" borderId="7" xfId="7" applyNumberFormat="1" applyFont="1" applyFill="1" applyBorder="1" applyAlignment="1">
      <alignment horizontal="center"/>
    </xf>
    <xf numFmtId="49" fontId="4" fillId="6" borderId="5" xfId="7" applyNumberFormat="1" applyFont="1" applyFill="1" applyBorder="1" applyAlignment="1">
      <alignment horizontal="center"/>
    </xf>
    <xf numFmtId="49" fontId="4" fillId="6" borderId="19" xfId="7" applyNumberFormat="1" applyFont="1" applyFill="1" applyBorder="1" applyAlignment="1">
      <alignment horizontal="center"/>
    </xf>
    <xf numFmtId="165" fontId="4" fillId="6" borderId="2" xfId="7" applyNumberFormat="1" applyFont="1" applyFill="1" applyBorder="1" applyAlignment="1"/>
    <xf numFmtId="0" fontId="4" fillId="6" borderId="2" xfId="7" applyFont="1" applyFill="1" applyBorder="1" applyAlignment="1">
      <alignment vertical="top" wrapText="1"/>
    </xf>
    <xf numFmtId="0" fontId="4" fillId="6" borderId="1" xfId="7" applyFont="1" applyFill="1" applyBorder="1" applyAlignment="1">
      <alignment vertical="top" wrapText="1"/>
    </xf>
    <xf numFmtId="0" fontId="4" fillId="6" borderId="1" xfId="7" applyFont="1" applyFill="1" applyBorder="1" applyAlignment="1">
      <alignment horizontal="center"/>
    </xf>
    <xf numFmtId="49" fontId="4" fillId="6" borderId="1" xfId="7" applyNumberFormat="1" applyFont="1" applyFill="1" applyBorder="1" applyAlignment="1">
      <alignment horizontal="center"/>
    </xf>
    <xf numFmtId="49" fontId="4" fillId="6" borderId="20" xfId="7" applyNumberFormat="1" applyFont="1" applyFill="1" applyBorder="1" applyAlignment="1">
      <alignment horizontal="center"/>
    </xf>
    <xf numFmtId="165" fontId="4" fillId="6" borderId="1" xfId="7" applyNumberFormat="1" applyFont="1" applyFill="1" applyBorder="1" applyAlignment="1"/>
    <xf numFmtId="0" fontId="4" fillId="5" borderId="1" xfId="0" applyFont="1" applyFill="1" applyBorder="1" applyAlignment="1">
      <alignment vertical="top" wrapText="1"/>
    </xf>
    <xf numFmtId="168" fontId="4" fillId="5" borderId="3" xfId="2" applyFont="1" applyFill="1" applyBorder="1" applyAlignment="1">
      <alignment vertical="top" wrapText="1"/>
    </xf>
    <xf numFmtId="0" fontId="4" fillId="5" borderId="1" xfId="0" applyFont="1" applyFill="1" applyBorder="1" applyAlignment="1">
      <alignment horizontal="left" vertical="top" wrapText="1"/>
    </xf>
    <xf numFmtId="165" fontId="4" fillId="5" borderId="1" xfId="0" applyNumberFormat="1" applyFont="1" applyFill="1" applyBorder="1" applyAlignment="1">
      <alignment horizontal="center" wrapText="1"/>
    </xf>
    <xf numFmtId="0" fontId="3" fillId="5" borderId="1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vertical="top" wrapText="1"/>
    </xf>
    <xf numFmtId="165" fontId="3" fillId="5" borderId="1" xfId="13" applyNumberFormat="1" applyFont="1" applyFill="1" applyBorder="1" applyAlignment="1">
      <alignment horizontal="center" vertical="top" wrapText="1"/>
    </xf>
    <xf numFmtId="0" fontId="4" fillId="5" borderId="2" xfId="0" applyFont="1" applyFill="1" applyBorder="1" applyAlignment="1">
      <alignment horizontal="center" vertical="center" wrapText="1"/>
    </xf>
    <xf numFmtId="0" fontId="4" fillId="5" borderId="2" xfId="0" applyFont="1" applyFill="1" applyBorder="1" applyAlignment="1">
      <alignment vertical="top" wrapText="1"/>
    </xf>
    <xf numFmtId="165" fontId="7" fillId="5" borderId="1" xfId="13" applyNumberFormat="1" applyFont="1" applyFill="1" applyBorder="1" applyAlignment="1">
      <alignment horizontal="center" vertical="top" wrapText="1"/>
    </xf>
    <xf numFmtId="0" fontId="4" fillId="5" borderId="1" xfId="0" applyFont="1" applyFill="1" applyBorder="1" applyAlignment="1">
      <alignment horizontal="justify" vertical="top" wrapText="1"/>
    </xf>
    <xf numFmtId="0" fontId="56" fillId="0" borderId="1" xfId="0" applyFont="1" applyBorder="1" applyAlignment="1">
      <alignment horizontal="center" vertical="center" wrapText="1"/>
    </xf>
    <xf numFmtId="0" fontId="56" fillId="0" borderId="1" xfId="0" applyFont="1" applyBorder="1" applyAlignment="1">
      <alignment horizontal="left" vertical="center" wrapText="1"/>
    </xf>
    <xf numFmtId="0" fontId="56" fillId="5" borderId="1" xfId="0" applyFont="1" applyFill="1" applyBorder="1" applyAlignment="1">
      <alignment horizontal="center" vertical="center" wrapText="1"/>
    </xf>
    <xf numFmtId="0" fontId="56" fillId="0" borderId="15" xfId="0" applyFont="1" applyBorder="1" applyAlignment="1">
      <alignment horizontal="center" vertical="center" wrapText="1"/>
    </xf>
    <xf numFmtId="0" fontId="56" fillId="0" borderId="15" xfId="0" applyFont="1" applyBorder="1" applyAlignment="1">
      <alignment horizontal="left" vertical="center" wrapText="1"/>
    </xf>
    <xf numFmtId="0" fontId="6" fillId="0" borderId="0" xfId="0" applyFont="1" applyAlignment="1">
      <alignment horizontal="right"/>
    </xf>
    <xf numFmtId="0" fontId="4" fillId="0" borderId="1" xfId="0" applyFont="1" applyBorder="1" applyAlignment="1">
      <alignment horizontal="left" vertical="top" wrapText="1"/>
    </xf>
    <xf numFmtId="0" fontId="56" fillId="5" borderId="1" xfId="0" applyFont="1" applyFill="1" applyBorder="1" applyAlignment="1">
      <alignment horizontal="left" vertical="center" wrapText="1"/>
    </xf>
    <xf numFmtId="0" fontId="56" fillId="0" borderId="0" xfId="0" applyFont="1" applyBorder="1" applyAlignment="1">
      <alignment horizontal="center" vertical="center" wrapText="1"/>
    </xf>
    <xf numFmtId="0" fontId="56" fillId="0" borderId="0" xfId="0" applyFont="1" applyBorder="1" applyAlignment="1">
      <alignment horizontal="left" vertical="center" wrapText="1"/>
    </xf>
    <xf numFmtId="0" fontId="56" fillId="0" borderId="1" xfId="0" applyFont="1" applyBorder="1" applyAlignment="1">
      <alignment horizontal="left" vertical="center" wrapText="1"/>
    </xf>
    <xf numFmtId="0" fontId="62" fillId="0" borderId="1" xfId="0" applyFont="1" applyBorder="1" applyAlignment="1">
      <alignment vertical="top" wrapText="1"/>
    </xf>
    <xf numFmtId="0" fontId="56" fillId="5" borderId="1" xfId="0" applyFont="1" applyFill="1" applyBorder="1" applyAlignment="1">
      <alignment vertical="top"/>
    </xf>
    <xf numFmtId="2" fontId="4" fillId="5" borderId="1" xfId="0" applyNumberFormat="1" applyFont="1" applyFill="1" applyBorder="1" applyAlignment="1">
      <alignment horizontal="center" vertical="center" wrapText="1"/>
    </xf>
    <xf numFmtId="0" fontId="11" fillId="7" borderId="1" xfId="0" applyFont="1" applyFill="1" applyBorder="1" applyAlignment="1">
      <alignment horizontal="center" vertical="center" wrapText="1"/>
    </xf>
    <xf numFmtId="0" fontId="56" fillId="7" borderId="0" xfId="0" applyFont="1" applyFill="1" applyAlignment="1">
      <alignment vertical="top" wrapText="1"/>
    </xf>
    <xf numFmtId="0" fontId="68" fillId="0" borderId="0" xfId="0" applyFont="1"/>
    <xf numFmtId="0" fontId="4" fillId="0" borderId="1" xfId="0" applyFont="1" applyBorder="1" applyAlignment="1">
      <alignment horizontal="left" vertical="top" wrapText="1"/>
    </xf>
    <xf numFmtId="0" fontId="67" fillId="5" borderId="1" xfId="0" applyFont="1" applyFill="1" applyBorder="1" applyAlignment="1">
      <alignment vertical="top" wrapText="1"/>
    </xf>
    <xf numFmtId="0" fontId="30" fillId="0" borderId="1" xfId="0" applyFont="1" applyBorder="1" applyAlignment="1">
      <alignment horizontal="left" vertical="top" wrapText="1"/>
    </xf>
    <xf numFmtId="49" fontId="4" fillId="5" borderId="1" xfId="0" applyNumberFormat="1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wrapText="1"/>
    </xf>
    <xf numFmtId="165" fontId="18" fillId="5" borderId="1" xfId="0" applyNumberFormat="1" applyFont="1" applyFill="1" applyBorder="1" applyAlignment="1">
      <alignment horizontal="center" vertical="top" wrapText="1"/>
    </xf>
    <xf numFmtId="165" fontId="4" fillId="5" borderId="1" xfId="0" applyNumberFormat="1" applyFont="1" applyFill="1" applyBorder="1" applyAlignment="1">
      <alignment horizontal="center" vertical="center" wrapText="1"/>
    </xf>
    <xf numFmtId="0" fontId="62" fillId="5" borderId="1" xfId="0" applyFont="1" applyFill="1" applyBorder="1" applyAlignment="1">
      <alignment vertical="center" wrapText="1"/>
    </xf>
    <xf numFmtId="165" fontId="4" fillId="5" borderId="2" xfId="13" applyNumberFormat="1" applyFont="1" applyFill="1" applyBorder="1" applyAlignment="1">
      <alignment horizontal="center" vertical="top" wrapText="1"/>
    </xf>
    <xf numFmtId="0" fontId="0" fillId="5" borderId="1" xfId="0" applyFill="1" applyBorder="1"/>
    <xf numFmtId="0" fontId="2" fillId="5" borderId="0" xfId="0" applyFont="1" applyFill="1" applyBorder="1" applyAlignment="1">
      <alignment wrapText="1"/>
    </xf>
    <xf numFmtId="0" fontId="62" fillId="5" borderId="1" xfId="0" applyFont="1" applyFill="1" applyBorder="1" applyAlignment="1">
      <alignment vertical="top" wrapText="1"/>
    </xf>
    <xf numFmtId="0" fontId="62" fillId="5" borderId="0" xfId="0" applyFont="1" applyFill="1" applyAlignment="1">
      <alignment wrapText="1"/>
    </xf>
    <xf numFmtId="165" fontId="41" fillId="5" borderId="2" xfId="14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11" fillId="2" borderId="0" xfId="0" applyFont="1" applyFill="1" applyBorder="1" applyAlignment="1">
      <alignment horizontal="center" vertical="center"/>
    </xf>
    <xf numFmtId="0" fontId="0" fillId="0" borderId="0" xfId="0" applyAlignment="1"/>
    <xf numFmtId="0" fontId="3" fillId="0" borderId="16" xfId="0" applyFont="1" applyBorder="1" applyAlignment="1">
      <alignment horizontal="center" wrapText="1"/>
    </xf>
    <xf numFmtId="0" fontId="4" fillId="0" borderId="6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42" fillId="0" borderId="6" xfId="0" applyFont="1" applyBorder="1" applyAlignment="1">
      <alignment horizontal="center" vertical="top" wrapText="1"/>
    </xf>
    <xf numFmtId="0" fontId="42" fillId="0" borderId="5" xfId="0" applyFont="1" applyBorder="1" applyAlignment="1">
      <alignment horizontal="center" vertical="top" wrapText="1"/>
    </xf>
    <xf numFmtId="0" fontId="56" fillId="0" borderId="1" xfId="0" applyFont="1" applyBorder="1" applyAlignment="1">
      <alignment horizontal="center" vertical="center" wrapText="1"/>
    </xf>
    <xf numFmtId="0" fontId="56" fillId="0" borderId="1" xfId="0" applyFont="1" applyBorder="1" applyAlignment="1">
      <alignment horizontal="left" vertical="center" wrapText="1"/>
    </xf>
    <xf numFmtId="0" fontId="56" fillId="5" borderId="1" xfId="0" applyFont="1" applyFill="1" applyBorder="1" applyAlignment="1">
      <alignment horizontal="center" vertical="center" wrapText="1"/>
    </xf>
    <xf numFmtId="0" fontId="44" fillId="0" borderId="25" xfId="0" applyFont="1" applyFill="1" applyBorder="1" applyAlignment="1">
      <alignment horizontal="center" vertical="center"/>
    </xf>
    <xf numFmtId="0" fontId="0" fillId="0" borderId="26" xfId="0" applyBorder="1" applyAlignment="1">
      <alignment horizontal="center"/>
    </xf>
    <xf numFmtId="0" fontId="56" fillId="0" borderId="15" xfId="0" applyFont="1" applyBorder="1" applyAlignment="1">
      <alignment horizontal="center" vertical="center" wrapText="1"/>
    </xf>
    <xf numFmtId="0" fontId="56" fillId="0" borderId="15" xfId="0" applyFont="1" applyBorder="1" applyAlignment="1">
      <alignment horizontal="left" vertical="center" wrapText="1"/>
    </xf>
    <xf numFmtId="0" fontId="61" fillId="0" borderId="27" xfId="0" applyFont="1" applyBorder="1" applyAlignment="1">
      <alignment horizontal="center" vertical="center" wrapText="1"/>
    </xf>
    <xf numFmtId="0" fontId="61" fillId="0" borderId="28" xfId="0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3" fillId="0" borderId="6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top" wrapText="1"/>
    </xf>
    <xf numFmtId="0" fontId="3" fillId="0" borderId="0" xfId="0" applyFont="1" applyAlignment="1">
      <alignment horizontal="center"/>
    </xf>
    <xf numFmtId="0" fontId="11" fillId="2" borderId="0" xfId="0" applyFont="1" applyFill="1" applyBorder="1" applyAlignment="1">
      <alignment horizontal="left" vertical="center"/>
    </xf>
    <xf numFmtId="165" fontId="6" fillId="0" borderId="0" xfId="0" applyNumberFormat="1" applyFont="1" applyAlignment="1">
      <alignment horizontal="right"/>
    </xf>
    <xf numFmtId="0" fontId="4" fillId="2" borderId="2" xfId="0" applyFont="1" applyFill="1" applyBorder="1" applyAlignment="1">
      <alignment vertical="top" wrapText="1"/>
    </xf>
    <xf numFmtId="0" fontId="0" fillId="0" borderId="12" xfId="0" applyBorder="1" applyAlignment="1">
      <alignment vertical="top" wrapText="1"/>
    </xf>
    <xf numFmtId="0" fontId="0" fillId="0" borderId="15" xfId="0" applyBorder="1" applyAlignment="1">
      <alignment vertical="top" wrapText="1"/>
    </xf>
    <xf numFmtId="165" fontId="4" fillId="0" borderId="2" xfId="13" applyNumberFormat="1" applyFont="1" applyFill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8" fillId="2" borderId="0" xfId="0" applyFont="1" applyFill="1" applyBorder="1" applyAlignment="1">
      <alignment horizontal="center" vertical="center"/>
    </xf>
    <xf numFmtId="0" fontId="65" fillId="0" borderId="0" xfId="0" applyFont="1" applyAlignment="1"/>
    <xf numFmtId="0" fontId="40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40" fillId="0" borderId="0" xfId="0" applyFont="1" applyAlignment="1">
      <alignment horizontal="center" wrapText="1"/>
    </xf>
    <xf numFmtId="0" fontId="15" fillId="0" borderId="6" xfId="7" applyFont="1" applyBorder="1" applyAlignment="1">
      <alignment horizontal="center" vertical="center" wrapText="1"/>
    </xf>
    <xf numFmtId="0" fontId="15" fillId="0" borderId="7" xfId="7" applyFont="1" applyBorder="1" applyAlignment="1">
      <alignment horizontal="center" vertical="center" wrapText="1"/>
    </xf>
    <xf numFmtId="0" fontId="15" fillId="0" borderId="5" xfId="7" applyFont="1" applyBorder="1" applyAlignment="1">
      <alignment horizontal="center" vertical="center" wrapText="1"/>
    </xf>
    <xf numFmtId="0" fontId="6" fillId="0" borderId="6" xfId="7" applyFont="1" applyBorder="1" applyAlignment="1">
      <alignment horizontal="center"/>
    </xf>
    <xf numFmtId="0" fontId="6" fillId="0" borderId="7" xfId="7" applyFont="1" applyBorder="1" applyAlignment="1">
      <alignment horizontal="center"/>
    </xf>
    <xf numFmtId="0" fontId="6" fillId="0" borderId="5" xfId="7" applyFont="1" applyBorder="1" applyAlignment="1">
      <alignment horizontal="center"/>
    </xf>
    <xf numFmtId="0" fontId="4" fillId="0" borderId="0" xfId="7" applyFont="1" applyFill="1" applyAlignment="1"/>
    <xf numFmtId="0" fontId="10" fillId="0" borderId="0" xfId="0" applyFont="1" applyAlignment="1"/>
    <xf numFmtId="0" fontId="6" fillId="0" borderId="0" xfId="7" applyFont="1" applyAlignment="1">
      <alignment horizontal="right"/>
    </xf>
    <xf numFmtId="0" fontId="15" fillId="0" borderId="0" xfId="7" applyFont="1" applyAlignment="1">
      <alignment horizontal="center" wrapText="1"/>
    </xf>
    <xf numFmtId="0" fontId="4" fillId="2" borderId="0" xfId="7" applyFont="1" applyFill="1" applyBorder="1" applyAlignment="1"/>
    <xf numFmtId="0" fontId="8" fillId="2" borderId="0" xfId="7" applyFont="1" applyFill="1" applyBorder="1" applyAlignment="1"/>
    <xf numFmtId="0" fontId="6" fillId="2" borderId="0" xfId="7" applyFont="1" applyFill="1" applyBorder="1" applyAlignment="1">
      <alignment horizontal="center"/>
    </xf>
    <xf numFmtId="0" fontId="15" fillId="2" borderId="17" xfId="7" applyFont="1" applyFill="1" applyBorder="1" applyAlignment="1">
      <alignment horizontal="center" vertical="center" wrapText="1"/>
    </xf>
    <xf numFmtId="0" fontId="15" fillId="2" borderId="16" xfId="7" applyFont="1" applyFill="1" applyBorder="1" applyAlignment="1">
      <alignment horizontal="center" vertical="center" wrapText="1"/>
    </xf>
    <xf numFmtId="0" fontId="15" fillId="2" borderId="14" xfId="7" applyFont="1" applyFill="1" applyBorder="1" applyAlignment="1">
      <alignment horizontal="center" vertical="center" wrapText="1"/>
    </xf>
    <xf numFmtId="0" fontId="6" fillId="2" borderId="6" xfId="7" applyFont="1" applyFill="1" applyBorder="1" applyAlignment="1">
      <alignment horizontal="center"/>
    </xf>
    <xf numFmtId="0" fontId="6" fillId="2" borderId="7" xfId="7" applyFont="1" applyFill="1" applyBorder="1" applyAlignment="1">
      <alignment horizontal="center"/>
    </xf>
    <xf numFmtId="0" fontId="6" fillId="2" borderId="5" xfId="7" applyFont="1" applyFill="1" applyBorder="1" applyAlignment="1">
      <alignment horizontal="center"/>
    </xf>
    <xf numFmtId="0" fontId="6" fillId="2" borderId="0" xfId="7" applyFont="1" applyFill="1" applyAlignment="1">
      <alignment horizontal="right"/>
    </xf>
    <xf numFmtId="0" fontId="15" fillId="2" borderId="0" xfId="7" applyFont="1" applyFill="1" applyBorder="1" applyAlignment="1">
      <alignment horizontal="center"/>
    </xf>
    <xf numFmtId="0" fontId="3" fillId="0" borderId="0" xfId="0" applyFont="1" applyAlignment="1">
      <alignment horizontal="center" vertical="top" wrapText="1"/>
    </xf>
    <xf numFmtId="0" fontId="9" fillId="0" borderId="0" xfId="0" applyFont="1" applyAlignment="1">
      <alignment horizontal="center" vertical="top" wrapText="1"/>
    </xf>
    <xf numFmtId="0" fontId="4" fillId="0" borderId="0" xfId="7" applyFont="1" applyFill="1" applyAlignment="1">
      <alignment horizontal="center"/>
    </xf>
    <xf numFmtId="0" fontId="8" fillId="0" borderId="0" xfId="7" applyFont="1" applyFill="1" applyAlignment="1">
      <alignment horizontal="center"/>
    </xf>
    <xf numFmtId="0" fontId="6" fillId="0" borderId="0" xfId="0" applyFont="1" applyAlignment="1">
      <alignment horizontal="right"/>
    </xf>
    <xf numFmtId="0" fontId="6" fillId="0" borderId="0" xfId="7" applyFont="1" applyFill="1" applyAlignment="1">
      <alignment horizontal="left"/>
    </xf>
    <xf numFmtId="0" fontId="45" fillId="0" borderId="1" xfId="0" applyFont="1" applyBorder="1" applyAlignment="1">
      <alignment horizontal="center" vertical="top" wrapText="1"/>
    </xf>
    <xf numFmtId="0" fontId="41" fillId="0" borderId="1" xfId="0" applyFont="1" applyBorder="1" applyAlignment="1">
      <alignment horizontal="left" vertical="top" wrapText="1"/>
    </xf>
    <xf numFmtId="0" fontId="57" fillId="2" borderId="0" xfId="0" applyFont="1" applyFill="1" applyBorder="1" applyAlignment="1">
      <alignment vertical="center" wrapText="1"/>
    </xf>
    <xf numFmtId="0" fontId="0" fillId="0" borderId="0" xfId="0" applyAlignment="1">
      <alignment wrapText="1"/>
    </xf>
    <xf numFmtId="0" fontId="55" fillId="0" borderId="0" xfId="0" applyFont="1" applyAlignment="1">
      <alignment horizontal="center" vertical="center" wrapText="1"/>
    </xf>
    <xf numFmtId="0" fontId="56" fillId="0" borderId="2" xfId="0" applyFont="1" applyBorder="1" applyAlignment="1">
      <alignment horizontal="center" vertical="top" wrapText="1"/>
    </xf>
    <xf numFmtId="0" fontId="56" fillId="0" borderId="12" xfId="0" applyFont="1" applyBorder="1" applyAlignment="1">
      <alignment horizontal="center" vertical="top" wrapText="1"/>
    </xf>
    <xf numFmtId="0" fontId="56" fillId="0" borderId="15" xfId="0" applyFont="1" applyBorder="1" applyAlignment="1">
      <alignment horizontal="center" vertical="top" wrapText="1"/>
    </xf>
    <xf numFmtId="0" fontId="56" fillId="0" borderId="0" xfId="0" applyFont="1" applyAlignment="1"/>
    <xf numFmtId="0" fontId="56" fillId="0" borderId="0" xfId="0" applyFont="1" applyAlignment="1">
      <alignment horizontal="left" vertical="center" wrapText="1"/>
    </xf>
    <xf numFmtId="0" fontId="55" fillId="0" borderId="1" xfId="0" applyFont="1" applyBorder="1" applyAlignment="1">
      <alignment horizontal="center" vertical="center" wrapText="1"/>
    </xf>
    <xf numFmtId="0" fontId="56" fillId="0" borderId="1" xfId="0" applyFont="1" applyBorder="1" applyAlignment="1">
      <alignment horizontal="center" vertical="top" wrapText="1"/>
    </xf>
    <xf numFmtId="0" fontId="56" fillId="0" borderId="0" xfId="0" applyFont="1" applyAlignment="1">
      <alignment wrapText="1"/>
    </xf>
    <xf numFmtId="0" fontId="60" fillId="0" borderId="0" xfId="0" applyFont="1" applyAlignment="1">
      <alignment horizontal="right"/>
    </xf>
    <xf numFmtId="0" fontId="0" fillId="0" borderId="0" xfId="0" applyFont="1" applyAlignment="1">
      <alignment horizontal="right"/>
    </xf>
    <xf numFmtId="0" fontId="54" fillId="0" borderId="0" xfId="0" applyFont="1" applyFill="1" applyBorder="1" applyAlignment="1">
      <alignment horizontal="left" wrapText="1"/>
    </xf>
    <xf numFmtId="0" fontId="55" fillId="0" borderId="0" xfId="0" applyFont="1" applyAlignment="1">
      <alignment horizontal="left"/>
    </xf>
    <xf numFmtId="0" fontId="2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left" vertical="top" wrapText="1"/>
    </xf>
  </cellXfs>
  <cellStyles count="16">
    <cellStyle name="Excel Built-in Comma" xfId="1"/>
    <cellStyle name="Excel Built-in Normal" xfId="2"/>
    <cellStyle name="Heading" xfId="3"/>
    <cellStyle name="Heading1" xfId="4"/>
    <cellStyle name="Result" xfId="5"/>
    <cellStyle name="Result2" xfId="6"/>
    <cellStyle name="Обычный" xfId="0" builtinId="0"/>
    <cellStyle name="Обычный 2" xfId="7"/>
    <cellStyle name="Обычный 2 2" xfId="8"/>
    <cellStyle name="Обычный 3" xfId="9"/>
    <cellStyle name="Обычный 4" xfId="10"/>
    <cellStyle name="Обычный 5" xfId="11"/>
    <cellStyle name="Обычный_Приложение № 2 к проекту бюджета" xfId="12"/>
    <cellStyle name="Финансовый" xfId="13" builtinId="3"/>
    <cellStyle name="Финансовый 2" xfId="14"/>
    <cellStyle name="Финансовый 3" xfId="1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O92"/>
  <sheetViews>
    <sheetView topLeftCell="A55" zoomScale="82" zoomScaleNormal="82" workbookViewId="0">
      <selection activeCell="H13" sqref="H13"/>
    </sheetView>
  </sheetViews>
  <sheetFormatPr defaultRowHeight="15" x14ac:dyDescent="0.25"/>
  <cols>
    <col min="1" max="1" width="38.140625" customWidth="1"/>
    <col min="2" max="2" width="106.42578125" customWidth="1"/>
    <col min="3" max="3" width="9.28515625" customWidth="1"/>
  </cols>
  <sheetData>
    <row r="1" spans="1:2" ht="15.75" x14ac:dyDescent="0.25">
      <c r="B1" s="182" t="s">
        <v>204</v>
      </c>
    </row>
    <row r="2" spans="1:2" ht="15.75" x14ac:dyDescent="0.25">
      <c r="B2" s="182" t="s">
        <v>0</v>
      </c>
    </row>
    <row r="3" spans="1:2" ht="15.75" x14ac:dyDescent="0.25">
      <c r="B3" s="182" t="s">
        <v>1</v>
      </c>
    </row>
    <row r="4" spans="1:2" ht="15.75" x14ac:dyDescent="0.25">
      <c r="B4" s="182" t="s">
        <v>2</v>
      </c>
    </row>
    <row r="5" spans="1:2" x14ac:dyDescent="0.25">
      <c r="B5" s="496" t="s">
        <v>557</v>
      </c>
    </row>
    <row r="6" spans="1:2" ht="15.75" x14ac:dyDescent="0.25">
      <c r="B6" s="182" t="s">
        <v>204</v>
      </c>
    </row>
    <row r="7" spans="1:2" ht="15.75" x14ac:dyDescent="0.25">
      <c r="B7" s="182" t="s">
        <v>0</v>
      </c>
    </row>
    <row r="8" spans="1:2" ht="15.75" x14ac:dyDescent="0.25">
      <c r="A8" s="188"/>
      <c r="B8" s="182" t="s">
        <v>1</v>
      </c>
    </row>
    <row r="9" spans="1:2" ht="15.75" x14ac:dyDescent="0.25">
      <c r="B9" s="182" t="s">
        <v>2</v>
      </c>
    </row>
    <row r="10" spans="1:2" x14ac:dyDescent="0.25">
      <c r="B10" s="186" t="s">
        <v>537</v>
      </c>
    </row>
    <row r="11" spans="1:2" x14ac:dyDescent="0.25">
      <c r="B11" s="186"/>
    </row>
    <row r="12" spans="1:2" ht="63" customHeight="1" x14ac:dyDescent="0.3">
      <c r="A12" s="525" t="s">
        <v>237</v>
      </c>
      <c r="B12" s="525"/>
    </row>
    <row r="13" spans="1:2" ht="60" customHeight="1" x14ac:dyDescent="0.25">
      <c r="A13" s="526" t="s">
        <v>238</v>
      </c>
      <c r="B13" s="527"/>
    </row>
    <row r="14" spans="1:2" ht="16.5" customHeight="1" x14ac:dyDescent="0.25">
      <c r="A14" s="215">
        <v>1</v>
      </c>
      <c r="B14" s="215">
        <v>2</v>
      </c>
    </row>
    <row r="15" spans="1:2" ht="19.5" x14ac:dyDescent="0.25">
      <c r="A15" s="528" t="s">
        <v>239</v>
      </c>
      <c r="B15" s="529"/>
    </row>
    <row r="16" spans="1:2" ht="66" customHeight="1" x14ac:dyDescent="0.25">
      <c r="A16" s="277" t="s">
        <v>355</v>
      </c>
      <c r="B16" s="282" t="s">
        <v>447</v>
      </c>
    </row>
    <row r="17" spans="1:2" ht="57" customHeight="1" x14ac:dyDescent="0.25">
      <c r="A17" s="278" t="s">
        <v>216</v>
      </c>
      <c r="B17" s="497" t="s">
        <v>448</v>
      </c>
    </row>
    <row r="18" spans="1:2" ht="39" customHeight="1" x14ac:dyDescent="0.25">
      <c r="A18" s="278" t="s">
        <v>213</v>
      </c>
      <c r="B18" s="497" t="s">
        <v>212</v>
      </c>
    </row>
    <row r="19" spans="1:2" ht="39.75" customHeight="1" x14ac:dyDescent="0.25">
      <c r="A19" s="278" t="s">
        <v>240</v>
      </c>
      <c r="B19" s="497" t="s">
        <v>241</v>
      </c>
    </row>
    <row r="20" spans="1:2" ht="72.75" customHeight="1" x14ac:dyDescent="0.25">
      <c r="A20" s="278" t="s">
        <v>303</v>
      </c>
      <c r="B20" s="255" t="s">
        <v>449</v>
      </c>
    </row>
    <row r="21" spans="1:2" ht="72" customHeight="1" x14ac:dyDescent="0.25">
      <c r="A21" s="278" t="s">
        <v>305</v>
      </c>
      <c r="B21" s="255" t="s">
        <v>450</v>
      </c>
    </row>
    <row r="22" spans="1:2" ht="81" customHeight="1" x14ac:dyDescent="0.25">
      <c r="A22" s="278" t="s">
        <v>451</v>
      </c>
      <c r="B22" s="255" t="s">
        <v>452</v>
      </c>
    </row>
    <row r="23" spans="1:2" ht="56.25" customHeight="1" x14ac:dyDescent="0.25">
      <c r="A23" s="278" t="s">
        <v>453</v>
      </c>
      <c r="B23" s="255" t="s">
        <v>454</v>
      </c>
    </row>
    <row r="24" spans="1:2" ht="62.25" customHeight="1" x14ac:dyDescent="0.25">
      <c r="A24" s="278" t="s">
        <v>455</v>
      </c>
      <c r="B24" s="255" t="s">
        <v>456</v>
      </c>
    </row>
    <row r="25" spans="1:2" ht="91.5" customHeight="1" x14ac:dyDescent="0.25">
      <c r="A25" s="278" t="s">
        <v>457</v>
      </c>
      <c r="B25" s="255" t="s">
        <v>458</v>
      </c>
    </row>
    <row r="26" spans="1:2" ht="46.5" customHeight="1" x14ac:dyDescent="0.25">
      <c r="A26" s="278" t="s">
        <v>459</v>
      </c>
      <c r="B26" s="255" t="s">
        <v>460</v>
      </c>
    </row>
    <row r="27" spans="1:2" ht="75" x14ac:dyDescent="0.25">
      <c r="A27" s="278" t="s">
        <v>461</v>
      </c>
      <c r="B27" s="255" t="s">
        <v>462</v>
      </c>
    </row>
    <row r="28" spans="1:2" ht="57" customHeight="1" x14ac:dyDescent="0.25">
      <c r="A28" s="278" t="s">
        <v>463</v>
      </c>
      <c r="B28" s="255" t="s">
        <v>464</v>
      </c>
    </row>
    <row r="29" spans="1:2" ht="75" customHeight="1" x14ac:dyDescent="0.25">
      <c r="A29" s="278" t="s">
        <v>242</v>
      </c>
      <c r="B29" s="255" t="s">
        <v>243</v>
      </c>
    </row>
    <row r="30" spans="1:2" ht="56.25" customHeight="1" x14ac:dyDescent="0.25">
      <c r="A30" s="278" t="s">
        <v>244</v>
      </c>
      <c r="B30" s="255" t="s">
        <v>245</v>
      </c>
    </row>
    <row r="31" spans="1:2" ht="38.25" customHeight="1" x14ac:dyDescent="0.25">
      <c r="A31" s="278" t="s">
        <v>246</v>
      </c>
      <c r="B31" s="497" t="s">
        <v>247</v>
      </c>
    </row>
    <row r="32" spans="1:2" ht="120.75" customHeight="1" x14ac:dyDescent="0.25">
      <c r="A32" s="278" t="s">
        <v>465</v>
      </c>
      <c r="B32" s="497" t="s">
        <v>466</v>
      </c>
    </row>
    <row r="33" spans="1:2" ht="72" customHeight="1" x14ac:dyDescent="0.25">
      <c r="A33" s="505" t="s">
        <v>554</v>
      </c>
      <c r="B33" s="506" t="s">
        <v>555</v>
      </c>
    </row>
    <row r="34" spans="1:2" ht="75.75" customHeight="1" x14ac:dyDescent="0.25">
      <c r="A34" s="491" t="s">
        <v>467</v>
      </c>
      <c r="B34" s="492" t="s">
        <v>468</v>
      </c>
    </row>
    <row r="35" spans="1:2" ht="78.75" customHeight="1" x14ac:dyDescent="0.3">
      <c r="A35" s="270" t="s">
        <v>469</v>
      </c>
      <c r="B35" s="283" t="s">
        <v>470</v>
      </c>
    </row>
    <row r="36" spans="1:2" ht="67.5" customHeight="1" x14ac:dyDescent="0.3">
      <c r="A36" s="270" t="s">
        <v>471</v>
      </c>
      <c r="B36" s="283" t="s">
        <v>472</v>
      </c>
    </row>
    <row r="37" spans="1:2" s="188" customFormat="1" ht="84" customHeight="1" x14ac:dyDescent="0.3">
      <c r="A37" s="270" t="s">
        <v>473</v>
      </c>
      <c r="B37" s="283" t="s">
        <v>474</v>
      </c>
    </row>
    <row r="38" spans="1:2" ht="45.75" customHeight="1" x14ac:dyDescent="0.3">
      <c r="A38" s="270" t="s">
        <v>475</v>
      </c>
      <c r="B38" s="283" t="s">
        <v>476</v>
      </c>
    </row>
    <row r="39" spans="1:2" ht="56.25" x14ac:dyDescent="0.3">
      <c r="A39" s="270" t="s">
        <v>477</v>
      </c>
      <c r="B39" s="283" t="s">
        <v>478</v>
      </c>
    </row>
    <row r="40" spans="1:2" ht="75" x14ac:dyDescent="0.3">
      <c r="A40" s="270" t="s">
        <v>479</v>
      </c>
      <c r="B40" s="283" t="s">
        <v>480</v>
      </c>
    </row>
    <row r="41" spans="1:2" ht="36" customHeight="1" x14ac:dyDescent="0.3">
      <c r="A41" s="270" t="s">
        <v>481</v>
      </c>
      <c r="B41" s="283" t="s">
        <v>482</v>
      </c>
    </row>
    <row r="42" spans="1:2" ht="36.75" customHeight="1" x14ac:dyDescent="0.3">
      <c r="A42" s="270" t="s">
        <v>483</v>
      </c>
      <c r="B42" s="283" t="s">
        <v>484</v>
      </c>
    </row>
    <row r="43" spans="1:2" ht="15" customHeight="1" x14ac:dyDescent="0.25">
      <c r="A43" s="530" t="s">
        <v>485</v>
      </c>
      <c r="B43" s="531" t="s">
        <v>248</v>
      </c>
    </row>
    <row r="44" spans="1:2" ht="56.25" customHeight="1" x14ac:dyDescent="0.25">
      <c r="A44" s="530"/>
      <c r="B44" s="531"/>
    </row>
    <row r="45" spans="1:2" ht="71.25" customHeight="1" x14ac:dyDescent="0.25">
      <c r="A45" s="491" t="s">
        <v>486</v>
      </c>
      <c r="B45" s="492" t="s">
        <v>487</v>
      </c>
    </row>
    <row r="46" spans="1:2" ht="44.25" customHeight="1" x14ac:dyDescent="0.25">
      <c r="A46" s="278" t="s">
        <v>249</v>
      </c>
      <c r="B46" s="497" t="s">
        <v>250</v>
      </c>
    </row>
    <row r="47" spans="1:2" ht="44.25" customHeight="1" x14ac:dyDescent="0.25">
      <c r="A47" s="278" t="s">
        <v>251</v>
      </c>
      <c r="B47" s="497" t="s">
        <v>252</v>
      </c>
    </row>
    <row r="48" spans="1:2" ht="63.75" customHeight="1" x14ac:dyDescent="0.25">
      <c r="A48" s="493" t="s">
        <v>488</v>
      </c>
      <c r="B48" s="492" t="s">
        <v>489</v>
      </c>
    </row>
    <row r="49" spans="1:2" ht="36" customHeight="1" x14ac:dyDescent="0.25">
      <c r="A49" s="532" t="s">
        <v>251</v>
      </c>
      <c r="B49" s="531" t="s">
        <v>490</v>
      </c>
    </row>
    <row r="50" spans="1:2" ht="15" customHeight="1" x14ac:dyDescent="0.25">
      <c r="A50" s="532"/>
      <c r="B50" s="531"/>
    </row>
    <row r="51" spans="1:2" ht="49.5" customHeight="1" x14ac:dyDescent="0.25">
      <c r="A51" s="279" t="s">
        <v>541</v>
      </c>
      <c r="B51" s="492" t="s">
        <v>194</v>
      </c>
    </row>
    <row r="52" spans="1:2" ht="49.5" customHeight="1" x14ac:dyDescent="0.25">
      <c r="A52" s="279" t="s">
        <v>356</v>
      </c>
      <c r="B52" s="497" t="s">
        <v>253</v>
      </c>
    </row>
    <row r="53" spans="1:2" ht="49.5" customHeight="1" x14ac:dyDescent="0.25">
      <c r="A53" s="279" t="s">
        <v>539</v>
      </c>
      <c r="B53" s="498" t="s">
        <v>540</v>
      </c>
    </row>
    <row r="54" spans="1:2" ht="41.25" customHeight="1" x14ac:dyDescent="0.25">
      <c r="A54" s="279" t="s">
        <v>543</v>
      </c>
      <c r="B54" s="503" t="s">
        <v>544</v>
      </c>
    </row>
    <row r="55" spans="1:2" ht="78" customHeight="1" x14ac:dyDescent="0.25">
      <c r="A55" s="279" t="s">
        <v>357</v>
      </c>
      <c r="B55" s="497" t="s">
        <v>254</v>
      </c>
    </row>
    <row r="56" spans="1:2" ht="62.25" customHeight="1" x14ac:dyDescent="0.25">
      <c r="A56" s="279" t="s">
        <v>530</v>
      </c>
      <c r="B56" s="502" t="s">
        <v>531</v>
      </c>
    </row>
    <row r="57" spans="1:2" ht="41.25" customHeight="1" x14ac:dyDescent="0.25">
      <c r="A57" s="280" t="s">
        <v>491</v>
      </c>
      <c r="B57" s="492" t="s">
        <v>492</v>
      </c>
    </row>
    <row r="58" spans="1:2" ht="42.75" customHeight="1" x14ac:dyDescent="0.25">
      <c r="A58" s="240" t="s">
        <v>358</v>
      </c>
      <c r="B58" s="497" t="s">
        <v>192</v>
      </c>
    </row>
    <row r="59" spans="1:2" ht="50.25" customHeight="1" x14ac:dyDescent="0.25">
      <c r="A59" s="240" t="s">
        <v>359</v>
      </c>
      <c r="B59" s="497" t="s">
        <v>191</v>
      </c>
    </row>
    <row r="60" spans="1:2" ht="41.25" customHeight="1" x14ac:dyDescent="0.25">
      <c r="A60" s="240" t="s">
        <v>360</v>
      </c>
      <c r="B60" s="497" t="s">
        <v>190</v>
      </c>
    </row>
    <row r="61" spans="1:2" ht="46.5" customHeight="1" x14ac:dyDescent="0.25">
      <c r="A61" s="240" t="s">
        <v>361</v>
      </c>
      <c r="B61" s="497" t="s">
        <v>255</v>
      </c>
    </row>
    <row r="62" spans="1:2" ht="41.25" customHeight="1" x14ac:dyDescent="0.25">
      <c r="A62" s="189" t="s">
        <v>362</v>
      </c>
      <c r="B62" s="497" t="s">
        <v>256</v>
      </c>
    </row>
    <row r="63" spans="1:2" ht="34.5" customHeight="1" x14ac:dyDescent="0.25">
      <c r="A63" s="189" t="s">
        <v>363</v>
      </c>
      <c r="B63" s="497" t="s">
        <v>257</v>
      </c>
    </row>
    <row r="64" spans="1:2" ht="52.5" customHeight="1" x14ac:dyDescent="0.25">
      <c r="A64" s="187" t="s">
        <v>258</v>
      </c>
      <c r="B64" s="497" t="s">
        <v>259</v>
      </c>
    </row>
    <row r="65" spans="1:93" ht="70.5" customHeight="1" x14ac:dyDescent="0.25">
      <c r="A65" s="491" t="s">
        <v>493</v>
      </c>
      <c r="B65" s="492" t="s">
        <v>494</v>
      </c>
    </row>
    <row r="66" spans="1:93" ht="46.5" customHeight="1" x14ac:dyDescent="0.25">
      <c r="A66" s="491" t="s">
        <v>495</v>
      </c>
      <c r="B66" s="492" t="s">
        <v>496</v>
      </c>
    </row>
    <row r="67" spans="1:93" ht="42" customHeight="1" x14ac:dyDescent="0.25">
      <c r="A67" s="491" t="s">
        <v>497</v>
      </c>
      <c r="B67" s="492" t="s">
        <v>259</v>
      </c>
    </row>
    <row r="68" spans="1:93" ht="69.75" customHeight="1" x14ac:dyDescent="0.25">
      <c r="A68" s="187" t="s">
        <v>260</v>
      </c>
      <c r="B68" s="497" t="s">
        <v>306</v>
      </c>
    </row>
    <row r="69" spans="1:93" ht="48" customHeight="1" x14ac:dyDescent="0.25">
      <c r="A69" s="187" t="s">
        <v>364</v>
      </c>
      <c r="B69" s="497" t="s">
        <v>261</v>
      </c>
    </row>
    <row r="70" spans="1:93" ht="58.5" customHeight="1" x14ac:dyDescent="0.25">
      <c r="A70" s="187" t="s">
        <v>262</v>
      </c>
      <c r="B70" s="497" t="s">
        <v>263</v>
      </c>
    </row>
    <row r="71" spans="1:93" s="188" customFormat="1" ht="56.25" x14ac:dyDescent="0.3">
      <c r="A71" s="280" t="s">
        <v>498</v>
      </c>
      <c r="B71" s="283" t="s">
        <v>261</v>
      </c>
    </row>
    <row r="72" spans="1:93" ht="53.25" customHeight="1" x14ac:dyDescent="0.25">
      <c r="A72" s="278" t="s">
        <v>499</v>
      </c>
      <c r="B72" s="501" t="s">
        <v>500</v>
      </c>
      <c r="I72" s="188"/>
      <c r="J72" s="188"/>
      <c r="K72" s="188"/>
      <c r="L72" s="188"/>
      <c r="M72" s="188"/>
      <c r="N72" s="188"/>
      <c r="O72" s="188"/>
      <c r="P72" s="188"/>
      <c r="Q72" s="188"/>
      <c r="R72" s="188"/>
      <c r="S72" s="188"/>
      <c r="T72" s="188"/>
      <c r="U72" s="188"/>
      <c r="V72" s="188"/>
      <c r="W72" s="188"/>
      <c r="X72" s="188"/>
      <c r="Y72" s="188"/>
      <c r="Z72" s="188"/>
      <c r="AA72" s="188"/>
      <c r="AB72" s="188"/>
      <c r="AC72" s="188"/>
      <c r="AD72" s="188"/>
      <c r="AE72" s="188"/>
      <c r="AF72" s="188"/>
      <c r="AG72" s="188"/>
      <c r="AH72" s="188"/>
      <c r="AI72" s="188"/>
      <c r="AJ72" s="188"/>
      <c r="AK72" s="188"/>
      <c r="AL72" s="188"/>
      <c r="AM72" s="188"/>
      <c r="AN72" s="188"/>
      <c r="AO72" s="188"/>
      <c r="AP72" s="188"/>
      <c r="AQ72" s="188"/>
      <c r="AR72" s="188"/>
      <c r="AS72" s="188"/>
      <c r="AT72" s="188"/>
      <c r="AU72" s="188"/>
      <c r="AV72" s="188"/>
      <c r="AW72" s="188"/>
      <c r="AX72" s="188"/>
      <c r="AY72" s="188"/>
      <c r="AZ72" s="188"/>
      <c r="BA72" s="188"/>
      <c r="BB72" s="188"/>
      <c r="BC72" s="188"/>
      <c r="BD72" s="188"/>
      <c r="BE72" s="188"/>
      <c r="BF72" s="188"/>
      <c r="BG72" s="188"/>
      <c r="BH72" s="188"/>
      <c r="BI72" s="188"/>
      <c r="BJ72" s="188"/>
      <c r="BK72" s="188"/>
      <c r="BL72" s="188"/>
      <c r="BM72" s="188"/>
      <c r="BN72" s="188"/>
      <c r="BO72" s="188"/>
      <c r="BP72" s="188"/>
      <c r="BQ72" s="188"/>
      <c r="BR72" s="188"/>
      <c r="BS72" s="188"/>
      <c r="BT72" s="188"/>
      <c r="BU72" s="188"/>
      <c r="BV72" s="188"/>
      <c r="BW72" s="188"/>
      <c r="BX72" s="188"/>
      <c r="BY72" s="188"/>
      <c r="BZ72" s="188"/>
      <c r="CA72" s="188"/>
      <c r="CB72" s="188"/>
      <c r="CC72" s="188"/>
      <c r="CD72" s="188"/>
      <c r="CE72" s="188"/>
      <c r="CF72" s="188"/>
      <c r="CG72" s="188"/>
      <c r="CH72" s="188"/>
      <c r="CI72" s="188"/>
      <c r="CJ72" s="188"/>
      <c r="CK72" s="188"/>
      <c r="CL72" s="188"/>
      <c r="CM72" s="188"/>
      <c r="CN72" s="188"/>
      <c r="CO72" s="188"/>
    </row>
    <row r="73" spans="1:93" ht="59.25" customHeight="1" thickBot="1" x14ac:dyDescent="0.3">
      <c r="A73" s="281" t="s">
        <v>365</v>
      </c>
      <c r="B73" s="284" t="s">
        <v>264</v>
      </c>
      <c r="I73" s="188"/>
      <c r="J73" s="188"/>
      <c r="K73" s="188"/>
      <c r="L73" s="188"/>
      <c r="M73" s="188"/>
      <c r="N73" s="188"/>
      <c r="O73" s="188"/>
      <c r="P73" s="188"/>
      <c r="Q73" s="188"/>
      <c r="R73" s="188"/>
      <c r="S73" s="188"/>
      <c r="T73" s="188"/>
      <c r="U73" s="188"/>
      <c r="V73" s="188"/>
      <c r="W73" s="188"/>
      <c r="X73" s="188"/>
      <c r="Y73" s="188"/>
      <c r="Z73" s="188"/>
      <c r="AA73" s="188"/>
      <c r="AB73" s="188"/>
      <c r="AC73" s="188"/>
      <c r="AD73" s="188"/>
      <c r="AE73" s="188"/>
      <c r="AF73" s="188"/>
      <c r="AG73" s="188"/>
      <c r="AH73" s="188"/>
      <c r="AI73" s="188"/>
      <c r="AJ73" s="188"/>
      <c r="AK73" s="188"/>
      <c r="AL73" s="188"/>
      <c r="AM73" s="188"/>
      <c r="AN73" s="188"/>
      <c r="AO73" s="188"/>
      <c r="AP73" s="188"/>
      <c r="AQ73" s="188"/>
      <c r="AR73" s="188"/>
      <c r="AS73" s="188"/>
      <c r="AT73" s="188"/>
      <c r="AU73" s="188"/>
      <c r="AV73" s="188"/>
      <c r="AW73" s="188"/>
      <c r="AX73" s="188"/>
      <c r="AY73" s="188"/>
      <c r="AZ73" s="188"/>
      <c r="BA73" s="188"/>
      <c r="BB73" s="188"/>
      <c r="BC73" s="188"/>
      <c r="BD73" s="188"/>
      <c r="BE73" s="188"/>
      <c r="BF73" s="188"/>
      <c r="BG73" s="188"/>
      <c r="BH73" s="188"/>
      <c r="BI73" s="188"/>
      <c r="BJ73" s="188"/>
      <c r="BK73" s="188"/>
      <c r="BL73" s="188"/>
      <c r="BM73" s="188"/>
      <c r="BN73" s="188"/>
      <c r="BO73" s="188"/>
      <c r="BP73" s="188"/>
      <c r="BQ73" s="188"/>
      <c r="BR73" s="188"/>
      <c r="BS73" s="188"/>
      <c r="BT73" s="188"/>
      <c r="BU73" s="188"/>
      <c r="BV73" s="188"/>
      <c r="BW73" s="188"/>
      <c r="BX73" s="188"/>
      <c r="BY73" s="188"/>
      <c r="BZ73" s="188"/>
      <c r="CA73" s="188"/>
      <c r="CB73" s="188"/>
      <c r="CC73" s="188"/>
      <c r="CD73" s="188"/>
      <c r="CE73" s="188"/>
      <c r="CF73" s="188"/>
      <c r="CG73" s="188"/>
      <c r="CH73" s="188"/>
      <c r="CI73" s="188"/>
      <c r="CJ73" s="188"/>
      <c r="CK73" s="188"/>
      <c r="CL73" s="188"/>
      <c r="CM73" s="188"/>
      <c r="CN73" s="188"/>
      <c r="CO73" s="188"/>
    </row>
    <row r="74" spans="1:93" ht="44.25" customHeight="1" thickBot="1" x14ac:dyDescent="0.3">
      <c r="A74" s="533" t="s">
        <v>265</v>
      </c>
      <c r="B74" s="534"/>
      <c r="I74" s="188"/>
      <c r="J74" s="188"/>
      <c r="K74" s="188"/>
      <c r="L74" s="188"/>
      <c r="M74" s="188"/>
      <c r="N74" s="188"/>
      <c r="O74" s="188"/>
      <c r="P74" s="188"/>
      <c r="Q74" s="188"/>
      <c r="R74" s="188"/>
      <c r="S74" s="188"/>
      <c r="T74" s="188"/>
      <c r="U74" s="188"/>
      <c r="V74" s="188"/>
      <c r="W74" s="188"/>
      <c r="X74" s="188"/>
      <c r="Y74" s="188"/>
      <c r="Z74" s="188"/>
      <c r="AA74" s="188"/>
      <c r="AB74" s="188"/>
      <c r="AC74" s="188"/>
      <c r="AD74" s="188"/>
      <c r="AE74" s="188"/>
      <c r="AF74" s="188"/>
      <c r="AG74" s="188"/>
      <c r="AH74" s="188"/>
      <c r="AI74" s="188"/>
      <c r="AJ74" s="188"/>
      <c r="AK74" s="188"/>
      <c r="AL74" s="188"/>
      <c r="AM74" s="188"/>
      <c r="AN74" s="188"/>
      <c r="AO74" s="188"/>
      <c r="AP74" s="188"/>
      <c r="AQ74" s="188"/>
      <c r="AR74" s="188"/>
      <c r="AS74" s="188"/>
      <c r="AT74" s="188"/>
      <c r="AU74" s="188"/>
      <c r="AV74" s="188"/>
      <c r="AW74" s="188"/>
      <c r="AX74" s="188"/>
      <c r="AY74" s="188"/>
      <c r="AZ74" s="188"/>
      <c r="BA74" s="188"/>
      <c r="BB74" s="188"/>
      <c r="BC74" s="188"/>
      <c r="BD74" s="188"/>
      <c r="BE74" s="188"/>
      <c r="BF74" s="188"/>
      <c r="BG74" s="188"/>
      <c r="BH74" s="188"/>
      <c r="BI74" s="188"/>
      <c r="BJ74" s="188"/>
      <c r="BK74" s="188"/>
      <c r="BL74" s="188"/>
      <c r="BM74" s="188"/>
      <c r="BN74" s="188"/>
      <c r="BO74" s="188"/>
      <c r="BP74" s="188"/>
      <c r="BQ74" s="188"/>
      <c r="BR74" s="188"/>
      <c r="BS74" s="188"/>
      <c r="BT74" s="188"/>
      <c r="BU74" s="188"/>
      <c r="BV74" s="188"/>
      <c r="BW74" s="188"/>
      <c r="BX74" s="188"/>
      <c r="BY74" s="188"/>
      <c r="BZ74" s="188"/>
      <c r="CA74" s="188"/>
      <c r="CB74" s="188"/>
      <c r="CC74" s="188"/>
      <c r="CD74" s="188"/>
      <c r="CE74" s="188"/>
      <c r="CF74" s="188"/>
      <c r="CG74" s="188"/>
      <c r="CH74" s="188"/>
      <c r="CI74" s="188"/>
      <c r="CJ74" s="188"/>
      <c r="CK74" s="188"/>
      <c r="CL74" s="188"/>
      <c r="CM74" s="188"/>
      <c r="CN74" s="188"/>
      <c r="CO74" s="188"/>
    </row>
    <row r="75" spans="1:93" ht="18.75" customHeight="1" x14ac:dyDescent="0.25">
      <c r="A75" s="535" t="s">
        <v>501</v>
      </c>
      <c r="B75" s="536" t="s">
        <v>261</v>
      </c>
      <c r="I75" s="188"/>
      <c r="J75" s="188"/>
      <c r="K75" s="188"/>
      <c r="L75" s="188"/>
      <c r="M75" s="188"/>
      <c r="N75" s="188"/>
      <c r="O75" s="188"/>
      <c r="P75" s="188"/>
      <c r="Q75" s="188"/>
      <c r="R75" s="188"/>
      <c r="S75" s="188"/>
      <c r="T75" s="188"/>
      <c r="U75" s="188"/>
      <c r="V75" s="188"/>
      <c r="W75" s="188"/>
      <c r="X75" s="188"/>
      <c r="Y75" s="188"/>
      <c r="Z75" s="188"/>
      <c r="AA75" s="188"/>
      <c r="AB75" s="188"/>
      <c r="AC75" s="188"/>
      <c r="AD75" s="188"/>
      <c r="AE75" s="188"/>
      <c r="AF75" s="188"/>
      <c r="AG75" s="188"/>
      <c r="AH75" s="188"/>
      <c r="AI75" s="188"/>
      <c r="AJ75" s="188"/>
      <c r="AK75" s="188"/>
      <c r="AL75" s="188"/>
      <c r="AM75" s="188"/>
      <c r="AN75" s="188"/>
      <c r="AO75" s="188"/>
      <c r="AP75" s="188"/>
      <c r="AQ75" s="188"/>
      <c r="AR75" s="188"/>
      <c r="AS75" s="188"/>
      <c r="AT75" s="188"/>
      <c r="AU75" s="188"/>
      <c r="AV75" s="188"/>
      <c r="AW75" s="188"/>
      <c r="AX75" s="188"/>
      <c r="AY75" s="188"/>
      <c r="AZ75" s="188"/>
      <c r="BA75" s="188"/>
      <c r="BB75" s="188"/>
      <c r="BC75" s="188"/>
      <c r="BD75" s="188"/>
      <c r="BE75" s="188"/>
      <c r="BF75" s="188"/>
      <c r="BG75" s="188"/>
      <c r="BH75" s="188"/>
      <c r="BI75" s="188"/>
      <c r="BJ75" s="188"/>
      <c r="BK75" s="188"/>
      <c r="BL75" s="188"/>
      <c r="BM75" s="188"/>
      <c r="BN75" s="188"/>
      <c r="BO75" s="188"/>
      <c r="BP75" s="188"/>
      <c r="BQ75" s="188"/>
      <c r="BR75" s="188"/>
      <c r="BS75" s="188"/>
      <c r="BT75" s="188"/>
      <c r="BU75" s="188"/>
      <c r="BV75" s="188"/>
      <c r="BW75" s="188"/>
      <c r="BX75" s="188"/>
      <c r="BY75" s="188"/>
      <c r="BZ75" s="188"/>
      <c r="CA75" s="188"/>
      <c r="CB75" s="188"/>
      <c r="CC75" s="188"/>
      <c r="CD75" s="188"/>
      <c r="CE75" s="188"/>
      <c r="CF75" s="188"/>
      <c r="CG75" s="188"/>
      <c r="CH75" s="188"/>
      <c r="CI75" s="188"/>
      <c r="CJ75" s="188"/>
      <c r="CK75" s="188"/>
      <c r="CL75" s="188"/>
      <c r="CM75" s="188"/>
      <c r="CN75" s="188"/>
      <c r="CO75" s="188"/>
    </row>
    <row r="76" spans="1:93" ht="43.5" customHeight="1" x14ac:dyDescent="0.25">
      <c r="A76" s="530"/>
      <c r="B76" s="531"/>
      <c r="I76" s="188"/>
      <c r="J76" s="188"/>
      <c r="K76" s="188"/>
      <c r="L76" s="188"/>
      <c r="M76" s="188"/>
      <c r="N76" s="188"/>
      <c r="O76" s="188"/>
      <c r="P76" s="188"/>
      <c r="Q76" s="188"/>
      <c r="R76" s="188"/>
      <c r="S76" s="188"/>
      <c r="T76" s="188"/>
      <c r="U76" s="188"/>
      <c r="V76" s="188"/>
      <c r="W76" s="188"/>
      <c r="X76" s="188"/>
      <c r="Y76" s="188"/>
      <c r="Z76" s="188"/>
      <c r="AA76" s="188"/>
      <c r="AB76" s="188"/>
      <c r="AC76" s="188"/>
      <c r="AD76" s="188"/>
      <c r="AE76" s="188"/>
      <c r="AF76" s="188"/>
      <c r="AG76" s="188"/>
      <c r="AH76" s="188"/>
      <c r="AI76" s="188"/>
      <c r="AJ76" s="188"/>
      <c r="AK76" s="188"/>
      <c r="AL76" s="188"/>
      <c r="AM76" s="188"/>
      <c r="AN76" s="188"/>
      <c r="AO76" s="188"/>
      <c r="AP76" s="188"/>
      <c r="AQ76" s="188"/>
      <c r="AR76" s="188"/>
      <c r="AS76" s="188"/>
      <c r="AT76" s="188"/>
      <c r="AU76" s="188"/>
      <c r="AV76" s="188"/>
      <c r="AW76" s="188"/>
      <c r="AX76" s="188"/>
      <c r="AY76" s="188"/>
      <c r="AZ76" s="188"/>
      <c r="BA76" s="188"/>
      <c r="BB76" s="188"/>
      <c r="BC76" s="188"/>
      <c r="BD76" s="188"/>
      <c r="BE76" s="188"/>
      <c r="BF76" s="188"/>
      <c r="BG76" s="188"/>
      <c r="BH76" s="188"/>
      <c r="BI76" s="188"/>
      <c r="BJ76" s="188"/>
      <c r="BK76" s="188"/>
      <c r="BL76" s="188"/>
      <c r="BM76" s="188"/>
      <c r="BN76" s="188"/>
      <c r="BO76" s="188"/>
      <c r="BP76" s="188"/>
      <c r="BQ76" s="188"/>
      <c r="BR76" s="188"/>
      <c r="BS76" s="188"/>
      <c r="BT76" s="188"/>
      <c r="BU76" s="188"/>
      <c r="BV76" s="188"/>
      <c r="BW76" s="188"/>
      <c r="BX76" s="188"/>
      <c r="BY76" s="188"/>
      <c r="BZ76" s="188"/>
      <c r="CA76" s="188"/>
      <c r="CB76" s="188"/>
      <c r="CC76" s="188"/>
      <c r="CD76" s="188"/>
      <c r="CE76" s="188"/>
      <c r="CF76" s="188"/>
      <c r="CG76" s="188"/>
      <c r="CH76" s="188"/>
      <c r="CI76" s="188"/>
      <c r="CJ76" s="188"/>
      <c r="CK76" s="188"/>
      <c r="CL76" s="188"/>
      <c r="CM76" s="188"/>
      <c r="CN76" s="188"/>
      <c r="CO76" s="188"/>
    </row>
    <row r="77" spans="1:93" ht="32.25" customHeight="1" thickBot="1" x14ac:dyDescent="0.3">
      <c r="A77" s="491" t="s">
        <v>502</v>
      </c>
      <c r="B77" s="492" t="s">
        <v>250</v>
      </c>
      <c r="I77" s="188"/>
      <c r="J77" s="188"/>
      <c r="K77" s="188"/>
      <c r="L77" s="188"/>
      <c r="M77" s="188"/>
      <c r="N77" s="188"/>
      <c r="O77" s="188"/>
      <c r="P77" s="188"/>
      <c r="Q77" s="188"/>
      <c r="R77" s="188"/>
      <c r="S77" s="188"/>
      <c r="T77" s="188"/>
      <c r="U77" s="188"/>
      <c r="V77" s="188"/>
      <c r="W77" s="188"/>
      <c r="X77" s="188"/>
      <c r="Y77" s="188"/>
      <c r="Z77" s="188"/>
      <c r="AA77" s="188"/>
      <c r="AB77" s="188"/>
      <c r="AC77" s="188"/>
      <c r="AD77" s="188"/>
      <c r="AE77" s="188"/>
      <c r="AF77" s="188"/>
      <c r="AG77" s="188"/>
      <c r="AH77" s="188"/>
      <c r="AI77" s="188"/>
      <c r="AJ77" s="188"/>
      <c r="AK77" s="188"/>
      <c r="AL77" s="188"/>
      <c r="AM77" s="188"/>
      <c r="AN77" s="188"/>
      <c r="AO77" s="188"/>
      <c r="AP77" s="188"/>
      <c r="AQ77" s="188"/>
      <c r="AR77" s="188"/>
      <c r="AS77" s="188"/>
      <c r="AT77" s="188"/>
      <c r="AU77" s="188"/>
      <c r="AV77" s="188"/>
      <c r="AW77" s="188"/>
      <c r="AX77" s="188"/>
      <c r="AY77" s="188"/>
      <c r="AZ77" s="188"/>
      <c r="BA77" s="188"/>
      <c r="BB77" s="188"/>
      <c r="BC77" s="188"/>
      <c r="BD77" s="188"/>
      <c r="BE77" s="188"/>
      <c r="BF77" s="188"/>
      <c r="BG77" s="188"/>
      <c r="BH77" s="188"/>
      <c r="BI77" s="188"/>
      <c r="BJ77" s="188"/>
      <c r="BK77" s="188"/>
      <c r="BL77" s="188"/>
      <c r="BM77" s="188"/>
      <c r="BN77" s="188"/>
      <c r="BO77" s="188"/>
      <c r="BP77" s="188"/>
      <c r="BQ77" s="188"/>
      <c r="BR77" s="188"/>
      <c r="BS77" s="188"/>
      <c r="BT77" s="188"/>
      <c r="BU77" s="188"/>
      <c r="BV77" s="188"/>
      <c r="BW77" s="188"/>
      <c r="BX77" s="188"/>
      <c r="BY77" s="188"/>
      <c r="BZ77" s="188"/>
      <c r="CA77" s="188"/>
      <c r="CB77" s="188"/>
      <c r="CC77" s="188"/>
      <c r="CD77" s="188"/>
      <c r="CE77" s="188"/>
      <c r="CF77" s="188"/>
      <c r="CG77" s="188"/>
      <c r="CH77" s="188"/>
      <c r="CI77" s="188"/>
      <c r="CJ77" s="188"/>
      <c r="CK77" s="188"/>
      <c r="CL77" s="188"/>
      <c r="CM77" s="188"/>
      <c r="CN77" s="188"/>
      <c r="CO77" s="188"/>
    </row>
    <row r="78" spans="1:93" ht="72" customHeight="1" thickBot="1" x14ac:dyDescent="0.3">
      <c r="A78" s="537" t="s">
        <v>503</v>
      </c>
      <c r="B78" s="538"/>
      <c r="I78" s="188"/>
      <c r="J78" s="188"/>
      <c r="K78" s="188"/>
      <c r="L78" s="188"/>
      <c r="M78" s="188"/>
      <c r="N78" s="188"/>
      <c r="O78" s="188"/>
      <c r="P78" s="188"/>
      <c r="Q78" s="188"/>
      <c r="R78" s="188"/>
      <c r="S78" s="188"/>
      <c r="T78" s="188"/>
      <c r="U78" s="188"/>
      <c r="V78" s="188"/>
      <c r="W78" s="188"/>
      <c r="X78" s="188"/>
      <c r="Y78" s="188"/>
      <c r="Z78" s="188"/>
      <c r="AA78" s="188"/>
      <c r="AB78" s="188"/>
      <c r="AC78" s="188"/>
      <c r="AD78" s="188"/>
      <c r="AE78" s="188"/>
      <c r="AF78" s="188"/>
      <c r="AG78" s="188"/>
      <c r="AH78" s="188"/>
      <c r="AI78" s="188"/>
      <c r="AJ78" s="188"/>
      <c r="AK78" s="188"/>
      <c r="AL78" s="188"/>
      <c r="AM78" s="188"/>
      <c r="AN78" s="188"/>
      <c r="AO78" s="188"/>
      <c r="AP78" s="188"/>
      <c r="AQ78" s="188"/>
      <c r="AR78" s="188"/>
      <c r="AS78" s="188"/>
      <c r="AT78" s="188"/>
      <c r="AU78" s="188"/>
      <c r="AV78" s="188"/>
      <c r="AW78" s="188"/>
      <c r="AX78" s="188"/>
      <c r="AY78" s="188"/>
      <c r="AZ78" s="188"/>
      <c r="BA78" s="188"/>
      <c r="BB78" s="188"/>
      <c r="BC78" s="188"/>
      <c r="BD78" s="188"/>
      <c r="BE78" s="188"/>
      <c r="BF78" s="188"/>
      <c r="BG78" s="188"/>
      <c r="BH78" s="188"/>
      <c r="BI78" s="188"/>
      <c r="BJ78" s="188"/>
      <c r="BK78" s="188"/>
      <c r="BL78" s="188"/>
      <c r="BM78" s="188"/>
      <c r="BN78" s="188"/>
      <c r="BO78" s="188"/>
      <c r="BP78" s="188"/>
      <c r="BQ78" s="188"/>
      <c r="BR78" s="188"/>
      <c r="BS78" s="188"/>
      <c r="BT78" s="188"/>
      <c r="BU78" s="188"/>
      <c r="BV78" s="188"/>
      <c r="BW78" s="188"/>
      <c r="BX78" s="188"/>
      <c r="BY78" s="188"/>
      <c r="BZ78" s="188"/>
      <c r="CA78" s="188"/>
      <c r="CB78" s="188"/>
      <c r="CC78" s="188"/>
      <c r="CD78" s="188"/>
      <c r="CE78" s="188"/>
      <c r="CF78" s="188"/>
      <c r="CG78" s="188"/>
      <c r="CH78" s="188"/>
      <c r="CI78" s="188"/>
      <c r="CJ78" s="188"/>
      <c r="CK78" s="188"/>
      <c r="CL78" s="188"/>
      <c r="CM78" s="188"/>
      <c r="CN78" s="188"/>
      <c r="CO78" s="188"/>
    </row>
    <row r="79" spans="1:93" ht="56.25" x14ac:dyDescent="0.25">
      <c r="A79" s="494" t="s">
        <v>504</v>
      </c>
      <c r="B79" s="495" t="s">
        <v>248</v>
      </c>
      <c r="I79" s="188"/>
      <c r="J79" s="188"/>
      <c r="K79" s="188"/>
      <c r="L79" s="188"/>
      <c r="M79" s="188"/>
      <c r="N79" s="188"/>
      <c r="O79" s="188"/>
      <c r="P79" s="188"/>
      <c r="Q79" s="188"/>
      <c r="R79" s="188"/>
      <c r="S79" s="188"/>
      <c r="T79" s="188"/>
      <c r="U79" s="188"/>
      <c r="V79" s="188"/>
      <c r="W79" s="188"/>
      <c r="X79" s="188"/>
      <c r="Y79" s="188"/>
      <c r="Z79" s="188"/>
      <c r="AA79" s="188"/>
      <c r="AB79" s="188"/>
      <c r="AC79" s="188"/>
      <c r="AD79" s="188"/>
      <c r="AE79" s="188"/>
      <c r="AF79" s="188"/>
      <c r="AG79" s="188"/>
      <c r="AH79" s="188"/>
      <c r="AI79" s="188"/>
      <c r="AJ79" s="188"/>
      <c r="AK79" s="188"/>
      <c r="AL79" s="188"/>
      <c r="AM79" s="188"/>
      <c r="AN79" s="188"/>
      <c r="AO79" s="188"/>
      <c r="AP79" s="188"/>
      <c r="AQ79" s="188"/>
      <c r="AR79" s="188"/>
      <c r="AS79" s="188"/>
      <c r="AT79" s="188"/>
      <c r="AU79" s="188"/>
      <c r="AV79" s="188"/>
      <c r="AW79" s="188"/>
      <c r="AX79" s="188"/>
      <c r="AY79" s="188"/>
      <c r="AZ79" s="188"/>
      <c r="BA79" s="188"/>
      <c r="BB79" s="188"/>
      <c r="BC79" s="188"/>
      <c r="BD79" s="188"/>
      <c r="BE79" s="188"/>
      <c r="BF79" s="188"/>
      <c r="BG79" s="188"/>
      <c r="BH79" s="188"/>
      <c r="BI79" s="188"/>
      <c r="BJ79" s="188"/>
      <c r="BK79" s="188"/>
      <c r="BL79" s="188"/>
      <c r="BM79" s="188"/>
      <c r="BN79" s="188"/>
      <c r="BO79" s="188"/>
      <c r="BP79" s="188"/>
      <c r="BQ79" s="188"/>
      <c r="BR79" s="188"/>
      <c r="BS79" s="188"/>
      <c r="BT79" s="188"/>
      <c r="BU79" s="188"/>
      <c r="BV79" s="188"/>
      <c r="BW79" s="188"/>
      <c r="BX79" s="188"/>
      <c r="BY79" s="188"/>
      <c r="BZ79" s="188"/>
      <c r="CA79" s="188"/>
      <c r="CB79" s="188"/>
      <c r="CC79" s="188"/>
      <c r="CD79" s="188"/>
      <c r="CE79" s="188"/>
      <c r="CF79" s="188"/>
      <c r="CG79" s="188"/>
      <c r="CH79" s="188"/>
      <c r="CI79" s="188"/>
      <c r="CJ79" s="188"/>
      <c r="CK79" s="188"/>
      <c r="CL79" s="188"/>
      <c r="CM79" s="188"/>
      <c r="CN79" s="188"/>
      <c r="CO79" s="188"/>
    </row>
    <row r="80" spans="1:93" ht="18.75" x14ac:dyDescent="0.25">
      <c r="A80" s="499"/>
      <c r="B80" s="500"/>
      <c r="I80" s="188"/>
      <c r="J80" s="188"/>
      <c r="K80" s="188"/>
      <c r="L80" s="188"/>
      <c r="M80" s="188"/>
      <c r="N80" s="188"/>
      <c r="O80" s="188"/>
      <c r="P80" s="188"/>
      <c r="Q80" s="188"/>
      <c r="R80" s="188"/>
      <c r="S80" s="188"/>
      <c r="T80" s="188"/>
      <c r="U80" s="188"/>
      <c r="V80" s="188"/>
      <c r="W80" s="188"/>
      <c r="X80" s="188"/>
      <c r="Y80" s="188"/>
      <c r="Z80" s="188"/>
      <c r="AA80" s="188"/>
      <c r="AB80" s="188"/>
      <c r="AC80" s="188"/>
      <c r="AD80" s="188"/>
      <c r="AE80" s="188"/>
      <c r="AF80" s="188"/>
      <c r="AG80" s="188"/>
      <c r="AH80" s="188"/>
      <c r="AI80" s="188"/>
      <c r="AJ80" s="188"/>
      <c r="AK80" s="188"/>
      <c r="AL80" s="188"/>
      <c r="AM80" s="188"/>
      <c r="AN80" s="188"/>
      <c r="AO80" s="188"/>
      <c r="AP80" s="188"/>
      <c r="AQ80" s="188"/>
      <c r="AR80" s="188"/>
      <c r="AS80" s="188"/>
      <c r="AT80" s="188"/>
      <c r="AU80" s="188"/>
      <c r="AV80" s="188"/>
      <c r="AW80" s="188"/>
      <c r="AX80" s="188"/>
      <c r="AY80" s="188"/>
      <c r="AZ80" s="188"/>
      <c r="BA80" s="188"/>
      <c r="BB80" s="188"/>
      <c r="BC80" s="188"/>
      <c r="BD80" s="188"/>
      <c r="BE80" s="188"/>
      <c r="BF80" s="188"/>
      <c r="BG80" s="188"/>
      <c r="BH80" s="188"/>
      <c r="BI80" s="188"/>
      <c r="BJ80" s="188"/>
      <c r="BK80" s="188"/>
      <c r="BL80" s="188"/>
      <c r="BM80" s="188"/>
      <c r="BN80" s="188"/>
      <c r="BO80" s="188"/>
      <c r="BP80" s="188"/>
      <c r="BQ80" s="188"/>
      <c r="BR80" s="188"/>
      <c r="BS80" s="188"/>
      <c r="BT80" s="188"/>
      <c r="BU80" s="188"/>
      <c r="BV80" s="188"/>
      <c r="BW80" s="188"/>
      <c r="BX80" s="188"/>
      <c r="BY80" s="188"/>
      <c r="BZ80" s="188"/>
      <c r="CA80" s="188"/>
      <c r="CB80" s="188"/>
      <c r="CC80" s="188"/>
      <c r="CD80" s="188"/>
      <c r="CE80" s="188"/>
      <c r="CF80" s="188"/>
      <c r="CG80" s="188"/>
      <c r="CH80" s="188"/>
      <c r="CI80" s="188"/>
      <c r="CJ80" s="188"/>
      <c r="CK80" s="188"/>
      <c r="CL80" s="188"/>
      <c r="CM80" s="188"/>
      <c r="CN80" s="188"/>
      <c r="CO80" s="188"/>
    </row>
    <row r="81" spans="1:93" ht="18.75" x14ac:dyDescent="0.3">
      <c r="A81" s="233" t="s">
        <v>556</v>
      </c>
      <c r="B81" s="233"/>
      <c r="I81" s="188"/>
      <c r="J81" s="188"/>
      <c r="K81" s="188"/>
      <c r="L81" s="188"/>
      <c r="M81" s="188"/>
      <c r="N81" s="188"/>
      <c r="O81" s="188"/>
      <c r="P81" s="188"/>
      <c r="Q81" s="188"/>
      <c r="R81" s="188"/>
      <c r="S81" s="188"/>
      <c r="T81" s="188"/>
      <c r="U81" s="188"/>
      <c r="V81" s="188"/>
      <c r="W81" s="188"/>
      <c r="X81" s="188"/>
      <c r="Y81" s="188"/>
      <c r="Z81" s="188"/>
      <c r="AA81" s="188"/>
      <c r="AB81" s="188"/>
      <c r="AC81" s="188"/>
      <c r="AD81" s="188"/>
      <c r="AE81" s="188"/>
      <c r="AF81" s="188"/>
      <c r="AG81" s="188"/>
      <c r="AH81" s="188"/>
      <c r="AI81" s="188"/>
      <c r="AJ81" s="188"/>
      <c r="AK81" s="188"/>
      <c r="AL81" s="188"/>
      <c r="AM81" s="188"/>
      <c r="AN81" s="188"/>
      <c r="AO81" s="188"/>
      <c r="AP81" s="188"/>
      <c r="AQ81" s="188"/>
      <c r="AR81" s="188"/>
      <c r="AS81" s="188"/>
      <c r="AT81" s="188"/>
      <c r="AU81" s="188"/>
      <c r="AV81" s="188"/>
      <c r="AW81" s="188"/>
      <c r="AX81" s="188"/>
      <c r="AY81" s="188"/>
      <c r="AZ81" s="188"/>
      <c r="BA81" s="188"/>
      <c r="BB81" s="188"/>
      <c r="BC81" s="188"/>
      <c r="BD81" s="188"/>
      <c r="BE81" s="188"/>
      <c r="BF81" s="188"/>
      <c r="BG81" s="188"/>
      <c r="BH81" s="188"/>
      <c r="BI81" s="188"/>
      <c r="BJ81" s="188"/>
      <c r="BK81" s="188"/>
      <c r="BL81" s="188"/>
      <c r="BM81" s="188"/>
      <c r="BN81" s="188"/>
      <c r="BO81" s="188"/>
      <c r="BP81" s="188"/>
      <c r="BQ81" s="188"/>
      <c r="BR81" s="188"/>
      <c r="BS81" s="188"/>
      <c r="BT81" s="188"/>
      <c r="BU81" s="188"/>
      <c r="BV81" s="188"/>
      <c r="BW81" s="188"/>
      <c r="BX81" s="188"/>
      <c r="BY81" s="188"/>
      <c r="BZ81" s="188"/>
      <c r="CA81" s="188"/>
      <c r="CB81" s="188"/>
      <c r="CC81" s="188"/>
      <c r="CD81" s="188"/>
      <c r="CE81" s="188"/>
      <c r="CF81" s="188"/>
      <c r="CG81" s="188"/>
      <c r="CH81" s="188"/>
      <c r="CI81" s="188"/>
      <c r="CJ81" s="188"/>
      <c r="CK81" s="188"/>
      <c r="CL81" s="188"/>
      <c r="CM81" s="188"/>
      <c r="CN81" s="188"/>
      <c r="CO81" s="188"/>
    </row>
    <row r="82" spans="1:93" ht="18.75" x14ac:dyDescent="0.3">
      <c r="A82" s="507"/>
      <c r="B82" s="507"/>
      <c r="I82" s="188"/>
      <c r="J82" s="188"/>
      <c r="K82" s="188"/>
      <c r="L82" s="188"/>
      <c r="M82" s="188"/>
      <c r="N82" s="188"/>
      <c r="O82" s="188"/>
      <c r="P82" s="188"/>
      <c r="Q82" s="188"/>
      <c r="R82" s="188"/>
      <c r="S82" s="188"/>
      <c r="T82" s="188"/>
      <c r="U82" s="188"/>
      <c r="V82" s="188"/>
      <c r="W82" s="188"/>
      <c r="X82" s="188"/>
      <c r="Y82" s="188"/>
      <c r="Z82" s="188"/>
      <c r="AA82" s="188"/>
      <c r="AB82" s="188"/>
      <c r="AC82" s="188"/>
      <c r="AD82" s="188"/>
      <c r="AE82" s="188"/>
      <c r="AF82" s="188"/>
      <c r="AG82" s="188"/>
      <c r="AH82" s="188"/>
      <c r="AI82" s="188"/>
      <c r="AJ82" s="188"/>
      <c r="AK82" s="188"/>
      <c r="AL82" s="188"/>
      <c r="AM82" s="188"/>
      <c r="AN82" s="188"/>
      <c r="AO82" s="188"/>
      <c r="AP82" s="188"/>
      <c r="AQ82" s="188"/>
      <c r="AR82" s="188"/>
      <c r="AS82" s="188"/>
      <c r="AT82" s="188"/>
      <c r="AU82" s="188"/>
      <c r="AV82" s="188"/>
      <c r="AW82" s="188"/>
      <c r="AX82" s="188"/>
      <c r="AY82" s="188"/>
      <c r="AZ82" s="188"/>
      <c r="BA82" s="188"/>
      <c r="BB82" s="188"/>
      <c r="BC82" s="188"/>
      <c r="BD82" s="188"/>
      <c r="BE82" s="188"/>
      <c r="BF82" s="188"/>
      <c r="BG82" s="188"/>
      <c r="BH82" s="188"/>
      <c r="BI82" s="188"/>
      <c r="BJ82" s="188"/>
      <c r="BK82" s="188"/>
      <c r="BL82" s="188"/>
      <c r="BM82" s="188"/>
      <c r="BN82" s="188"/>
      <c r="BO82" s="188"/>
      <c r="BP82" s="188"/>
      <c r="BQ82" s="188"/>
      <c r="BR82" s="188"/>
      <c r="BS82" s="188"/>
      <c r="BT82" s="188"/>
      <c r="BU82" s="188"/>
      <c r="BV82" s="188"/>
      <c r="BW82" s="188"/>
      <c r="BX82" s="188"/>
      <c r="BY82" s="188"/>
      <c r="BZ82" s="188"/>
      <c r="CA82" s="188"/>
      <c r="CB82" s="188"/>
      <c r="CC82" s="188"/>
      <c r="CD82" s="188"/>
      <c r="CE82" s="188"/>
      <c r="CF82" s="188"/>
      <c r="CG82" s="188"/>
      <c r="CH82" s="188"/>
      <c r="CI82" s="188"/>
      <c r="CJ82" s="188"/>
      <c r="CK82" s="188"/>
      <c r="CL82" s="188"/>
      <c r="CM82" s="188"/>
      <c r="CN82" s="188"/>
      <c r="CO82" s="188"/>
    </row>
    <row r="83" spans="1:93" x14ac:dyDescent="0.25">
      <c r="I83" s="188"/>
      <c r="J83" s="188"/>
      <c r="K83" s="188"/>
      <c r="L83" s="188"/>
      <c r="M83" s="188"/>
      <c r="N83" s="188"/>
      <c r="O83" s="188"/>
      <c r="P83" s="188"/>
      <c r="Q83" s="188"/>
      <c r="R83" s="188"/>
      <c r="S83" s="188"/>
      <c r="T83" s="188"/>
      <c r="U83" s="188"/>
      <c r="V83" s="188"/>
      <c r="W83" s="188"/>
      <c r="X83" s="188"/>
      <c r="Y83" s="188"/>
      <c r="Z83" s="188"/>
      <c r="AA83" s="188"/>
      <c r="AB83" s="188"/>
      <c r="AC83" s="188"/>
      <c r="AD83" s="188"/>
      <c r="AE83" s="188"/>
      <c r="AF83" s="188"/>
      <c r="AG83" s="188"/>
      <c r="AH83" s="188"/>
      <c r="AI83" s="188"/>
      <c r="AJ83" s="188"/>
      <c r="AK83" s="188"/>
      <c r="AL83" s="188"/>
      <c r="AM83" s="188"/>
      <c r="AN83" s="188"/>
      <c r="AO83" s="188"/>
      <c r="AP83" s="188"/>
      <c r="AQ83" s="188"/>
      <c r="AR83" s="188"/>
      <c r="AS83" s="188"/>
      <c r="AT83" s="188"/>
      <c r="AU83" s="188"/>
      <c r="AV83" s="188"/>
      <c r="AW83" s="188"/>
      <c r="AX83" s="188"/>
      <c r="AY83" s="188"/>
      <c r="AZ83" s="188"/>
      <c r="BA83" s="188"/>
      <c r="BB83" s="188"/>
      <c r="BC83" s="188"/>
      <c r="BD83" s="188"/>
      <c r="BE83" s="188"/>
      <c r="BF83" s="188"/>
      <c r="BG83" s="188"/>
      <c r="BH83" s="188"/>
      <c r="BI83" s="188"/>
      <c r="BJ83" s="188"/>
      <c r="BK83" s="188"/>
      <c r="BL83" s="188"/>
      <c r="BM83" s="188"/>
      <c r="BN83" s="188"/>
      <c r="BO83" s="188"/>
      <c r="BP83" s="188"/>
      <c r="BQ83" s="188"/>
      <c r="BR83" s="188"/>
      <c r="BS83" s="188"/>
      <c r="BT83" s="188"/>
      <c r="BU83" s="188"/>
      <c r="BV83" s="188"/>
      <c r="BW83" s="188"/>
      <c r="BX83" s="188"/>
      <c r="BY83" s="188"/>
      <c r="BZ83" s="188"/>
      <c r="CA83" s="188"/>
      <c r="CB83" s="188"/>
      <c r="CC83" s="188"/>
      <c r="CD83" s="188"/>
      <c r="CE83" s="188"/>
      <c r="CF83" s="188"/>
      <c r="CG83" s="188"/>
      <c r="CH83" s="188"/>
      <c r="CI83" s="188"/>
      <c r="CJ83" s="188"/>
      <c r="CK83" s="188"/>
      <c r="CL83" s="188"/>
      <c r="CM83" s="188"/>
      <c r="CN83" s="188"/>
      <c r="CO83" s="188"/>
    </row>
    <row r="84" spans="1:93" x14ac:dyDescent="0.25">
      <c r="I84" s="188"/>
      <c r="J84" s="188"/>
      <c r="K84" s="188"/>
      <c r="L84" s="188"/>
      <c r="M84" s="188"/>
      <c r="N84" s="188"/>
      <c r="O84" s="188"/>
      <c r="P84" s="188"/>
      <c r="Q84" s="188"/>
      <c r="R84" s="188"/>
      <c r="S84" s="188"/>
      <c r="T84" s="188"/>
      <c r="U84" s="188"/>
      <c r="V84" s="188"/>
      <c r="W84" s="188"/>
      <c r="X84" s="188"/>
      <c r="Y84" s="188"/>
      <c r="Z84" s="188"/>
      <c r="AA84" s="188"/>
      <c r="AB84" s="188"/>
      <c r="AC84" s="188"/>
      <c r="AD84" s="188"/>
      <c r="AE84" s="188"/>
      <c r="AF84" s="188"/>
      <c r="AG84" s="188"/>
      <c r="AH84" s="188"/>
      <c r="AI84" s="188"/>
      <c r="AJ84" s="188"/>
      <c r="AK84" s="188"/>
      <c r="AL84" s="188"/>
      <c r="AM84" s="188"/>
      <c r="AN84" s="188"/>
      <c r="AO84" s="188"/>
      <c r="AP84" s="188"/>
      <c r="AQ84" s="188"/>
      <c r="AR84" s="188"/>
      <c r="AS84" s="188"/>
      <c r="AT84" s="188"/>
      <c r="AU84" s="188"/>
      <c r="AV84" s="188"/>
      <c r="AW84" s="188"/>
      <c r="AX84" s="188"/>
      <c r="AY84" s="188"/>
      <c r="AZ84" s="188"/>
      <c r="BA84" s="188"/>
      <c r="BB84" s="188"/>
      <c r="BC84" s="188"/>
      <c r="BD84" s="188"/>
      <c r="BE84" s="188"/>
      <c r="BF84" s="188"/>
      <c r="BG84" s="188"/>
      <c r="BH84" s="188"/>
      <c r="BI84" s="188"/>
      <c r="BJ84" s="188"/>
      <c r="BK84" s="188"/>
      <c r="BL84" s="188"/>
      <c r="BM84" s="188"/>
      <c r="BN84" s="188"/>
      <c r="BO84" s="188"/>
      <c r="BP84" s="188"/>
      <c r="BQ84" s="188"/>
      <c r="BR84" s="188"/>
      <c r="BS84" s="188"/>
      <c r="BT84" s="188"/>
      <c r="BU84" s="188"/>
      <c r="BV84" s="188"/>
      <c r="BW84" s="188"/>
      <c r="BX84" s="188"/>
      <c r="BY84" s="188"/>
      <c r="BZ84" s="188"/>
      <c r="CA84" s="188"/>
      <c r="CB84" s="188"/>
      <c r="CC84" s="188"/>
      <c r="CD84" s="188"/>
      <c r="CE84" s="188"/>
      <c r="CF84" s="188"/>
      <c r="CG84" s="188"/>
      <c r="CH84" s="188"/>
      <c r="CI84" s="188"/>
      <c r="CJ84" s="188"/>
      <c r="CK84" s="188"/>
      <c r="CL84" s="188"/>
      <c r="CM84" s="188"/>
      <c r="CN84" s="188"/>
      <c r="CO84" s="188"/>
    </row>
    <row r="92" spans="1:93" ht="18.75" x14ac:dyDescent="0.25">
      <c r="B92" s="523"/>
      <c r="C92" s="524"/>
    </row>
  </sheetData>
  <mergeCells count="12">
    <mergeCell ref="B92:C92"/>
    <mergeCell ref="A12:B12"/>
    <mergeCell ref="A13:B13"/>
    <mergeCell ref="A15:B15"/>
    <mergeCell ref="A43:A44"/>
    <mergeCell ref="B43:B44"/>
    <mergeCell ref="A49:A50"/>
    <mergeCell ref="B49:B50"/>
    <mergeCell ref="A74:B74"/>
    <mergeCell ref="A75:A76"/>
    <mergeCell ref="B75:B76"/>
    <mergeCell ref="A78:B78"/>
  </mergeCells>
  <phoneticPr fontId="38" type="noConversion"/>
  <pageMargins left="0.70866141732283472" right="0.70866141732283472" top="0.35433070866141736" bottom="0.35433070866141736" header="0.31496062992125984" footer="0.31496062992125984"/>
  <pageSetup paperSize="9" scale="60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9"/>
  <sheetViews>
    <sheetView view="pageBreakPreview" zoomScale="124" zoomScaleNormal="100" zoomScaleSheetLayoutView="124" workbookViewId="0">
      <selection activeCell="B6" sqref="B6"/>
    </sheetView>
  </sheetViews>
  <sheetFormatPr defaultRowHeight="15" x14ac:dyDescent="0.25"/>
  <cols>
    <col min="1" max="1" width="70.7109375" customWidth="1"/>
    <col min="2" max="2" width="25.85546875" customWidth="1"/>
  </cols>
  <sheetData>
    <row r="1" spans="1:2" ht="15.75" x14ac:dyDescent="0.25">
      <c r="B1" s="182" t="s">
        <v>275</v>
      </c>
    </row>
    <row r="2" spans="1:2" ht="15.75" x14ac:dyDescent="0.25">
      <c r="B2" s="182" t="s">
        <v>0</v>
      </c>
    </row>
    <row r="3" spans="1:2" ht="15.75" x14ac:dyDescent="0.25">
      <c r="B3" s="182" t="s">
        <v>1</v>
      </c>
    </row>
    <row r="4" spans="1:2" ht="15.75" x14ac:dyDescent="0.25">
      <c r="B4" s="182" t="s">
        <v>2</v>
      </c>
    </row>
    <row r="5" spans="1:2" x14ac:dyDescent="0.25">
      <c r="B5" s="186" t="s">
        <v>537</v>
      </c>
    </row>
    <row r="9" spans="1:2" ht="98.25" customHeight="1" x14ac:dyDescent="0.25">
      <c r="A9" s="551" t="s">
        <v>505</v>
      </c>
      <c r="B9" s="554"/>
    </row>
    <row r="10" spans="1:2" ht="18.75" x14ac:dyDescent="0.25">
      <c r="A10" s="207">
        <v>4</v>
      </c>
      <c r="B10" s="207"/>
    </row>
    <row r="11" spans="1:2" ht="18.75" x14ac:dyDescent="0.3">
      <c r="A11" s="208"/>
      <c r="B11" s="208" t="s">
        <v>3</v>
      </c>
    </row>
    <row r="12" spans="1:2" ht="18.75" x14ac:dyDescent="0.25">
      <c r="A12" s="194" t="s">
        <v>276</v>
      </c>
      <c r="B12" s="209" t="s">
        <v>277</v>
      </c>
    </row>
    <row r="13" spans="1:2" ht="19.5" thickBot="1" x14ac:dyDescent="0.3">
      <c r="A13" s="210">
        <v>1</v>
      </c>
      <c r="B13" s="210">
        <v>2</v>
      </c>
    </row>
    <row r="14" spans="1:2" ht="19.5" thickBot="1" x14ac:dyDescent="0.3">
      <c r="A14" s="250" t="s">
        <v>278</v>
      </c>
      <c r="B14" s="252">
        <v>70</v>
      </c>
    </row>
    <row r="15" spans="1:2" ht="63" x14ac:dyDescent="0.25">
      <c r="A15" s="251" t="s">
        <v>381</v>
      </c>
      <c r="B15" s="210">
        <v>27.5</v>
      </c>
    </row>
    <row r="16" spans="1:2" ht="18.75" x14ac:dyDescent="0.25">
      <c r="A16" s="251" t="s">
        <v>382</v>
      </c>
      <c r="B16" s="210">
        <v>27.7</v>
      </c>
    </row>
    <row r="17" spans="1:3" ht="18.75" x14ac:dyDescent="0.3">
      <c r="A17" s="211" t="s">
        <v>279</v>
      </c>
      <c r="B17" s="252">
        <f>SUM(B14:B16)</f>
        <v>125.2</v>
      </c>
    </row>
    <row r="19" spans="1:3" x14ac:dyDescent="0.25">
      <c r="A19" s="583" t="s">
        <v>426</v>
      </c>
      <c r="B19" s="583"/>
      <c r="C19" s="583"/>
    </row>
  </sheetData>
  <mergeCells count="2">
    <mergeCell ref="A9:B9"/>
    <mergeCell ref="A19:C19"/>
  </mergeCells>
  <phoneticPr fontId="38" type="noConversion"/>
  <pageMargins left="0.70866141732283472" right="0.70866141732283472" top="0.74803149606299213" bottom="0.74803149606299213" header="0.31496062992125984" footer="0.31496062992125984"/>
  <pageSetup paperSize="9" scale="82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3"/>
  <sheetViews>
    <sheetView topLeftCell="A7" workbookViewId="0">
      <selection activeCell="A9" sqref="A9:C9"/>
    </sheetView>
  </sheetViews>
  <sheetFormatPr defaultRowHeight="15" x14ac:dyDescent="0.25"/>
  <cols>
    <col min="1" max="1" width="9.7109375" customWidth="1"/>
    <col min="2" max="2" width="63.7109375" customWidth="1"/>
    <col min="3" max="3" width="68.28515625" customWidth="1"/>
  </cols>
  <sheetData>
    <row r="1" spans="1:3" ht="15.75" x14ac:dyDescent="0.25">
      <c r="C1" s="182" t="s">
        <v>280</v>
      </c>
    </row>
    <row r="2" spans="1:3" ht="15.75" x14ac:dyDescent="0.25">
      <c r="C2" s="182" t="s">
        <v>0</v>
      </c>
    </row>
    <row r="3" spans="1:3" ht="15.75" x14ac:dyDescent="0.25">
      <c r="C3" s="182" t="s">
        <v>1</v>
      </c>
    </row>
    <row r="4" spans="1:3" ht="15.75" x14ac:dyDescent="0.25">
      <c r="C4" s="182" t="s">
        <v>2</v>
      </c>
    </row>
    <row r="5" spans="1:3" x14ac:dyDescent="0.25">
      <c r="C5" s="186"/>
    </row>
    <row r="9" spans="1:3" ht="52.5" customHeight="1" x14ac:dyDescent="0.25">
      <c r="A9" s="551" t="s">
        <v>379</v>
      </c>
      <c r="B9" s="554"/>
      <c r="C9" s="554"/>
    </row>
    <row r="10" spans="1:3" ht="18.75" x14ac:dyDescent="0.3">
      <c r="A10" s="208"/>
    </row>
    <row r="11" spans="1:3" ht="18.75" x14ac:dyDescent="0.25">
      <c r="A11" s="194" t="s">
        <v>281</v>
      </c>
      <c r="B11" s="194" t="s">
        <v>282</v>
      </c>
      <c r="C11" s="194" t="s">
        <v>283</v>
      </c>
    </row>
    <row r="12" spans="1:3" ht="18.75" x14ac:dyDescent="0.25">
      <c r="A12" s="584" t="s">
        <v>284</v>
      </c>
      <c r="B12" s="585" t="s">
        <v>285</v>
      </c>
      <c r="C12" s="212" t="s">
        <v>286</v>
      </c>
    </row>
    <row r="13" spans="1:3" ht="18.75" x14ac:dyDescent="0.25">
      <c r="A13" s="584"/>
      <c r="B13" s="585"/>
      <c r="C13" s="212" t="s">
        <v>287</v>
      </c>
    </row>
    <row r="14" spans="1:3" ht="37.5" x14ac:dyDescent="0.25">
      <c r="A14" s="584"/>
      <c r="B14" s="585"/>
      <c r="C14" s="212" t="s">
        <v>288</v>
      </c>
    </row>
    <row r="15" spans="1:3" ht="18.75" x14ac:dyDescent="0.25">
      <c r="A15" s="584"/>
      <c r="B15" s="585"/>
      <c r="C15" s="212" t="s">
        <v>289</v>
      </c>
    </row>
    <row r="16" spans="1:3" ht="18.75" x14ac:dyDescent="0.25">
      <c r="A16" s="584"/>
      <c r="B16" s="585"/>
      <c r="C16" s="212" t="s">
        <v>290</v>
      </c>
    </row>
    <row r="17" spans="1:3" ht="18.75" x14ac:dyDescent="0.25">
      <c r="A17" s="584"/>
      <c r="B17" s="585"/>
      <c r="C17" s="212" t="s">
        <v>291</v>
      </c>
    </row>
    <row r="18" spans="1:3" ht="37.5" x14ac:dyDescent="0.25">
      <c r="A18" s="584"/>
      <c r="B18" s="585"/>
      <c r="C18" s="212" t="s">
        <v>292</v>
      </c>
    </row>
    <row r="19" spans="1:3" ht="37.5" x14ac:dyDescent="0.25">
      <c r="A19" s="584"/>
      <c r="B19" s="585"/>
      <c r="C19" s="212" t="s">
        <v>293</v>
      </c>
    </row>
    <row r="20" spans="1:3" ht="18.75" x14ac:dyDescent="0.25">
      <c r="A20" s="584" t="s">
        <v>294</v>
      </c>
      <c r="B20" s="585" t="s">
        <v>295</v>
      </c>
      <c r="C20" s="212" t="s">
        <v>286</v>
      </c>
    </row>
    <row r="21" spans="1:3" ht="18.75" x14ac:dyDescent="0.25">
      <c r="A21" s="584"/>
      <c r="B21" s="585"/>
      <c r="C21" s="212" t="s">
        <v>287</v>
      </c>
    </row>
    <row r="22" spans="1:3" ht="37.5" x14ac:dyDescent="0.25">
      <c r="A22" s="584"/>
      <c r="B22" s="585"/>
      <c r="C22" s="212" t="s">
        <v>288</v>
      </c>
    </row>
    <row r="23" spans="1:3" ht="18.75" x14ac:dyDescent="0.25">
      <c r="A23" s="584"/>
      <c r="B23" s="585"/>
      <c r="C23" s="212" t="s">
        <v>289</v>
      </c>
    </row>
    <row r="24" spans="1:3" ht="18.75" x14ac:dyDescent="0.25">
      <c r="A24" s="584"/>
      <c r="B24" s="585"/>
      <c r="C24" s="212" t="s">
        <v>290</v>
      </c>
    </row>
    <row r="25" spans="1:3" ht="18.75" x14ac:dyDescent="0.25">
      <c r="A25" s="584" t="s">
        <v>296</v>
      </c>
      <c r="B25" s="585" t="s">
        <v>297</v>
      </c>
      <c r="C25" s="212" t="s">
        <v>286</v>
      </c>
    </row>
    <row r="26" spans="1:3" ht="18.75" x14ac:dyDescent="0.25">
      <c r="A26" s="584"/>
      <c r="B26" s="585"/>
      <c r="C26" s="212" t="s">
        <v>287</v>
      </c>
    </row>
    <row r="27" spans="1:3" ht="37.5" x14ac:dyDescent="0.25">
      <c r="A27" s="584"/>
      <c r="B27" s="585"/>
      <c r="C27" s="212" t="s">
        <v>288</v>
      </c>
    </row>
    <row r="28" spans="1:3" ht="18.75" x14ac:dyDescent="0.25">
      <c r="A28" s="584"/>
      <c r="B28" s="585"/>
      <c r="C28" s="212" t="s">
        <v>289</v>
      </c>
    </row>
    <row r="29" spans="1:3" ht="18.75" x14ac:dyDescent="0.25">
      <c r="A29" s="584"/>
      <c r="B29" s="585"/>
      <c r="C29" s="212" t="s">
        <v>298</v>
      </c>
    </row>
    <row r="30" spans="1:3" ht="18.75" x14ac:dyDescent="0.25">
      <c r="A30" s="584"/>
      <c r="B30" s="585"/>
      <c r="C30" s="212" t="s">
        <v>299</v>
      </c>
    </row>
    <row r="31" spans="1:3" ht="75" x14ac:dyDescent="0.25">
      <c r="A31" s="213" t="s">
        <v>300</v>
      </c>
      <c r="B31" s="212" t="s">
        <v>301</v>
      </c>
      <c r="C31" s="212" t="s">
        <v>302</v>
      </c>
    </row>
    <row r="32" spans="1:3" ht="15.75" x14ac:dyDescent="0.25">
      <c r="A32" s="214"/>
    </row>
    <row r="33" spans="1:3" ht="18.75" x14ac:dyDescent="0.3">
      <c r="A33" s="580" t="s">
        <v>378</v>
      </c>
      <c r="B33" s="580"/>
      <c r="C33" s="580"/>
    </row>
  </sheetData>
  <mergeCells count="8">
    <mergeCell ref="A33:C33"/>
    <mergeCell ref="A9:C9"/>
    <mergeCell ref="A12:A19"/>
    <mergeCell ref="B12:B19"/>
    <mergeCell ref="A20:A24"/>
    <mergeCell ref="B20:B24"/>
    <mergeCell ref="A25:A30"/>
    <mergeCell ref="B25:B30"/>
  </mergeCells>
  <phoneticPr fontId="38" type="noConversion"/>
  <pageMargins left="0.7" right="0.7" top="0.75" bottom="0.75" header="0.3" footer="0.3"/>
  <pageSetup paperSize="9" scale="61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3"/>
  <sheetViews>
    <sheetView workbookViewId="0">
      <selection activeCell="C6" sqref="C6"/>
    </sheetView>
  </sheetViews>
  <sheetFormatPr defaultRowHeight="15" x14ac:dyDescent="0.25"/>
  <cols>
    <col min="2" max="2" width="46" customWidth="1"/>
    <col min="3" max="3" width="26.5703125" customWidth="1"/>
    <col min="4" max="4" width="5.5703125" customWidth="1"/>
  </cols>
  <sheetData>
    <row r="1" spans="1:4" ht="15.75" x14ac:dyDescent="0.25">
      <c r="D1" s="223" t="s">
        <v>331</v>
      </c>
    </row>
    <row r="2" spans="1:4" ht="15.75" x14ac:dyDescent="0.25">
      <c r="D2" s="223" t="s">
        <v>0</v>
      </c>
    </row>
    <row r="3" spans="1:4" ht="15.75" x14ac:dyDescent="0.25">
      <c r="D3" s="223" t="s">
        <v>1</v>
      </c>
    </row>
    <row r="4" spans="1:4" ht="15.75" x14ac:dyDescent="0.25">
      <c r="D4" s="223" t="s">
        <v>2</v>
      </c>
    </row>
    <row r="5" spans="1:4" x14ac:dyDescent="0.25">
      <c r="C5" s="544" t="s">
        <v>535</v>
      </c>
      <c r="D5" s="524"/>
    </row>
    <row r="6" spans="1:4" ht="15.75" x14ac:dyDescent="0.25">
      <c r="C6" s="224"/>
    </row>
    <row r="7" spans="1:4" ht="60" customHeight="1" x14ac:dyDescent="0.25">
      <c r="A7" s="588" t="s">
        <v>427</v>
      </c>
      <c r="B7" s="588"/>
      <c r="C7" s="588"/>
    </row>
    <row r="8" spans="1:4" ht="18.75" x14ac:dyDescent="0.3">
      <c r="A8" s="234"/>
      <c r="C8" s="235" t="s">
        <v>3</v>
      </c>
    </row>
    <row r="9" spans="1:4" ht="18.75" x14ac:dyDescent="0.25">
      <c r="A9" s="231" t="s">
        <v>312</v>
      </c>
      <c r="B9" s="231" t="s">
        <v>4</v>
      </c>
      <c r="C9" s="231" t="s">
        <v>148</v>
      </c>
    </row>
    <row r="10" spans="1:4" ht="56.25" x14ac:dyDescent="0.25">
      <c r="A10" s="589" t="s">
        <v>284</v>
      </c>
      <c r="B10" s="228" t="s">
        <v>332</v>
      </c>
      <c r="C10" s="236">
        <v>0</v>
      </c>
    </row>
    <row r="11" spans="1:4" ht="18.75" x14ac:dyDescent="0.25">
      <c r="A11" s="590"/>
      <c r="B11" s="228" t="s">
        <v>227</v>
      </c>
      <c r="C11" s="236"/>
    </row>
    <row r="12" spans="1:4" ht="18.75" x14ac:dyDescent="0.25">
      <c r="A12" s="590"/>
      <c r="B12" s="228" t="s">
        <v>333</v>
      </c>
      <c r="C12" s="236">
        <v>0</v>
      </c>
    </row>
    <row r="13" spans="1:4" ht="18.75" x14ac:dyDescent="0.25">
      <c r="A13" s="591"/>
      <c r="B13" s="228" t="s">
        <v>334</v>
      </c>
      <c r="C13" s="236">
        <v>0</v>
      </c>
    </row>
    <row r="14" spans="1:4" ht="112.5" x14ac:dyDescent="0.25">
      <c r="A14" s="589" t="s">
        <v>335</v>
      </c>
      <c r="B14" s="228" t="s">
        <v>336</v>
      </c>
      <c r="C14" s="236">
        <v>1000</v>
      </c>
    </row>
    <row r="15" spans="1:4" ht="18.75" x14ac:dyDescent="0.25">
      <c r="A15" s="590"/>
      <c r="B15" s="228" t="s">
        <v>337</v>
      </c>
      <c r="C15" s="236"/>
    </row>
    <row r="16" spans="1:4" ht="18.75" x14ac:dyDescent="0.25">
      <c r="A16" s="590"/>
      <c r="B16" s="228" t="s">
        <v>333</v>
      </c>
      <c r="C16" s="236">
        <v>0</v>
      </c>
    </row>
    <row r="17" spans="1:3" ht="18.75" x14ac:dyDescent="0.25">
      <c r="A17" s="591"/>
      <c r="B17" s="228" t="s">
        <v>334</v>
      </c>
      <c r="C17" s="236">
        <v>1000</v>
      </c>
    </row>
    <row r="18" spans="1:3" ht="75" x14ac:dyDescent="0.25">
      <c r="A18" s="589" t="s">
        <v>338</v>
      </c>
      <c r="B18" s="228" t="s">
        <v>339</v>
      </c>
      <c r="C18" s="236">
        <v>0</v>
      </c>
    </row>
    <row r="19" spans="1:3" ht="18.75" x14ac:dyDescent="0.25">
      <c r="A19" s="590"/>
      <c r="B19" s="228" t="s">
        <v>337</v>
      </c>
      <c r="C19" s="236"/>
    </row>
    <row r="20" spans="1:3" ht="18.75" x14ac:dyDescent="0.25">
      <c r="A20" s="590"/>
      <c r="B20" s="228" t="s">
        <v>333</v>
      </c>
      <c r="C20" s="236">
        <v>0</v>
      </c>
    </row>
    <row r="21" spans="1:3" ht="18.75" x14ac:dyDescent="0.25">
      <c r="A21" s="591"/>
      <c r="B21" s="228" t="s">
        <v>334</v>
      </c>
      <c r="C21" s="236">
        <v>0</v>
      </c>
    </row>
    <row r="23" spans="1:3" s="237" customFormat="1" ht="66.75" customHeight="1" x14ac:dyDescent="0.25">
      <c r="A23" s="586" t="s">
        <v>380</v>
      </c>
      <c r="B23" s="587"/>
      <c r="C23" s="587"/>
    </row>
  </sheetData>
  <mergeCells count="6">
    <mergeCell ref="A23:C23"/>
    <mergeCell ref="C5:D5"/>
    <mergeCell ref="A7:C7"/>
    <mergeCell ref="A10:A13"/>
    <mergeCell ref="A14:A17"/>
    <mergeCell ref="A18:A21"/>
  </mergeCells>
  <pageMargins left="0.7" right="0.7" top="0.75" bottom="0.75" header="0.3" footer="0.3"/>
  <pageSetup paperSize="9" scale="97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4"/>
  <sheetViews>
    <sheetView workbookViewId="0">
      <selection activeCell="G6" sqref="G6"/>
    </sheetView>
  </sheetViews>
  <sheetFormatPr defaultRowHeight="15" x14ac:dyDescent="0.25"/>
  <cols>
    <col min="1" max="1" width="7.85546875" customWidth="1"/>
    <col min="2" max="2" width="22.28515625" customWidth="1"/>
    <col min="3" max="3" width="18.7109375" customWidth="1"/>
    <col min="4" max="4" width="17" customWidth="1"/>
    <col min="5" max="5" width="18.42578125" customWidth="1"/>
    <col min="6" max="6" width="17.7109375" customWidth="1"/>
    <col min="7" max="7" width="21.7109375" customWidth="1"/>
    <col min="8" max="8" width="11.7109375" customWidth="1"/>
  </cols>
  <sheetData>
    <row r="1" spans="1:8" ht="15.75" x14ac:dyDescent="0.25">
      <c r="H1" s="223" t="s">
        <v>506</v>
      </c>
    </row>
    <row r="2" spans="1:8" ht="15.75" x14ac:dyDescent="0.25">
      <c r="H2" s="223" t="s">
        <v>0</v>
      </c>
    </row>
    <row r="3" spans="1:8" ht="15.75" x14ac:dyDescent="0.25">
      <c r="H3" s="223" t="s">
        <v>1</v>
      </c>
    </row>
    <row r="4" spans="1:8" ht="15.75" x14ac:dyDescent="0.25">
      <c r="H4" s="223" t="s">
        <v>2</v>
      </c>
    </row>
    <row r="5" spans="1:8" x14ac:dyDescent="0.25">
      <c r="G5" s="544" t="s">
        <v>535</v>
      </c>
      <c r="H5" s="524"/>
    </row>
    <row r="6" spans="1:8" ht="15.75" x14ac:dyDescent="0.25">
      <c r="H6" s="224"/>
    </row>
    <row r="7" spans="1:8" ht="39.75" customHeight="1" x14ac:dyDescent="0.25">
      <c r="A7" s="588" t="s">
        <v>509</v>
      </c>
      <c r="B7" s="588"/>
      <c r="C7" s="588"/>
      <c r="D7" s="588"/>
      <c r="E7" s="588"/>
      <c r="F7" s="588"/>
      <c r="G7" s="588"/>
      <c r="H7" s="588"/>
    </row>
    <row r="9" spans="1:8" ht="18.75" x14ac:dyDescent="0.25">
      <c r="A9" s="593" t="s">
        <v>311</v>
      </c>
      <c r="B9" s="593"/>
      <c r="C9" s="593"/>
      <c r="D9" s="593"/>
      <c r="E9" s="593"/>
      <c r="F9" s="593"/>
      <c r="G9" s="593"/>
      <c r="H9" s="593"/>
    </row>
    <row r="10" spans="1:8" ht="18.75" x14ac:dyDescent="0.3">
      <c r="A10" s="225"/>
    </row>
    <row r="11" spans="1:8" ht="18.75" x14ac:dyDescent="0.25">
      <c r="A11" s="594" t="s">
        <v>312</v>
      </c>
      <c r="B11" s="594" t="s">
        <v>313</v>
      </c>
      <c r="C11" s="594" t="s">
        <v>314</v>
      </c>
      <c r="D11" s="594" t="s">
        <v>315</v>
      </c>
      <c r="E11" s="594" t="s">
        <v>316</v>
      </c>
      <c r="F11" s="594"/>
      <c r="G11" s="594"/>
      <c r="H11" s="594"/>
    </row>
    <row r="12" spans="1:8" ht="112.5" x14ac:dyDescent="0.25">
      <c r="A12" s="594"/>
      <c r="B12" s="594"/>
      <c r="C12" s="594"/>
      <c r="D12" s="594"/>
      <c r="E12" s="226" t="s">
        <v>317</v>
      </c>
      <c r="F12" s="226" t="s">
        <v>318</v>
      </c>
      <c r="G12" s="226" t="s">
        <v>319</v>
      </c>
      <c r="H12" s="226" t="s">
        <v>320</v>
      </c>
    </row>
    <row r="13" spans="1:8" ht="18.75" x14ac:dyDescent="0.25">
      <c r="A13" s="227">
        <v>1</v>
      </c>
      <c r="B13" s="227">
        <v>2</v>
      </c>
      <c r="C13" s="227">
        <v>3</v>
      </c>
      <c r="D13" s="227">
        <v>4</v>
      </c>
      <c r="E13" s="227">
        <v>5</v>
      </c>
      <c r="F13" s="227">
        <v>6</v>
      </c>
      <c r="G13" s="227">
        <v>7</v>
      </c>
      <c r="H13" s="227">
        <v>8</v>
      </c>
    </row>
    <row r="14" spans="1:8" ht="18.75" x14ac:dyDescent="0.25">
      <c r="A14" s="228"/>
      <c r="B14" s="228"/>
      <c r="C14" s="228"/>
      <c r="D14" s="229">
        <v>0</v>
      </c>
      <c r="E14" s="228"/>
      <c r="F14" s="228"/>
      <c r="G14" s="228"/>
      <c r="H14" s="228"/>
    </row>
    <row r="15" spans="1:8" ht="18.75" x14ac:dyDescent="0.25">
      <c r="A15" s="228"/>
      <c r="B15" s="230" t="s">
        <v>321</v>
      </c>
      <c r="C15" s="228"/>
      <c r="D15" s="229">
        <v>0</v>
      </c>
      <c r="E15" s="228"/>
      <c r="F15" s="228"/>
      <c r="G15" s="228"/>
      <c r="H15" s="228"/>
    </row>
    <row r="16" spans="1:8" ht="18.75" x14ac:dyDescent="0.3">
      <c r="A16" s="225"/>
    </row>
    <row r="17" spans="1:8" ht="18.75" x14ac:dyDescent="0.25">
      <c r="A17" s="593" t="s">
        <v>322</v>
      </c>
      <c r="B17" s="593"/>
      <c r="C17" s="593"/>
      <c r="D17" s="593"/>
      <c r="E17" s="593"/>
      <c r="F17" s="593"/>
      <c r="G17" s="593"/>
      <c r="H17" s="593"/>
    </row>
    <row r="18" spans="1:8" ht="18.75" x14ac:dyDescent="0.3">
      <c r="A18" s="225"/>
    </row>
    <row r="19" spans="1:8" ht="37.5" x14ac:dyDescent="0.25">
      <c r="A19" s="594" t="s">
        <v>323</v>
      </c>
      <c r="B19" s="594"/>
      <c r="C19" s="594"/>
      <c r="D19" s="594"/>
      <c r="E19" s="594"/>
      <c r="F19" s="226" t="s">
        <v>324</v>
      </c>
    </row>
    <row r="20" spans="1:8" ht="18.75" x14ac:dyDescent="0.25">
      <c r="A20" s="595">
        <v>1</v>
      </c>
      <c r="B20" s="595"/>
      <c r="C20" s="595"/>
      <c r="D20" s="595"/>
      <c r="E20" s="595"/>
      <c r="F20" s="227">
        <v>2</v>
      </c>
    </row>
    <row r="21" spans="1:8" ht="18.75" x14ac:dyDescent="0.25">
      <c r="A21" s="595" t="s">
        <v>325</v>
      </c>
      <c r="B21" s="595"/>
      <c r="C21" s="595"/>
      <c r="D21" s="595"/>
      <c r="E21" s="595"/>
      <c r="F21" s="232">
        <v>0</v>
      </c>
    </row>
    <row r="23" spans="1:8" s="233" customFormat="1" ht="65.25" customHeight="1" x14ac:dyDescent="0.3">
      <c r="A23" s="596" t="s">
        <v>350</v>
      </c>
      <c r="B23" s="587"/>
      <c r="C23" s="587"/>
      <c r="D23" s="587"/>
      <c r="E23" s="587"/>
      <c r="F23" s="587"/>
      <c r="G23" s="587"/>
      <c r="H23" s="587"/>
    </row>
    <row r="24" spans="1:8" ht="18.75" x14ac:dyDescent="0.3">
      <c r="B24" s="592"/>
      <c r="C24" s="592"/>
      <c r="D24" s="592"/>
      <c r="E24" s="592"/>
      <c r="F24" s="592"/>
    </row>
  </sheetData>
  <mergeCells count="14">
    <mergeCell ref="B24:F24"/>
    <mergeCell ref="G5:H5"/>
    <mergeCell ref="A7:H7"/>
    <mergeCell ref="A9:H9"/>
    <mergeCell ref="A11:A12"/>
    <mergeCell ref="B11:B12"/>
    <mergeCell ref="C11:C12"/>
    <mergeCell ref="D11:D12"/>
    <mergeCell ref="E11:H11"/>
    <mergeCell ref="A17:H17"/>
    <mergeCell ref="A19:E19"/>
    <mergeCell ref="A20:E20"/>
    <mergeCell ref="A21:E21"/>
    <mergeCell ref="A23:H23"/>
  </mergeCells>
  <pageMargins left="0.7" right="0.7" top="0.75" bottom="0.75" header="0.3" footer="0.3"/>
  <pageSetup paperSize="9" scale="64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24"/>
  <sheetViews>
    <sheetView workbookViewId="0">
      <selection activeCell="A5" sqref="A5"/>
    </sheetView>
  </sheetViews>
  <sheetFormatPr defaultRowHeight="15" x14ac:dyDescent="0.25"/>
  <cols>
    <col min="1" max="1" width="88.140625" customWidth="1"/>
    <col min="2" max="2" width="16.85546875" customWidth="1"/>
  </cols>
  <sheetData>
    <row r="1" spans="1:3" x14ac:dyDescent="0.25">
      <c r="A1" s="597" t="s">
        <v>507</v>
      </c>
      <c r="B1" s="539"/>
    </row>
    <row r="2" spans="1:3" x14ac:dyDescent="0.25">
      <c r="A2" s="597" t="s">
        <v>442</v>
      </c>
      <c r="B2" s="539"/>
    </row>
    <row r="3" spans="1:3" x14ac:dyDescent="0.25">
      <c r="A3" s="597" t="s">
        <v>443</v>
      </c>
      <c r="B3" s="539"/>
    </row>
    <row r="4" spans="1:3" x14ac:dyDescent="0.25">
      <c r="A4" s="597" t="s">
        <v>538</v>
      </c>
      <c r="B4" s="598"/>
    </row>
    <row r="6" spans="1:3" ht="18.75" x14ac:dyDescent="0.3">
      <c r="A6" s="600" t="s">
        <v>428</v>
      </c>
      <c r="B6" s="600"/>
      <c r="C6" s="600"/>
    </row>
    <row r="7" spans="1:3" ht="18.75" x14ac:dyDescent="0.3">
      <c r="A7" s="225"/>
    </row>
    <row r="8" spans="1:3" ht="42.75" customHeight="1" x14ac:dyDescent="0.3">
      <c r="A8" s="269" t="s">
        <v>326</v>
      </c>
      <c r="B8" s="270" t="s">
        <v>429</v>
      </c>
    </row>
    <row r="9" spans="1:3" ht="31.5" x14ac:dyDescent="0.25">
      <c r="A9" s="271" t="s">
        <v>430</v>
      </c>
      <c r="B9" s="272">
        <v>100</v>
      </c>
    </row>
    <row r="10" spans="1:3" ht="15.75" x14ac:dyDescent="0.25">
      <c r="A10" s="271" t="s">
        <v>247</v>
      </c>
      <c r="B10" s="272">
        <v>100</v>
      </c>
    </row>
    <row r="11" spans="1:3" ht="15.75" x14ac:dyDescent="0.25">
      <c r="A11" s="271" t="s">
        <v>328</v>
      </c>
      <c r="B11" s="272">
        <v>100</v>
      </c>
    </row>
    <row r="12" spans="1:3" ht="15.75" x14ac:dyDescent="0.25">
      <c r="A12" s="271" t="s">
        <v>330</v>
      </c>
      <c r="B12" s="272">
        <v>100</v>
      </c>
    </row>
    <row r="13" spans="1:3" ht="63" x14ac:dyDescent="0.25">
      <c r="A13" s="271" t="s">
        <v>431</v>
      </c>
      <c r="B13" s="272">
        <v>100</v>
      </c>
    </row>
    <row r="14" spans="1:3" ht="48" customHeight="1" x14ac:dyDescent="0.25">
      <c r="A14" s="273" t="s">
        <v>432</v>
      </c>
      <c r="B14" s="272">
        <v>100</v>
      </c>
    </row>
    <row r="15" spans="1:3" ht="47.25" x14ac:dyDescent="0.25">
      <c r="A15" s="273" t="s">
        <v>327</v>
      </c>
      <c r="B15" s="272">
        <v>100</v>
      </c>
    </row>
    <row r="16" spans="1:3" ht="31.5" x14ac:dyDescent="0.25">
      <c r="A16" s="271" t="s">
        <v>433</v>
      </c>
      <c r="B16" s="272">
        <v>100</v>
      </c>
    </row>
    <row r="17" spans="1:2" ht="63" x14ac:dyDescent="0.25">
      <c r="A17" s="271" t="s">
        <v>434</v>
      </c>
      <c r="B17" s="272" t="s">
        <v>329</v>
      </c>
    </row>
    <row r="18" spans="1:2" ht="47.25" x14ac:dyDescent="0.25">
      <c r="A18" s="271" t="s">
        <v>435</v>
      </c>
      <c r="B18" s="272">
        <v>100</v>
      </c>
    </row>
    <row r="19" spans="1:2" ht="63" x14ac:dyDescent="0.25">
      <c r="A19" s="271" t="s">
        <v>436</v>
      </c>
      <c r="B19" s="272">
        <v>100</v>
      </c>
    </row>
    <row r="20" spans="1:2" ht="84" customHeight="1" x14ac:dyDescent="0.25">
      <c r="A20" s="273" t="s">
        <v>437</v>
      </c>
      <c r="B20" s="272">
        <v>100</v>
      </c>
    </row>
    <row r="21" spans="1:2" ht="63" x14ac:dyDescent="0.25">
      <c r="A21" s="271" t="s">
        <v>438</v>
      </c>
      <c r="B21" s="272">
        <v>100</v>
      </c>
    </row>
    <row r="22" spans="1:2" ht="47.25" x14ac:dyDescent="0.25">
      <c r="A22" s="271" t="s">
        <v>439</v>
      </c>
      <c r="B22" s="272">
        <v>100</v>
      </c>
    </row>
    <row r="23" spans="1:2" ht="63" x14ac:dyDescent="0.25">
      <c r="A23" s="271" t="s">
        <v>440</v>
      </c>
      <c r="B23" s="272">
        <v>100</v>
      </c>
    </row>
    <row r="24" spans="1:2" ht="31.5" customHeight="1" x14ac:dyDescent="0.25">
      <c r="A24" s="599" t="s">
        <v>441</v>
      </c>
      <c r="B24" s="599"/>
    </row>
  </sheetData>
  <mergeCells count="6">
    <mergeCell ref="A1:B1"/>
    <mergeCell ref="A2:B2"/>
    <mergeCell ref="A3:B3"/>
    <mergeCell ref="A4:B4"/>
    <mergeCell ref="A24:B24"/>
    <mergeCell ref="A6:C6"/>
  </mergeCells>
  <pageMargins left="0.7" right="0.7" top="0.75" bottom="0.75" header="0.3" footer="0.3"/>
  <pageSetup paperSize="9" scale="76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34"/>
  <sheetViews>
    <sheetView topLeftCell="A17" workbookViewId="0">
      <selection activeCell="A2" sqref="A2:C34"/>
    </sheetView>
  </sheetViews>
  <sheetFormatPr defaultRowHeight="15" x14ac:dyDescent="0.25"/>
  <cols>
    <col min="1" max="1" width="8.42578125" customWidth="1"/>
    <col min="2" max="2" width="43.5703125" customWidth="1"/>
    <col min="3" max="3" width="51.28515625" customWidth="1"/>
  </cols>
  <sheetData>
    <row r="2" spans="1:3" ht="15.75" x14ac:dyDescent="0.25">
      <c r="C2" s="182" t="s">
        <v>280</v>
      </c>
    </row>
    <row r="3" spans="1:3" ht="15.75" x14ac:dyDescent="0.25">
      <c r="C3" s="182" t="s">
        <v>0</v>
      </c>
    </row>
    <row r="4" spans="1:3" ht="15.75" x14ac:dyDescent="0.25">
      <c r="C4" s="182" t="s">
        <v>1</v>
      </c>
    </row>
    <row r="5" spans="1:3" ht="15.75" x14ac:dyDescent="0.25">
      <c r="C5" s="182" t="s">
        <v>2</v>
      </c>
    </row>
    <row r="6" spans="1:3" x14ac:dyDescent="0.25">
      <c r="C6" s="186" t="s">
        <v>536</v>
      </c>
    </row>
    <row r="10" spans="1:3" ht="83.25" customHeight="1" x14ac:dyDescent="0.25">
      <c r="A10" s="551" t="s">
        <v>508</v>
      </c>
      <c r="B10" s="551"/>
      <c r="C10" s="551"/>
    </row>
    <row r="11" spans="1:3" ht="18.75" x14ac:dyDescent="0.3">
      <c r="A11" s="286"/>
    </row>
    <row r="12" spans="1:3" ht="37.5" x14ac:dyDescent="0.25">
      <c r="A12" s="287" t="s">
        <v>281</v>
      </c>
      <c r="B12" s="287" t="s">
        <v>282</v>
      </c>
      <c r="C12" s="287" t="s">
        <v>283</v>
      </c>
    </row>
    <row r="13" spans="1:3" ht="17.25" customHeight="1" x14ac:dyDescent="0.25">
      <c r="A13" s="601" t="s">
        <v>284</v>
      </c>
      <c r="B13" s="602" t="s">
        <v>285</v>
      </c>
      <c r="C13" s="254" t="s">
        <v>286</v>
      </c>
    </row>
    <row r="14" spans="1:3" ht="17.25" customHeight="1" x14ac:dyDescent="0.25">
      <c r="A14" s="601"/>
      <c r="B14" s="602"/>
      <c r="C14" s="254" t="s">
        <v>287</v>
      </c>
    </row>
    <row r="15" spans="1:3" ht="56.25" x14ac:dyDescent="0.25">
      <c r="A15" s="601"/>
      <c r="B15" s="602"/>
      <c r="C15" s="254" t="s">
        <v>288</v>
      </c>
    </row>
    <row r="16" spans="1:3" ht="18.75" x14ac:dyDescent="0.25">
      <c r="A16" s="601"/>
      <c r="B16" s="602"/>
      <c r="C16" s="254" t="s">
        <v>289</v>
      </c>
    </row>
    <row r="17" spans="1:3" ht="18.75" x14ac:dyDescent="0.25">
      <c r="A17" s="601"/>
      <c r="B17" s="602"/>
      <c r="C17" s="254" t="s">
        <v>290</v>
      </c>
    </row>
    <row r="18" spans="1:3" ht="18.75" x14ac:dyDescent="0.25">
      <c r="A18" s="601"/>
      <c r="B18" s="602"/>
      <c r="C18" s="254" t="s">
        <v>291</v>
      </c>
    </row>
    <row r="19" spans="1:3" ht="37.5" x14ac:dyDescent="0.25">
      <c r="A19" s="601"/>
      <c r="B19" s="602"/>
      <c r="C19" s="254" t="s">
        <v>292</v>
      </c>
    </row>
    <row r="20" spans="1:3" ht="37.5" x14ac:dyDescent="0.25">
      <c r="A20" s="601"/>
      <c r="B20" s="602"/>
      <c r="C20" s="254" t="s">
        <v>293</v>
      </c>
    </row>
    <row r="21" spans="1:3" ht="18.75" x14ac:dyDescent="0.25">
      <c r="A21" s="601" t="s">
        <v>294</v>
      </c>
      <c r="B21" s="602" t="s">
        <v>295</v>
      </c>
      <c r="C21" s="254" t="s">
        <v>286</v>
      </c>
    </row>
    <row r="22" spans="1:3" ht="18.75" x14ac:dyDescent="0.25">
      <c r="A22" s="601"/>
      <c r="B22" s="602"/>
      <c r="C22" s="254" t="s">
        <v>287</v>
      </c>
    </row>
    <row r="23" spans="1:3" ht="56.25" x14ac:dyDescent="0.25">
      <c r="A23" s="601"/>
      <c r="B23" s="602"/>
      <c r="C23" s="254" t="s">
        <v>288</v>
      </c>
    </row>
    <row r="24" spans="1:3" ht="18.75" x14ac:dyDescent="0.25">
      <c r="A24" s="601"/>
      <c r="B24" s="602"/>
      <c r="C24" s="254" t="s">
        <v>289</v>
      </c>
    </row>
    <row r="25" spans="1:3" ht="18.75" x14ac:dyDescent="0.25">
      <c r="A25" s="601"/>
      <c r="B25" s="602"/>
      <c r="C25" s="254" t="s">
        <v>290</v>
      </c>
    </row>
    <row r="26" spans="1:3" ht="18.75" x14ac:dyDescent="0.25">
      <c r="A26" s="601" t="s">
        <v>296</v>
      </c>
      <c r="B26" s="602" t="s">
        <v>297</v>
      </c>
      <c r="C26" s="254" t="s">
        <v>286</v>
      </c>
    </row>
    <row r="27" spans="1:3" ht="18.75" x14ac:dyDescent="0.25">
      <c r="A27" s="601"/>
      <c r="B27" s="602"/>
      <c r="C27" s="254" t="s">
        <v>287</v>
      </c>
    </row>
    <row r="28" spans="1:3" ht="56.25" x14ac:dyDescent="0.25">
      <c r="A28" s="601"/>
      <c r="B28" s="602"/>
      <c r="C28" s="254" t="s">
        <v>288</v>
      </c>
    </row>
    <row r="29" spans="1:3" ht="18.75" x14ac:dyDescent="0.25">
      <c r="A29" s="601"/>
      <c r="B29" s="602"/>
      <c r="C29" s="254" t="s">
        <v>289</v>
      </c>
    </row>
    <row r="30" spans="1:3" ht="18.75" x14ac:dyDescent="0.25">
      <c r="A30" s="601"/>
      <c r="B30" s="602"/>
      <c r="C30" s="254" t="s">
        <v>298</v>
      </c>
    </row>
    <row r="31" spans="1:3" ht="18.75" x14ac:dyDescent="0.25">
      <c r="A31" s="601"/>
      <c r="B31" s="602"/>
      <c r="C31" s="254" t="s">
        <v>299</v>
      </c>
    </row>
    <row r="32" spans="1:3" ht="112.5" x14ac:dyDescent="0.25">
      <c r="A32" s="288" t="s">
        <v>300</v>
      </c>
      <c r="B32" s="254" t="s">
        <v>301</v>
      </c>
      <c r="C32" s="254" t="s">
        <v>302</v>
      </c>
    </row>
    <row r="33" spans="1:3" ht="15.75" x14ac:dyDescent="0.25">
      <c r="A33" s="289"/>
    </row>
    <row r="34" spans="1:3" ht="18.75" x14ac:dyDescent="0.3">
      <c r="A34" s="580" t="s">
        <v>378</v>
      </c>
      <c r="B34" s="580"/>
      <c r="C34" s="580"/>
    </row>
  </sheetData>
  <mergeCells count="8">
    <mergeCell ref="A34:C34"/>
    <mergeCell ref="A10:C10"/>
    <mergeCell ref="A13:A20"/>
    <mergeCell ref="B13:B20"/>
    <mergeCell ref="A21:A25"/>
    <mergeCell ref="B21:B25"/>
    <mergeCell ref="A26:A31"/>
    <mergeCell ref="B26:B31"/>
  </mergeCells>
  <pageMargins left="0.7" right="0.7" top="0.75" bottom="0.75" header="0.3" footer="0.3"/>
  <pageSetup paperSize="9"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8"/>
  <sheetViews>
    <sheetView topLeftCell="A24" zoomScale="80" zoomScaleNormal="80" zoomScaleSheetLayoutView="106" workbookViewId="0">
      <selection sqref="A1:C38"/>
    </sheetView>
  </sheetViews>
  <sheetFormatPr defaultRowHeight="15" x14ac:dyDescent="0.25"/>
  <cols>
    <col min="1" max="1" width="31.7109375" customWidth="1"/>
    <col min="2" max="2" width="71.28515625" customWidth="1"/>
    <col min="3" max="3" width="20.85546875" style="50" customWidth="1"/>
    <col min="4" max="4" width="12.5703125" hidden="1" customWidth="1"/>
    <col min="5" max="5" width="16" hidden="1" customWidth="1"/>
    <col min="6" max="6" width="1.5703125" hidden="1" customWidth="1"/>
    <col min="7" max="7" width="16.28515625" hidden="1" customWidth="1"/>
    <col min="8" max="9" width="0" hidden="1" customWidth="1"/>
  </cols>
  <sheetData>
    <row r="1" spans="1:12" ht="15.75" x14ac:dyDescent="0.25">
      <c r="A1" t="s">
        <v>549</v>
      </c>
      <c r="C1" s="181" t="s">
        <v>564</v>
      </c>
    </row>
    <row r="2" spans="1:12" ht="15.75" x14ac:dyDescent="0.25">
      <c r="C2" s="58" t="s">
        <v>0</v>
      </c>
    </row>
    <row r="3" spans="1:12" ht="15.75" x14ac:dyDescent="0.25">
      <c r="C3" s="58" t="s">
        <v>1</v>
      </c>
    </row>
    <row r="4" spans="1:12" ht="15.75" x14ac:dyDescent="0.25">
      <c r="C4" s="58" t="s">
        <v>2</v>
      </c>
    </row>
    <row r="5" spans="1:12" x14ac:dyDescent="0.25">
      <c r="B5" s="539" t="s">
        <v>567</v>
      </c>
      <c r="C5" s="539"/>
    </row>
    <row r="6" spans="1:12" ht="15.75" x14ac:dyDescent="0.25">
      <c r="C6" s="181" t="s">
        <v>50</v>
      </c>
    </row>
    <row r="7" spans="1:12" ht="15.75" x14ac:dyDescent="0.25">
      <c r="C7" s="58" t="s">
        <v>0</v>
      </c>
    </row>
    <row r="8" spans="1:12" ht="15.75" x14ac:dyDescent="0.25">
      <c r="C8" s="58" t="s">
        <v>1</v>
      </c>
    </row>
    <row r="9" spans="1:12" ht="15.75" x14ac:dyDescent="0.25">
      <c r="C9" s="58" t="s">
        <v>2</v>
      </c>
    </row>
    <row r="10" spans="1:12" x14ac:dyDescent="0.25">
      <c r="B10" s="544" t="s">
        <v>537</v>
      </c>
      <c r="C10" s="524"/>
    </row>
    <row r="11" spans="1:12" ht="33.75" customHeight="1" x14ac:dyDescent="0.3">
      <c r="A11" s="542" t="s">
        <v>389</v>
      </c>
      <c r="B11" s="542"/>
      <c r="C11" s="542"/>
      <c r="L11" s="253"/>
    </row>
    <row r="12" spans="1:12" ht="18.75" x14ac:dyDescent="0.3">
      <c r="A12" s="542"/>
      <c r="B12" s="542"/>
      <c r="C12" s="542"/>
    </row>
    <row r="13" spans="1:12" ht="18.75" x14ac:dyDescent="0.3">
      <c r="C13" s="59" t="s">
        <v>3</v>
      </c>
    </row>
    <row r="14" spans="1:12" ht="38.25" x14ac:dyDescent="0.25">
      <c r="A14" s="157" t="s">
        <v>203</v>
      </c>
      <c r="B14" s="157" t="s">
        <v>202</v>
      </c>
      <c r="C14" s="69" t="s">
        <v>148</v>
      </c>
      <c r="D14" s="28" t="s">
        <v>120</v>
      </c>
      <c r="E14" s="28" t="s">
        <v>119</v>
      </c>
    </row>
    <row r="15" spans="1:12" ht="18.75" x14ac:dyDescent="0.25">
      <c r="A15" s="157" t="s">
        <v>201</v>
      </c>
      <c r="B15" s="156" t="s">
        <v>383</v>
      </c>
      <c r="C15" s="151">
        <f>SUM(C16:C25)</f>
        <v>14126.3</v>
      </c>
      <c r="D15" s="152">
        <f>SUM(D16:D23)</f>
        <v>1616.9</v>
      </c>
      <c r="E15" s="30" t="e">
        <f>D15/#REF!*100</f>
        <v>#REF!</v>
      </c>
      <c r="G15">
        <v>10895.6</v>
      </c>
      <c r="H15" s="7">
        <v>0</v>
      </c>
    </row>
    <row r="16" spans="1:12" ht="33" customHeight="1" x14ac:dyDescent="0.25">
      <c r="A16" s="185" t="s">
        <v>232</v>
      </c>
      <c r="B16" s="179" t="s">
        <v>200</v>
      </c>
      <c r="C16" s="158">
        <f>2400</f>
        <v>2400</v>
      </c>
      <c r="D16" s="153">
        <v>534.20000000000005</v>
      </c>
      <c r="E16" s="29" t="e">
        <f>D16/#REF!*100</f>
        <v>#REF!</v>
      </c>
      <c r="G16">
        <v>1150</v>
      </c>
      <c r="H16" s="7">
        <v>0</v>
      </c>
    </row>
    <row r="17" spans="1:11" ht="29.25" customHeight="1" x14ac:dyDescent="0.25">
      <c r="A17" s="180" t="s">
        <v>387</v>
      </c>
      <c r="B17" s="545" t="s">
        <v>384</v>
      </c>
      <c r="C17" s="548">
        <v>3495.9</v>
      </c>
      <c r="D17" s="153"/>
      <c r="E17" s="29"/>
      <c r="H17" s="7"/>
    </row>
    <row r="18" spans="1:11" ht="33" customHeight="1" x14ac:dyDescent="0.25">
      <c r="A18" s="185" t="s">
        <v>385</v>
      </c>
      <c r="B18" s="546"/>
      <c r="C18" s="549"/>
      <c r="D18" s="153"/>
      <c r="E18" s="29"/>
      <c r="H18" s="7"/>
    </row>
    <row r="19" spans="1:11" ht="62.25" customHeight="1" x14ac:dyDescent="0.25">
      <c r="A19" s="285" t="s">
        <v>386</v>
      </c>
      <c r="B19" s="547"/>
      <c r="C19" s="550"/>
      <c r="D19" s="159">
        <v>1075.9000000000001</v>
      </c>
      <c r="E19" s="29" t="e">
        <f>D19/#REF!*100</f>
        <v>#REF!</v>
      </c>
      <c r="G19">
        <v>2146.9</v>
      </c>
      <c r="H19" s="7">
        <v>-871.79999999999973</v>
      </c>
    </row>
    <row r="20" spans="1:11" ht="39" customHeight="1" x14ac:dyDescent="0.25">
      <c r="A20" s="511" t="s">
        <v>341</v>
      </c>
      <c r="B20" s="480" t="s">
        <v>197</v>
      </c>
      <c r="C20" s="238">
        <f>233+102.9</f>
        <v>335.9</v>
      </c>
      <c r="D20" s="512">
        <v>6.8</v>
      </c>
      <c r="E20" s="513" t="e">
        <v>#REF!</v>
      </c>
      <c r="F20" s="221"/>
      <c r="G20" s="221">
        <v>10.6</v>
      </c>
      <c r="H20" s="222">
        <v>0</v>
      </c>
      <c r="I20" s="221"/>
      <c r="K20" s="221">
        <v>102.9</v>
      </c>
    </row>
    <row r="21" spans="1:11" ht="56.25" x14ac:dyDescent="0.25">
      <c r="A21" s="279" t="s">
        <v>199</v>
      </c>
      <c r="B21" s="480" t="s">
        <v>198</v>
      </c>
      <c r="C21" s="238">
        <v>2000</v>
      </c>
      <c r="D21" s="159"/>
      <c r="E21" s="29"/>
      <c r="H21" s="7"/>
    </row>
    <row r="22" spans="1:11" ht="37.5" x14ac:dyDescent="0.25">
      <c r="A22" s="279" t="s">
        <v>233</v>
      </c>
      <c r="B22" s="480" t="s">
        <v>310</v>
      </c>
      <c r="C22" s="238">
        <f>800</f>
        <v>800</v>
      </c>
      <c r="D22" s="153"/>
      <c r="E22" s="29"/>
      <c r="H22" s="7"/>
    </row>
    <row r="23" spans="1:11" ht="48.75" customHeight="1" x14ac:dyDescent="0.25">
      <c r="A23" s="279" t="s">
        <v>234</v>
      </c>
      <c r="B23" s="481" t="s">
        <v>522</v>
      </c>
      <c r="C23" s="238">
        <v>4000</v>
      </c>
      <c r="D23" s="153"/>
      <c r="E23" s="29"/>
      <c r="H23" s="7"/>
    </row>
    <row r="24" spans="1:11" ht="93.75" x14ac:dyDescent="0.25">
      <c r="A24" s="279" t="s">
        <v>566</v>
      </c>
      <c r="B24" s="482" t="s">
        <v>304</v>
      </c>
      <c r="C24" s="514">
        <f>139.5-102.9</f>
        <v>36.599999999999994</v>
      </c>
      <c r="D24" s="153"/>
      <c r="E24" s="29"/>
      <c r="H24" s="7"/>
      <c r="K24">
        <v>-102.9</v>
      </c>
    </row>
    <row r="25" spans="1:11" ht="37.5" x14ac:dyDescent="0.3">
      <c r="A25" s="504" t="s">
        <v>565</v>
      </c>
      <c r="B25" s="482" t="s">
        <v>547</v>
      </c>
      <c r="C25" s="483">
        <f>1057.9</f>
        <v>1057.9000000000001</v>
      </c>
      <c r="D25" s="153"/>
      <c r="E25" s="29"/>
      <c r="H25" s="7"/>
    </row>
    <row r="26" spans="1:11" ht="18.75" x14ac:dyDescent="0.25">
      <c r="A26" s="484" t="s">
        <v>196</v>
      </c>
      <c r="B26" s="485" t="s">
        <v>195</v>
      </c>
      <c r="C26" s="486">
        <f>C27+C29+C30+C33+C28+C34+C35+C31+C32</f>
        <v>16473.3</v>
      </c>
      <c r="D26" s="151" t="e">
        <f>D27+D30+#REF!+D29</f>
        <v>#REF!</v>
      </c>
      <c r="E26" s="30" t="e">
        <f>D26/#REF!*100</f>
        <v>#REF!</v>
      </c>
      <c r="G26">
        <v>8542.4</v>
      </c>
      <c r="H26" s="7">
        <v>0</v>
      </c>
    </row>
    <row r="27" spans="1:11" ht="37.5" customHeight="1" x14ac:dyDescent="0.25">
      <c r="A27" s="487" t="s">
        <v>342</v>
      </c>
      <c r="B27" s="488" t="s">
        <v>194</v>
      </c>
      <c r="C27" s="489">
        <v>9018.7999999999993</v>
      </c>
      <c r="D27" s="153">
        <v>3538</v>
      </c>
      <c r="E27" s="29" t="e">
        <f>D27/#REF!*100</f>
        <v>#REF!</v>
      </c>
      <c r="F27" s="154" t="s">
        <v>193</v>
      </c>
      <c r="G27">
        <v>6126.7</v>
      </c>
      <c r="H27" s="7">
        <v>0</v>
      </c>
    </row>
    <row r="28" spans="1:11" ht="37.5" customHeight="1" x14ac:dyDescent="0.25">
      <c r="A28" s="487" t="s">
        <v>548</v>
      </c>
      <c r="B28" s="488" t="s">
        <v>540</v>
      </c>
      <c r="C28" s="489">
        <v>589.70000000000005</v>
      </c>
      <c r="D28" s="153"/>
      <c r="E28" s="29"/>
      <c r="F28" s="154"/>
      <c r="H28" s="7"/>
    </row>
    <row r="29" spans="1:11" ht="60.75" customHeight="1" x14ac:dyDescent="0.25">
      <c r="A29" s="487" t="s">
        <v>344</v>
      </c>
      <c r="B29" s="490" t="s">
        <v>190</v>
      </c>
      <c r="C29" s="238">
        <v>3.8</v>
      </c>
      <c r="D29" s="155">
        <f>1444.1+639.9</f>
        <v>2084</v>
      </c>
      <c r="E29" s="29" t="e">
        <f>D29/#REF!*100</f>
        <v>#REF!</v>
      </c>
      <c r="F29" s="154"/>
      <c r="G29">
        <v>2248.4</v>
      </c>
      <c r="H29" s="7">
        <v>0</v>
      </c>
    </row>
    <row r="30" spans="1:11" ht="57.75" customHeight="1" x14ac:dyDescent="0.25">
      <c r="A30" s="487" t="s">
        <v>343</v>
      </c>
      <c r="B30" s="490" t="s">
        <v>191</v>
      </c>
      <c r="C30" s="239">
        <v>245.3</v>
      </c>
      <c r="D30" s="153">
        <v>94.7</v>
      </c>
      <c r="E30" s="29" t="e">
        <f>D30/#REF!*100</f>
        <v>#REF!</v>
      </c>
      <c r="F30" s="154"/>
      <c r="G30">
        <v>167.4</v>
      </c>
      <c r="H30" s="7">
        <v>0</v>
      </c>
    </row>
    <row r="31" spans="1:11" s="221" customFormat="1" ht="57.75" customHeight="1" x14ac:dyDescent="0.25">
      <c r="A31" s="487" t="s">
        <v>560</v>
      </c>
      <c r="B31" s="515" t="s">
        <v>562</v>
      </c>
      <c r="C31" s="516">
        <f>131.6+197.4</f>
        <v>329</v>
      </c>
      <c r="D31" s="517"/>
      <c r="E31" s="513"/>
      <c r="F31" s="518"/>
      <c r="H31" s="222"/>
    </row>
    <row r="32" spans="1:11" s="221" customFormat="1" ht="57.75" customHeight="1" x14ac:dyDescent="0.25">
      <c r="A32" s="487" t="s">
        <v>561</v>
      </c>
      <c r="B32" s="519" t="s">
        <v>563</v>
      </c>
      <c r="C32" s="516">
        <v>440</v>
      </c>
      <c r="D32" s="517"/>
      <c r="E32" s="513"/>
      <c r="F32" s="518"/>
      <c r="H32" s="222"/>
    </row>
    <row r="33" spans="1:13" s="221" customFormat="1" ht="100.5" customHeight="1" x14ac:dyDescent="0.3">
      <c r="A33" s="487" t="s">
        <v>526</v>
      </c>
      <c r="B33" s="520" t="s">
        <v>531</v>
      </c>
      <c r="C33" s="521">
        <v>953.3</v>
      </c>
      <c r="D33" s="517"/>
      <c r="E33" s="513"/>
      <c r="F33" s="518"/>
      <c r="H33" s="222"/>
    </row>
    <row r="34" spans="1:13" ht="47.25" customHeight="1" x14ac:dyDescent="0.25">
      <c r="A34" s="279" t="s">
        <v>550</v>
      </c>
      <c r="B34" s="503" t="s">
        <v>544</v>
      </c>
      <c r="C34" s="217">
        <v>531.1</v>
      </c>
      <c r="D34" s="153"/>
      <c r="E34" s="29"/>
      <c r="F34" s="154"/>
      <c r="H34" s="7"/>
    </row>
    <row r="35" spans="1:13" ht="47.25" customHeight="1" x14ac:dyDescent="0.25">
      <c r="A35" s="189" t="s">
        <v>558</v>
      </c>
      <c r="B35" s="508" t="s">
        <v>257</v>
      </c>
      <c r="C35" s="217">
        <f>1245.7+3116.6</f>
        <v>4362.3</v>
      </c>
      <c r="D35" s="153"/>
      <c r="E35" s="29"/>
      <c r="F35" s="154"/>
      <c r="H35" s="7"/>
      <c r="K35">
        <v>3116.6</v>
      </c>
    </row>
    <row r="36" spans="1:13" ht="18.75" x14ac:dyDescent="0.25">
      <c r="A36" s="540" t="s">
        <v>189</v>
      </c>
      <c r="B36" s="541"/>
      <c r="C36" s="152">
        <f>C15+C26</f>
        <v>30599.599999999999</v>
      </c>
      <c r="D36" s="151" t="e">
        <f>D26+D15</f>
        <v>#REF!</v>
      </c>
      <c r="E36" s="30" t="e">
        <f>D36/#REF!*100</f>
        <v>#REF!</v>
      </c>
      <c r="G36">
        <v>22561.249999999996</v>
      </c>
      <c r="H36" s="7">
        <v>-19438</v>
      </c>
      <c r="K36">
        <f>SUM(K16:K35)</f>
        <v>3116.6</v>
      </c>
      <c r="M36" s="7"/>
    </row>
    <row r="37" spans="1:13" x14ac:dyDescent="0.25">
      <c r="G37" s="7">
        <f>G36-C36</f>
        <v>-8038.3500000000022</v>
      </c>
    </row>
    <row r="38" spans="1:13" ht="18.75" x14ac:dyDescent="0.25">
      <c r="A38" s="543" t="s">
        <v>546</v>
      </c>
      <c r="B38" s="543"/>
      <c r="E38" s="7"/>
    </row>
  </sheetData>
  <mergeCells count="8">
    <mergeCell ref="B5:C5"/>
    <mergeCell ref="A36:B36"/>
    <mergeCell ref="A12:C12"/>
    <mergeCell ref="A38:B38"/>
    <mergeCell ref="B10:C10"/>
    <mergeCell ref="A11:C11"/>
    <mergeCell ref="B17:B19"/>
    <mergeCell ref="C17:C19"/>
  </mergeCells>
  <phoneticPr fontId="38" type="noConversion"/>
  <pageMargins left="0.70866141732283472" right="0.35433070866141736" top="0.39370078740157483" bottom="0.74803149606299213" header="0.31496062992125984" footer="0.31496062992125984"/>
  <pageSetup paperSize="9" scale="61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E34"/>
  <sheetViews>
    <sheetView tabSelected="1" topLeftCell="A3" workbookViewId="0">
      <selection activeCell="G14" sqref="G14"/>
    </sheetView>
  </sheetViews>
  <sheetFormatPr defaultRowHeight="15" x14ac:dyDescent="0.25"/>
  <cols>
    <col min="1" max="1" width="32" customWidth="1"/>
    <col min="2" max="2" width="73" customWidth="1"/>
    <col min="3" max="3" width="19.5703125" customWidth="1"/>
  </cols>
  <sheetData>
    <row r="2" spans="1:5" ht="15.75" x14ac:dyDescent="0.25">
      <c r="C2" s="190" t="s">
        <v>559</v>
      </c>
    </row>
    <row r="3" spans="1:5" ht="15.75" x14ac:dyDescent="0.25">
      <c r="C3" s="190" t="s">
        <v>0</v>
      </c>
    </row>
    <row r="4" spans="1:5" ht="15.75" x14ac:dyDescent="0.25">
      <c r="C4" s="190" t="s">
        <v>1</v>
      </c>
    </row>
    <row r="5" spans="1:5" ht="15.75" x14ac:dyDescent="0.25">
      <c r="C5" s="190" t="s">
        <v>2</v>
      </c>
    </row>
    <row r="6" spans="1:5" x14ac:dyDescent="0.25">
      <c r="B6" s="522"/>
      <c r="C6" s="522" t="s">
        <v>568</v>
      </c>
    </row>
    <row r="7" spans="1:5" ht="15.75" x14ac:dyDescent="0.25">
      <c r="C7" s="190" t="s">
        <v>266</v>
      </c>
    </row>
    <row r="8" spans="1:5" ht="15.75" x14ac:dyDescent="0.25">
      <c r="C8" s="190" t="s">
        <v>0</v>
      </c>
    </row>
    <row r="9" spans="1:5" ht="15.75" x14ac:dyDescent="0.25">
      <c r="C9" s="190" t="s">
        <v>1</v>
      </c>
    </row>
    <row r="10" spans="1:5" ht="15.75" x14ac:dyDescent="0.25">
      <c r="C10" s="190" t="s">
        <v>2</v>
      </c>
    </row>
    <row r="11" spans="1:5" x14ac:dyDescent="0.25">
      <c r="B11" s="539" t="s">
        <v>537</v>
      </c>
      <c r="C11" s="539"/>
    </row>
    <row r="12" spans="1:5" ht="18.75" x14ac:dyDescent="0.25">
      <c r="A12" s="551" t="s">
        <v>388</v>
      </c>
      <c r="B12" s="551"/>
      <c r="C12" s="551"/>
    </row>
    <row r="13" spans="1:5" ht="16.5" x14ac:dyDescent="0.25">
      <c r="C13" s="311" t="s">
        <v>3</v>
      </c>
    </row>
    <row r="14" spans="1:5" ht="33" x14ac:dyDescent="0.25">
      <c r="A14" s="290" t="s">
        <v>203</v>
      </c>
      <c r="B14" s="290" t="s">
        <v>202</v>
      </c>
      <c r="C14" s="291" t="s">
        <v>148</v>
      </c>
    </row>
    <row r="15" spans="1:5" ht="16.5" x14ac:dyDescent="0.25">
      <c r="A15" s="292">
        <v>1</v>
      </c>
      <c r="B15" s="292">
        <v>2</v>
      </c>
      <c r="C15" s="293">
        <v>3</v>
      </c>
    </row>
    <row r="16" spans="1:5" ht="16.5" x14ac:dyDescent="0.25">
      <c r="A16" s="294" t="s">
        <v>267</v>
      </c>
      <c r="B16" s="295" t="s">
        <v>195</v>
      </c>
      <c r="C16" s="296">
        <f>C17+C21+C26+C30+C32+C28+C29</f>
        <v>15883.599999999999</v>
      </c>
      <c r="E16" s="7"/>
    </row>
    <row r="17" spans="1:3" ht="33" x14ac:dyDescent="0.25">
      <c r="A17" s="297" t="s">
        <v>268</v>
      </c>
      <c r="B17" s="298" t="s">
        <v>269</v>
      </c>
      <c r="C17" s="299">
        <f>C18</f>
        <v>9018.7999999999993</v>
      </c>
    </row>
    <row r="18" spans="1:3" ht="16.5" x14ac:dyDescent="0.25">
      <c r="A18" s="300" t="s">
        <v>345</v>
      </c>
      <c r="B18" s="301" t="s">
        <v>270</v>
      </c>
      <c r="C18" s="299">
        <f>C19</f>
        <v>9018.7999999999993</v>
      </c>
    </row>
    <row r="19" spans="1:3" ht="16.5" x14ac:dyDescent="0.25">
      <c r="A19" s="302" t="s">
        <v>346</v>
      </c>
      <c r="B19" s="301" t="s">
        <v>271</v>
      </c>
      <c r="C19" s="299">
        <f>C20</f>
        <v>9018.7999999999993</v>
      </c>
    </row>
    <row r="20" spans="1:3" ht="33" x14ac:dyDescent="0.25">
      <c r="A20" s="300" t="s">
        <v>342</v>
      </c>
      <c r="B20" s="301" t="s">
        <v>194</v>
      </c>
      <c r="C20" s="299">
        <v>9018.7999999999993</v>
      </c>
    </row>
    <row r="21" spans="1:3" ht="16.5" x14ac:dyDescent="0.25">
      <c r="A21" s="300" t="s">
        <v>347</v>
      </c>
      <c r="B21" s="303" t="s">
        <v>272</v>
      </c>
      <c r="C21" s="304">
        <f>C25+C23</f>
        <v>249.10000000000002</v>
      </c>
    </row>
    <row r="22" spans="1:3" ht="33" x14ac:dyDescent="0.25">
      <c r="A22" s="300" t="s">
        <v>348</v>
      </c>
      <c r="B22" s="303" t="s">
        <v>274</v>
      </c>
      <c r="C22" s="304">
        <v>3.8</v>
      </c>
    </row>
    <row r="23" spans="1:3" ht="33" x14ac:dyDescent="0.25">
      <c r="A23" s="300" t="s">
        <v>344</v>
      </c>
      <c r="B23" s="303" t="s">
        <v>190</v>
      </c>
      <c r="C23" s="304">
        <v>3.8</v>
      </c>
    </row>
    <row r="24" spans="1:3" ht="33" x14ac:dyDescent="0.25">
      <c r="A24" s="300" t="s">
        <v>349</v>
      </c>
      <c r="B24" s="303" t="s">
        <v>273</v>
      </c>
      <c r="C24" s="304">
        <f>C25</f>
        <v>245.3</v>
      </c>
    </row>
    <row r="25" spans="1:3" ht="49.5" x14ac:dyDescent="0.25">
      <c r="A25" s="302" t="s">
        <v>343</v>
      </c>
      <c r="B25" s="303" t="s">
        <v>191</v>
      </c>
      <c r="C25" s="304">
        <v>245.3</v>
      </c>
    </row>
    <row r="26" spans="1:3" ht="82.5" x14ac:dyDescent="0.25">
      <c r="A26" s="305" t="s">
        <v>532</v>
      </c>
      <c r="B26" s="306" t="s">
        <v>531</v>
      </c>
      <c r="C26" s="307">
        <f>C27</f>
        <v>953.3</v>
      </c>
    </row>
    <row r="27" spans="1:3" ht="82.5" x14ac:dyDescent="0.25">
      <c r="A27" s="305" t="s">
        <v>526</v>
      </c>
      <c r="B27" s="308" t="s">
        <v>531</v>
      </c>
      <c r="C27" s="307">
        <v>953.3</v>
      </c>
    </row>
    <row r="28" spans="1:3" s="221" customFormat="1" ht="37.5" x14ac:dyDescent="0.25">
      <c r="A28" s="487" t="s">
        <v>560</v>
      </c>
      <c r="B28" s="515" t="s">
        <v>562</v>
      </c>
      <c r="C28" s="516">
        <f>131.6+197.4</f>
        <v>329</v>
      </c>
    </row>
    <row r="29" spans="1:3" s="221" customFormat="1" ht="37.5" x14ac:dyDescent="0.25">
      <c r="A29" s="487" t="s">
        <v>561</v>
      </c>
      <c r="B29" s="519" t="s">
        <v>563</v>
      </c>
      <c r="C29" s="516">
        <v>440</v>
      </c>
    </row>
    <row r="30" spans="1:3" ht="37.5" customHeight="1" x14ac:dyDescent="0.25">
      <c r="A30" s="305" t="s">
        <v>551</v>
      </c>
      <c r="B30" s="509" t="s">
        <v>553</v>
      </c>
      <c r="C30" s="307">
        <v>531.1</v>
      </c>
    </row>
    <row r="31" spans="1:3" ht="37.5" customHeight="1" x14ac:dyDescent="0.25">
      <c r="A31" s="305" t="s">
        <v>552</v>
      </c>
      <c r="B31" s="509" t="s">
        <v>544</v>
      </c>
      <c r="C31" s="307">
        <v>531.1</v>
      </c>
    </row>
    <row r="32" spans="1:3" ht="37.5" customHeight="1" x14ac:dyDescent="0.25">
      <c r="A32" s="189" t="s">
        <v>558</v>
      </c>
      <c r="B32" s="510" t="s">
        <v>257</v>
      </c>
      <c r="C32" s="307">
        <f>1245.7+3116.6</f>
        <v>4362.3</v>
      </c>
    </row>
    <row r="33" spans="1:3" ht="17.25" x14ac:dyDescent="0.3">
      <c r="A33" s="309"/>
      <c r="B33" s="309"/>
      <c r="C33" s="310"/>
    </row>
    <row r="34" spans="1:3" ht="17.25" x14ac:dyDescent="0.3">
      <c r="A34" s="552" t="s">
        <v>545</v>
      </c>
      <c r="B34" s="553"/>
      <c r="C34" s="553"/>
    </row>
  </sheetData>
  <mergeCells count="3">
    <mergeCell ref="B11:C11"/>
    <mergeCell ref="A12:C12"/>
    <mergeCell ref="A34:C34"/>
  </mergeCells>
  <pageMargins left="0.7" right="0.7" top="0.75" bottom="0.75" header="0.3" footer="0.3"/>
  <pageSetup paperSize="9" scale="70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0"/>
  <sheetViews>
    <sheetView topLeftCell="A13" workbookViewId="0">
      <selection activeCell="A27" sqref="A27:C28"/>
    </sheetView>
  </sheetViews>
  <sheetFormatPr defaultRowHeight="15" x14ac:dyDescent="0.25"/>
  <cols>
    <col min="1" max="1" width="29.140625" customWidth="1"/>
    <col min="2" max="2" width="49.7109375" customWidth="1"/>
    <col min="3" max="3" width="18.5703125" style="7" customWidth="1"/>
  </cols>
  <sheetData>
    <row r="1" spans="1:4" ht="15.75" x14ac:dyDescent="0.25">
      <c r="C1" s="190" t="s">
        <v>266</v>
      </c>
    </row>
    <row r="2" spans="1:4" ht="15.75" x14ac:dyDescent="0.25">
      <c r="C2" s="190" t="s">
        <v>0</v>
      </c>
    </row>
    <row r="3" spans="1:4" ht="15.75" x14ac:dyDescent="0.25">
      <c r="C3" s="190" t="s">
        <v>1</v>
      </c>
    </row>
    <row r="4" spans="1:4" ht="15.75" x14ac:dyDescent="0.25">
      <c r="C4" s="190" t="s">
        <v>2</v>
      </c>
    </row>
    <row r="5" spans="1:4" x14ac:dyDescent="0.25">
      <c r="B5" s="539" t="s">
        <v>542</v>
      </c>
      <c r="C5" s="539"/>
    </row>
    <row r="6" spans="1:4" ht="15.75" x14ac:dyDescent="0.25">
      <c r="C6" s="190" t="s">
        <v>266</v>
      </c>
    </row>
    <row r="7" spans="1:4" ht="15.75" x14ac:dyDescent="0.25">
      <c r="C7" s="190" t="s">
        <v>0</v>
      </c>
    </row>
    <row r="8" spans="1:4" ht="15.75" x14ac:dyDescent="0.25">
      <c r="C8" s="190" t="s">
        <v>1</v>
      </c>
    </row>
    <row r="9" spans="1:4" ht="15.75" x14ac:dyDescent="0.25">
      <c r="C9" s="190" t="s">
        <v>2</v>
      </c>
    </row>
    <row r="10" spans="1:4" x14ac:dyDescent="0.25">
      <c r="B10" s="539" t="s">
        <v>537</v>
      </c>
      <c r="C10" s="539"/>
    </row>
    <row r="11" spans="1:4" ht="18.75" x14ac:dyDescent="0.3">
      <c r="A11" s="551" t="s">
        <v>388</v>
      </c>
      <c r="B11" s="554"/>
      <c r="C11" s="554"/>
      <c r="D11" s="191"/>
    </row>
    <row r="12" spans="1:4" ht="18.75" customHeight="1" x14ac:dyDescent="0.25">
      <c r="C12" s="311" t="s">
        <v>3</v>
      </c>
      <c r="D12" s="193"/>
    </row>
    <row r="13" spans="1:4" ht="33" x14ac:dyDescent="0.25">
      <c r="A13" s="290" t="s">
        <v>203</v>
      </c>
      <c r="B13" s="290" t="s">
        <v>202</v>
      </c>
      <c r="C13" s="291" t="s">
        <v>148</v>
      </c>
    </row>
    <row r="14" spans="1:4" ht="16.5" x14ac:dyDescent="0.25">
      <c r="A14" s="292">
        <v>1</v>
      </c>
      <c r="B14" s="292">
        <v>2</v>
      </c>
      <c r="C14" s="293">
        <v>3</v>
      </c>
    </row>
    <row r="15" spans="1:4" ht="25.5" customHeight="1" x14ac:dyDescent="0.25">
      <c r="A15" s="294" t="s">
        <v>267</v>
      </c>
      <c r="B15" s="295" t="s">
        <v>195</v>
      </c>
      <c r="C15" s="296">
        <f>C16+C20+C25</f>
        <v>10292</v>
      </c>
    </row>
    <row r="16" spans="1:4" ht="49.5" x14ac:dyDescent="0.25">
      <c r="A16" s="297" t="s">
        <v>268</v>
      </c>
      <c r="B16" s="298" t="s">
        <v>269</v>
      </c>
      <c r="C16" s="299">
        <f>C17</f>
        <v>9018.7999999999993</v>
      </c>
    </row>
    <row r="17" spans="1:5" ht="40.5" customHeight="1" x14ac:dyDescent="0.25">
      <c r="A17" s="300" t="s">
        <v>390</v>
      </c>
      <c r="B17" s="301" t="s">
        <v>270</v>
      </c>
      <c r="C17" s="299">
        <f>C18</f>
        <v>9018.7999999999993</v>
      </c>
    </row>
    <row r="18" spans="1:5" ht="33" x14ac:dyDescent="0.25">
      <c r="A18" s="302" t="s">
        <v>346</v>
      </c>
      <c r="B18" s="301" t="s">
        <v>271</v>
      </c>
      <c r="C18" s="299">
        <f>C19</f>
        <v>9018.7999999999993</v>
      </c>
    </row>
    <row r="19" spans="1:5" ht="33" x14ac:dyDescent="0.25">
      <c r="A19" s="300" t="s">
        <v>342</v>
      </c>
      <c r="B19" s="301" t="s">
        <v>194</v>
      </c>
      <c r="C19" s="299">
        <v>9018.7999999999993</v>
      </c>
      <c r="D19" s="7"/>
    </row>
    <row r="20" spans="1:5" ht="33" x14ac:dyDescent="0.25">
      <c r="A20" s="300" t="s">
        <v>347</v>
      </c>
      <c r="B20" s="303" t="s">
        <v>272</v>
      </c>
      <c r="C20" s="304">
        <f>C24+C22</f>
        <v>249.10000000000002</v>
      </c>
      <c r="E20" s="7"/>
    </row>
    <row r="21" spans="1:5" ht="49.5" x14ac:dyDescent="0.25">
      <c r="A21" s="300" t="s">
        <v>348</v>
      </c>
      <c r="B21" s="303" t="s">
        <v>274</v>
      </c>
      <c r="C21" s="304">
        <v>3.8</v>
      </c>
      <c r="E21" s="7"/>
    </row>
    <row r="22" spans="1:5" ht="49.5" x14ac:dyDescent="0.25">
      <c r="A22" s="300" t="s">
        <v>344</v>
      </c>
      <c r="B22" s="303" t="s">
        <v>190</v>
      </c>
      <c r="C22" s="304">
        <v>3.8</v>
      </c>
      <c r="E22" s="7"/>
    </row>
    <row r="23" spans="1:5" ht="49.5" x14ac:dyDescent="0.25">
      <c r="A23" s="300" t="s">
        <v>349</v>
      </c>
      <c r="B23" s="303" t="s">
        <v>273</v>
      </c>
      <c r="C23" s="304">
        <f>C24</f>
        <v>245.3</v>
      </c>
    </row>
    <row r="24" spans="1:5" ht="66" x14ac:dyDescent="0.25">
      <c r="A24" s="302" t="s">
        <v>343</v>
      </c>
      <c r="B24" s="303" t="s">
        <v>191</v>
      </c>
      <c r="C24" s="304">
        <v>245.3</v>
      </c>
    </row>
    <row r="25" spans="1:5" ht="97.5" customHeight="1" x14ac:dyDescent="0.25">
      <c r="A25" s="305" t="s">
        <v>532</v>
      </c>
      <c r="B25" s="306" t="s">
        <v>531</v>
      </c>
      <c r="C25" s="307">
        <f>C26</f>
        <v>1024.0999999999999</v>
      </c>
    </row>
    <row r="26" spans="1:5" ht="102" customHeight="1" x14ac:dyDescent="0.25">
      <c r="A26" s="305" t="s">
        <v>526</v>
      </c>
      <c r="B26" s="308" t="s">
        <v>531</v>
      </c>
      <c r="C26" s="307">
        <v>1024.0999999999999</v>
      </c>
    </row>
    <row r="27" spans="1:5" ht="17.25" x14ac:dyDescent="0.3">
      <c r="A27" s="309"/>
      <c r="B27" s="309"/>
      <c r="C27" s="310"/>
    </row>
    <row r="28" spans="1:5" ht="84" customHeight="1" x14ac:dyDescent="0.3">
      <c r="A28" s="552" t="s">
        <v>545</v>
      </c>
      <c r="B28" s="553"/>
      <c r="C28" s="553"/>
    </row>
    <row r="29" spans="1:5" ht="18.75" x14ac:dyDescent="0.25">
      <c r="A29" s="197"/>
      <c r="B29" s="198"/>
      <c r="C29" s="199"/>
      <c r="E29" s="7"/>
    </row>
    <row r="30" spans="1:5" ht="18.75" x14ac:dyDescent="0.25">
      <c r="A30" s="523"/>
      <c r="B30" s="524"/>
      <c r="C30" s="524"/>
    </row>
  </sheetData>
  <mergeCells count="5">
    <mergeCell ref="A11:C11"/>
    <mergeCell ref="A30:C30"/>
    <mergeCell ref="A28:C28"/>
    <mergeCell ref="B10:C10"/>
    <mergeCell ref="B5:C5"/>
  </mergeCells>
  <phoneticPr fontId="38" type="noConversion"/>
  <pageMargins left="0.70866141732283472" right="0.70866141732283472" top="0.55118110236220474" bottom="0.35433070866141736" header="0.31496062992125984" footer="0.31496062992125984"/>
  <pageSetup paperSize="9" scale="8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18"/>
  <sheetViews>
    <sheetView workbookViewId="0">
      <selection activeCell="A8" sqref="A8:C8"/>
    </sheetView>
  </sheetViews>
  <sheetFormatPr defaultRowHeight="15" x14ac:dyDescent="0.25"/>
  <cols>
    <col min="1" max="1" width="32" customWidth="1"/>
    <col min="2" max="2" width="60.85546875" customWidth="1"/>
    <col min="3" max="3" width="16.42578125" style="7" customWidth="1"/>
  </cols>
  <sheetData>
    <row r="2" spans="1:3" ht="15.75" x14ac:dyDescent="0.25">
      <c r="C2" s="190" t="s">
        <v>185</v>
      </c>
    </row>
    <row r="3" spans="1:3" ht="15.75" x14ac:dyDescent="0.25">
      <c r="C3" s="190" t="s">
        <v>0</v>
      </c>
    </row>
    <row r="4" spans="1:3" ht="15.75" x14ac:dyDescent="0.25">
      <c r="C4" s="190" t="s">
        <v>1</v>
      </c>
    </row>
    <row r="5" spans="1:3" ht="15.75" x14ac:dyDescent="0.25">
      <c r="C5" s="190" t="s">
        <v>2</v>
      </c>
    </row>
    <row r="6" spans="1:3" x14ac:dyDescent="0.25">
      <c r="B6" s="539" t="s">
        <v>533</v>
      </c>
      <c r="C6" s="539"/>
    </row>
    <row r="8" spans="1:3" ht="52.5" customHeight="1" x14ac:dyDescent="0.3">
      <c r="A8" s="555" t="s">
        <v>391</v>
      </c>
      <c r="B8" s="556"/>
      <c r="C8" s="556"/>
    </row>
    <row r="9" spans="1:3" ht="18.75" customHeight="1" x14ac:dyDescent="0.3">
      <c r="C9" s="192" t="s">
        <v>3</v>
      </c>
    </row>
    <row r="10" spans="1:3" ht="37.5" x14ac:dyDescent="0.25">
      <c r="A10" s="200" t="s">
        <v>203</v>
      </c>
      <c r="B10" s="200" t="s">
        <v>202</v>
      </c>
      <c r="C10" s="201" t="s">
        <v>148</v>
      </c>
    </row>
    <row r="11" spans="1:3" ht="18.75" x14ac:dyDescent="0.3">
      <c r="A11" s="202">
        <v>1</v>
      </c>
      <c r="B11" s="202">
        <v>2</v>
      </c>
      <c r="C11" s="203">
        <v>3</v>
      </c>
    </row>
    <row r="12" spans="1:3" ht="18.75" x14ac:dyDescent="0.25">
      <c r="A12" s="200" t="s">
        <v>267</v>
      </c>
      <c r="B12" s="204" t="s">
        <v>195</v>
      </c>
      <c r="C12" s="205">
        <f>C16</f>
        <v>589.70000000000005</v>
      </c>
    </row>
    <row r="13" spans="1:3" ht="37.5" x14ac:dyDescent="0.25">
      <c r="A13" s="195" t="s">
        <v>268</v>
      </c>
      <c r="B13" s="196" t="s">
        <v>269</v>
      </c>
      <c r="C13" s="217">
        <f>C16</f>
        <v>589.70000000000005</v>
      </c>
    </row>
    <row r="14" spans="1:3" ht="37.5" x14ac:dyDescent="0.25">
      <c r="A14" s="240" t="s">
        <v>345</v>
      </c>
      <c r="B14" s="206" t="s">
        <v>270</v>
      </c>
      <c r="C14" s="217">
        <f>C16</f>
        <v>589.70000000000005</v>
      </c>
    </row>
    <row r="15" spans="1:3" ht="37.5" x14ac:dyDescent="0.25">
      <c r="A15" s="240" t="s">
        <v>346</v>
      </c>
      <c r="B15" s="206" t="s">
        <v>271</v>
      </c>
      <c r="C15" s="217">
        <f>C16</f>
        <v>589.70000000000005</v>
      </c>
    </row>
    <row r="16" spans="1:3" ht="37.5" x14ac:dyDescent="0.25">
      <c r="A16" s="240" t="s">
        <v>342</v>
      </c>
      <c r="B16" s="206" t="s">
        <v>194</v>
      </c>
      <c r="C16" s="217">
        <v>589.70000000000005</v>
      </c>
    </row>
    <row r="18" spans="1:3" ht="18.75" x14ac:dyDescent="0.25">
      <c r="A18" s="523" t="s">
        <v>350</v>
      </c>
      <c r="B18" s="524"/>
      <c r="C18" s="524"/>
    </row>
  </sheetData>
  <mergeCells count="3">
    <mergeCell ref="A8:C8"/>
    <mergeCell ref="A18:C18"/>
    <mergeCell ref="B6:C6"/>
  </mergeCells>
  <phoneticPr fontId="38" type="noConversion"/>
  <pageMargins left="0.7" right="0.7" top="0.75" bottom="0.75" header="0.3" footer="0.3"/>
  <pageSetup paperSize="9" scale="8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46"/>
  <sheetViews>
    <sheetView topLeftCell="A116" zoomScale="80" zoomScaleNormal="80" workbookViewId="0">
      <pane ySplit="1260" activePane="bottomLeft"/>
      <selection activeCell="A47" sqref="A47:A50"/>
      <selection pane="bottomLeft" activeCell="B13" sqref="B13"/>
    </sheetView>
  </sheetViews>
  <sheetFormatPr defaultRowHeight="15" x14ac:dyDescent="0.25"/>
  <cols>
    <col min="1" max="1" width="92.5703125" customWidth="1"/>
    <col min="2" max="2" width="7.42578125" customWidth="1"/>
    <col min="3" max="3" width="8" customWidth="1"/>
    <col min="4" max="4" width="21.140625" style="50" customWidth="1"/>
    <col min="5" max="5" width="16.85546875" hidden="1" customWidth="1"/>
    <col min="6" max="6" width="13" hidden="1" customWidth="1"/>
    <col min="7" max="7" width="12.5703125" hidden="1" customWidth="1"/>
    <col min="8" max="10" width="0" hidden="1" customWidth="1"/>
  </cols>
  <sheetData>
    <row r="1" spans="1:13" ht="15.75" x14ac:dyDescent="0.25">
      <c r="D1" s="181" t="s">
        <v>230</v>
      </c>
    </row>
    <row r="2" spans="1:13" ht="15.75" x14ac:dyDescent="0.25">
      <c r="D2" s="58" t="s">
        <v>0</v>
      </c>
    </row>
    <row r="3" spans="1:13" ht="15.75" x14ac:dyDescent="0.25">
      <c r="D3" s="58" t="s">
        <v>1</v>
      </c>
    </row>
    <row r="4" spans="1:13" ht="15.75" x14ac:dyDescent="0.25">
      <c r="D4" s="58" t="s">
        <v>2</v>
      </c>
    </row>
    <row r="5" spans="1:13" x14ac:dyDescent="0.25">
      <c r="B5" s="539" t="s">
        <v>534</v>
      </c>
      <c r="C5" s="539"/>
      <c r="D5" s="539"/>
    </row>
    <row r="6" spans="1:13" x14ac:dyDescent="0.25">
      <c r="H6" s="7"/>
    </row>
    <row r="7" spans="1:13" ht="37.5" customHeight="1" x14ac:dyDescent="0.25">
      <c r="A7" s="551" t="s">
        <v>392</v>
      </c>
      <c r="B7" s="551"/>
      <c r="C7" s="551"/>
      <c r="D7" s="551"/>
      <c r="E7" s="7"/>
    </row>
    <row r="8" spans="1:13" ht="18.75" x14ac:dyDescent="0.3">
      <c r="A8" s="1"/>
      <c r="D8" s="59" t="s">
        <v>3</v>
      </c>
    </row>
    <row r="9" spans="1:13" ht="56.25" x14ac:dyDescent="0.3">
      <c r="A9" s="31" t="s">
        <v>22</v>
      </c>
      <c r="B9" s="2" t="s">
        <v>5</v>
      </c>
      <c r="C9" s="2" t="s">
        <v>6</v>
      </c>
      <c r="D9" s="69" t="s">
        <v>148</v>
      </c>
      <c r="E9" s="40" t="s">
        <v>120</v>
      </c>
      <c r="F9" s="40" t="s">
        <v>119</v>
      </c>
    </row>
    <row r="10" spans="1:13" ht="18.75" x14ac:dyDescent="0.3">
      <c r="A10" s="32">
        <v>1</v>
      </c>
      <c r="B10" s="3">
        <v>2</v>
      </c>
      <c r="C10" s="3">
        <v>3</v>
      </c>
      <c r="D10" s="60">
        <v>4</v>
      </c>
      <c r="E10" s="41"/>
      <c r="F10" s="41"/>
      <c r="H10" s="7"/>
    </row>
    <row r="11" spans="1:13" ht="18.75" x14ac:dyDescent="0.3">
      <c r="A11" s="33" t="s">
        <v>393</v>
      </c>
      <c r="B11" s="4"/>
      <c r="C11" s="4"/>
      <c r="D11" s="218">
        <f>D12+D19+D21+D24++D28+D31+D33+D35+D38+D40+D42</f>
        <v>23847.1</v>
      </c>
      <c r="E11" s="219" t="e">
        <f>E12+E19+E21+E24+E28+E31+E33+E35+E38+E40</f>
        <v>#REF!</v>
      </c>
      <c r="F11" s="220" t="e">
        <f>E11/#REF!*100</f>
        <v>#REF!</v>
      </c>
      <c r="G11" s="221">
        <v>21991.3</v>
      </c>
      <c r="H11" s="222">
        <f>G11-D11</f>
        <v>-1855.7999999999993</v>
      </c>
      <c r="I11" s="221"/>
      <c r="J11" s="221"/>
      <c r="K11" s="221"/>
      <c r="L11" s="222"/>
      <c r="M11" s="221"/>
    </row>
    <row r="12" spans="1:13" ht="18.75" x14ac:dyDescent="0.3">
      <c r="A12" s="33" t="s">
        <v>7</v>
      </c>
      <c r="B12" s="4" t="s">
        <v>23</v>
      </c>
      <c r="C12" s="4" t="s">
        <v>24</v>
      </c>
      <c r="D12" s="70">
        <f>D13+D14+D15+D16+D17+D18</f>
        <v>11095.900000000001</v>
      </c>
      <c r="E12" s="9">
        <f>E13+E15+E16+E17+E18</f>
        <v>5022</v>
      </c>
      <c r="F12" s="30" t="e">
        <f>E12/#REF!*100</f>
        <v>#REF!</v>
      </c>
      <c r="G12">
        <v>22561.3</v>
      </c>
      <c r="H12" s="7">
        <f>G12-D11</f>
        <v>-1285.7999999999993</v>
      </c>
    </row>
    <row r="13" spans="1:13" ht="57" customHeight="1" x14ac:dyDescent="0.3">
      <c r="A13" s="34" t="str">
        <f>прил._7!B26</f>
        <v>Функционирование высшего должностного лица субъекта Российской Федерации и муниципального образования</v>
      </c>
      <c r="B13" s="10" t="s">
        <v>23</v>
      </c>
      <c r="C13" s="10" t="s">
        <v>25</v>
      </c>
      <c r="D13" s="71">
        <v>853.1</v>
      </c>
      <c r="E13" s="71">
        <v>675</v>
      </c>
      <c r="F13" s="71">
        <v>675</v>
      </c>
      <c r="G13" s="71">
        <v>675</v>
      </c>
      <c r="H13" s="71">
        <v>675</v>
      </c>
      <c r="I13" s="71">
        <v>675</v>
      </c>
      <c r="J13" s="97">
        <v>675</v>
      </c>
      <c r="K13" s="102"/>
      <c r="L13" s="100"/>
    </row>
    <row r="14" spans="1:13" ht="72.75" customHeight="1" x14ac:dyDescent="0.3">
      <c r="A14" s="184" t="s">
        <v>179</v>
      </c>
      <c r="B14" s="10" t="s">
        <v>23</v>
      </c>
      <c r="C14" s="10" t="s">
        <v>27</v>
      </c>
      <c r="D14" s="71">
        <v>10</v>
      </c>
      <c r="E14" s="71"/>
      <c r="F14" s="71"/>
      <c r="G14" s="71"/>
      <c r="H14" s="71"/>
      <c r="I14" s="71"/>
      <c r="J14" s="97"/>
      <c r="K14" s="102"/>
      <c r="L14" s="103"/>
    </row>
    <row r="15" spans="1:13" ht="56.25" x14ac:dyDescent="0.3">
      <c r="A15" s="35" t="str">
        <f>прил._7!B31</f>
        <v>Функционирование Правительства Российской Федерации, высших  исполнительных  органов государственной власти субъектов Российской Федерации, местных администраций</v>
      </c>
      <c r="B15" s="10" t="s">
        <v>23</v>
      </c>
      <c r="C15" s="10" t="s">
        <v>26</v>
      </c>
      <c r="D15" s="72">
        <f>прил._7!K31</f>
        <v>4810.2</v>
      </c>
      <c r="E15" s="72">
        <v>4243.8999999999996</v>
      </c>
      <c r="F15" s="72">
        <v>4243.8999999999996</v>
      </c>
      <c r="G15" s="72">
        <v>4243.8999999999996</v>
      </c>
      <c r="H15" s="72">
        <v>4243.8999999999996</v>
      </c>
      <c r="I15" s="72">
        <v>4243.8999999999996</v>
      </c>
      <c r="J15" s="98">
        <v>4243.8999999999996</v>
      </c>
      <c r="K15" s="103"/>
      <c r="L15" s="103"/>
    </row>
    <row r="16" spans="1:13" s="14" customFormat="1" ht="37.5" x14ac:dyDescent="0.3">
      <c r="A16" s="36" t="s">
        <v>49</v>
      </c>
      <c r="B16" s="10" t="s">
        <v>23</v>
      </c>
      <c r="C16" s="10" t="s">
        <v>29</v>
      </c>
      <c r="D16" s="72">
        <f>прил._7!K19</f>
        <v>70</v>
      </c>
      <c r="E16" s="72">
        <v>58.1</v>
      </c>
      <c r="F16" s="72">
        <v>58.1</v>
      </c>
      <c r="G16" s="72">
        <v>58.1</v>
      </c>
      <c r="H16" s="72">
        <v>58.1</v>
      </c>
      <c r="I16" s="72">
        <v>58.1</v>
      </c>
      <c r="J16" s="98">
        <v>58.1</v>
      </c>
      <c r="K16" s="103"/>
      <c r="L16" s="100"/>
    </row>
    <row r="17" spans="1:12" ht="18.75" x14ac:dyDescent="0.3">
      <c r="A17" s="143" t="str">
        <f>прил._7!B46</f>
        <v>Резервные фонды</v>
      </c>
      <c r="B17" s="144" t="s">
        <v>23</v>
      </c>
      <c r="C17" s="144" t="s">
        <v>43</v>
      </c>
      <c r="D17" s="72">
        <f>прил._7!K46</f>
        <v>10</v>
      </c>
      <c r="E17" s="72">
        <v>5</v>
      </c>
      <c r="F17" s="72">
        <v>5</v>
      </c>
      <c r="G17" s="72">
        <v>5</v>
      </c>
      <c r="H17" s="72">
        <v>5</v>
      </c>
      <c r="I17" s="72">
        <v>5</v>
      </c>
      <c r="J17" s="98">
        <v>5</v>
      </c>
      <c r="K17" s="103"/>
      <c r="L17" s="100"/>
    </row>
    <row r="18" spans="1:12" ht="18.75" x14ac:dyDescent="0.3">
      <c r="A18" s="143" t="str">
        <f>прил._7!B51</f>
        <v>Другие общегосударственные вопросы</v>
      </c>
      <c r="B18" s="144" t="s">
        <v>23</v>
      </c>
      <c r="C18" s="144" t="s">
        <v>42</v>
      </c>
      <c r="D18" s="72">
        <f>прил._7!K51</f>
        <v>5342.6</v>
      </c>
      <c r="E18" s="72">
        <v>40</v>
      </c>
      <c r="F18" s="72">
        <v>40</v>
      </c>
      <c r="G18" s="72">
        <v>40</v>
      </c>
      <c r="H18" s="72">
        <v>40</v>
      </c>
      <c r="I18" s="72">
        <v>40</v>
      </c>
      <c r="J18" s="98">
        <v>40</v>
      </c>
      <c r="K18" s="103"/>
      <c r="L18" s="100"/>
    </row>
    <row r="19" spans="1:12" ht="18.75" x14ac:dyDescent="0.3">
      <c r="A19" s="37" t="s">
        <v>9</v>
      </c>
      <c r="B19" s="11" t="s">
        <v>25</v>
      </c>
      <c r="C19" s="11" t="s">
        <v>24</v>
      </c>
      <c r="D19" s="73">
        <f>D20</f>
        <v>245.3</v>
      </c>
      <c r="E19" s="12">
        <f>E20</f>
        <v>186</v>
      </c>
      <c r="F19" s="30" t="e">
        <f>E19/#REF!*100</f>
        <v>#REF!</v>
      </c>
      <c r="K19" s="100"/>
      <c r="L19" s="100"/>
    </row>
    <row r="20" spans="1:12" ht="18.75" x14ac:dyDescent="0.3">
      <c r="A20" s="35" t="s">
        <v>10</v>
      </c>
      <c r="B20" s="10" t="s">
        <v>25</v>
      </c>
      <c r="C20" s="10" t="s">
        <v>27</v>
      </c>
      <c r="D20" s="72">
        <f>прил._7!K68</f>
        <v>245.3</v>
      </c>
      <c r="E20" s="72">
        <v>186</v>
      </c>
      <c r="F20" s="72">
        <v>186</v>
      </c>
      <c r="G20" s="72">
        <v>186</v>
      </c>
      <c r="H20" s="72">
        <v>186</v>
      </c>
      <c r="I20" s="72">
        <v>186</v>
      </c>
      <c r="J20" s="98">
        <v>186</v>
      </c>
      <c r="K20" s="103"/>
      <c r="L20" s="100"/>
    </row>
    <row r="21" spans="1:12" ht="18.75" x14ac:dyDescent="0.3">
      <c r="A21" s="37" t="s">
        <v>11</v>
      </c>
      <c r="B21" s="11" t="s">
        <v>27</v>
      </c>
      <c r="C21" s="11" t="s">
        <v>24</v>
      </c>
      <c r="D21" s="73">
        <f>D23+D22</f>
        <v>45</v>
      </c>
      <c r="E21" s="13">
        <f>E22+E23</f>
        <v>262.39999999999998</v>
      </c>
      <c r="F21" s="30" t="e">
        <f>E21/#REF!*100</f>
        <v>#REF!</v>
      </c>
      <c r="K21" s="100"/>
      <c r="L21" s="100"/>
    </row>
    <row r="22" spans="1:12" ht="37.5" x14ac:dyDescent="0.3">
      <c r="A22" s="35" t="s">
        <v>12</v>
      </c>
      <c r="B22" s="10" t="s">
        <v>27</v>
      </c>
      <c r="C22" s="10" t="s">
        <v>28</v>
      </c>
      <c r="D22" s="72">
        <f>прил._7!K70</f>
        <v>20</v>
      </c>
      <c r="E22" s="41">
        <v>262.39999999999998</v>
      </c>
      <c r="F22" s="29" t="e">
        <f>E22/#REF!*100</f>
        <v>#REF!</v>
      </c>
      <c r="G22" t="s">
        <v>124</v>
      </c>
      <c r="K22" s="100"/>
      <c r="L22" s="100"/>
    </row>
    <row r="23" spans="1:12" ht="44.25" customHeight="1" x14ac:dyDescent="0.3">
      <c r="A23" s="35" t="s">
        <v>13</v>
      </c>
      <c r="B23" s="10" t="s">
        <v>27</v>
      </c>
      <c r="C23" s="10">
        <v>14</v>
      </c>
      <c r="D23" s="72">
        <f>прил._7!K74</f>
        <v>25</v>
      </c>
      <c r="E23" s="41">
        <v>0</v>
      </c>
      <c r="F23" s="29" t="e">
        <f>E23/#REF!*100</f>
        <v>#REF!</v>
      </c>
      <c r="H23" t="s">
        <v>125</v>
      </c>
      <c r="K23" s="100"/>
      <c r="L23" s="100"/>
    </row>
    <row r="24" spans="1:12" ht="18.75" x14ac:dyDescent="0.3">
      <c r="A24" s="37" t="s">
        <v>14</v>
      </c>
      <c r="B24" s="11" t="s">
        <v>26</v>
      </c>
      <c r="C24" s="11" t="s">
        <v>24</v>
      </c>
      <c r="D24" s="73">
        <f>прил._7!K82</f>
        <v>3705.4</v>
      </c>
      <c r="E24" s="12" t="e">
        <f>#REF!+#REF!+E25+E26+E27</f>
        <v>#REF!</v>
      </c>
      <c r="F24" s="30" t="e">
        <f>E24/#REF!*100</f>
        <v>#REF!</v>
      </c>
      <c r="K24" s="100"/>
      <c r="L24" s="100"/>
    </row>
    <row r="25" spans="1:12" s="48" customFormat="1" ht="18.75" x14ac:dyDescent="0.3">
      <c r="A25" s="46" t="s">
        <v>96</v>
      </c>
      <c r="B25" s="47" t="s">
        <v>26</v>
      </c>
      <c r="C25" s="47" t="s">
        <v>28</v>
      </c>
      <c r="D25" s="74">
        <f>прил._7!K83</f>
        <v>3505.9</v>
      </c>
      <c r="E25" s="74">
        <v>3150</v>
      </c>
      <c r="F25" s="74">
        <v>3150</v>
      </c>
      <c r="G25" s="74">
        <v>3150</v>
      </c>
      <c r="H25" s="74">
        <v>3150</v>
      </c>
      <c r="I25" s="74">
        <v>3150</v>
      </c>
      <c r="J25" s="99">
        <v>3150</v>
      </c>
      <c r="K25" s="104"/>
      <c r="L25" s="101"/>
    </row>
    <row r="26" spans="1:12" ht="18.75" x14ac:dyDescent="0.3">
      <c r="A26" s="35" t="str">
        <f>прил._7!B92</f>
        <v>Связь и информатика</v>
      </c>
      <c r="B26" s="10" t="s">
        <v>26</v>
      </c>
      <c r="C26" s="10" t="s">
        <v>98</v>
      </c>
      <c r="D26" s="72">
        <f>прил._7!K96</f>
        <v>189.5</v>
      </c>
      <c r="E26" s="41">
        <v>156.80000000000001</v>
      </c>
      <c r="F26" s="29" t="e">
        <f>E26/#REF!*100</f>
        <v>#REF!</v>
      </c>
      <c r="K26" s="100"/>
      <c r="L26" s="100"/>
    </row>
    <row r="27" spans="1:12" ht="37.5" x14ac:dyDescent="0.3">
      <c r="A27" s="259" t="s">
        <v>394</v>
      </c>
      <c r="B27" s="144" t="s">
        <v>26</v>
      </c>
      <c r="C27" s="144">
        <v>12</v>
      </c>
      <c r="D27" s="72">
        <v>10</v>
      </c>
      <c r="E27" s="41">
        <v>175</v>
      </c>
      <c r="F27" s="29" t="e">
        <f>E27/#REF!*100</f>
        <v>#REF!</v>
      </c>
      <c r="K27" s="100"/>
      <c r="L27" s="100"/>
    </row>
    <row r="28" spans="1:12" ht="18.75" x14ac:dyDescent="0.3">
      <c r="A28" s="37" t="s">
        <v>15</v>
      </c>
      <c r="B28" s="11" t="s">
        <v>31</v>
      </c>
      <c r="C28" s="11" t="s">
        <v>24</v>
      </c>
      <c r="D28" s="73">
        <f>прил._7!K102</f>
        <v>2814.5</v>
      </c>
      <c r="E28" s="12">
        <f>E29+E30</f>
        <v>1863.7</v>
      </c>
      <c r="F28" s="30" t="e">
        <f>E28/#REF!*100</f>
        <v>#REF!</v>
      </c>
      <c r="K28" s="100"/>
      <c r="L28" s="100"/>
    </row>
    <row r="29" spans="1:12" ht="18.75" x14ac:dyDescent="0.3">
      <c r="A29" s="35" t="s">
        <v>16</v>
      </c>
      <c r="B29" s="10" t="s">
        <v>31</v>
      </c>
      <c r="C29" s="10" t="s">
        <v>25</v>
      </c>
      <c r="D29" s="72">
        <f>прил._7!K107</f>
        <v>200</v>
      </c>
      <c r="E29" s="72">
        <v>243.5</v>
      </c>
      <c r="F29" s="72">
        <v>243.5</v>
      </c>
      <c r="G29" s="72">
        <v>243.5</v>
      </c>
      <c r="H29" s="72">
        <v>243.5</v>
      </c>
      <c r="I29" s="72">
        <v>243.5</v>
      </c>
      <c r="J29" s="98">
        <v>243.5</v>
      </c>
      <c r="K29" s="103"/>
      <c r="L29" s="100"/>
    </row>
    <row r="30" spans="1:12" ht="18.75" x14ac:dyDescent="0.3">
      <c r="A30" s="35" t="s">
        <v>17</v>
      </c>
      <c r="B30" s="10" t="s">
        <v>31</v>
      </c>
      <c r="C30" s="10" t="s">
        <v>27</v>
      </c>
      <c r="D30" s="72">
        <f>прил._7!K108</f>
        <v>2614.5</v>
      </c>
      <c r="E30" s="41">
        <v>1620.2</v>
      </c>
      <c r="F30" s="29" t="e">
        <f>E30/#REF!*100</f>
        <v>#REF!</v>
      </c>
      <c r="H30" s="61"/>
      <c r="K30" s="100"/>
      <c r="L30" s="100"/>
    </row>
    <row r="31" spans="1:12" ht="18.75" x14ac:dyDescent="0.3">
      <c r="A31" s="37" t="s">
        <v>18</v>
      </c>
      <c r="B31" s="11" t="s">
        <v>30</v>
      </c>
      <c r="C31" s="11" t="s">
        <v>24</v>
      </c>
      <c r="D31" s="73">
        <f>прил._7!K122</f>
        <v>10</v>
      </c>
      <c r="E31" s="12">
        <f>E32</f>
        <v>186.7</v>
      </c>
      <c r="F31" s="30" t="e">
        <f>E31/#REF!*100</f>
        <v>#REF!</v>
      </c>
      <c r="K31" s="100"/>
      <c r="L31" s="100"/>
    </row>
    <row r="32" spans="1:12" ht="18.75" x14ac:dyDescent="0.3">
      <c r="A32" s="35" t="s">
        <v>165</v>
      </c>
      <c r="B32" s="10" t="s">
        <v>30</v>
      </c>
      <c r="C32" s="10" t="s">
        <v>30</v>
      </c>
      <c r="D32" s="72">
        <v>10</v>
      </c>
      <c r="E32" s="41">
        <v>186.7</v>
      </c>
      <c r="F32" s="29" t="e">
        <f>E32/#REF!*100</f>
        <v>#REF!</v>
      </c>
      <c r="K32" s="100"/>
      <c r="L32" s="100"/>
    </row>
    <row r="33" spans="1:256" ht="18.75" x14ac:dyDescent="0.3">
      <c r="A33" s="145" t="s">
        <v>19</v>
      </c>
      <c r="B33" s="146" t="s">
        <v>32</v>
      </c>
      <c r="C33" s="146" t="s">
        <v>24</v>
      </c>
      <c r="D33" s="73">
        <f>прил._7!K128</f>
        <v>5052.3999999999996</v>
      </c>
      <c r="E33" s="12">
        <f>E34</f>
        <v>2141.6999999999998</v>
      </c>
      <c r="F33" s="30" t="e">
        <f>E33/#REF!*100</f>
        <v>#REF!</v>
      </c>
      <c r="K33" s="100"/>
      <c r="L33" s="100"/>
    </row>
    <row r="34" spans="1:256" ht="18.75" x14ac:dyDescent="0.3">
      <c r="A34" s="147" t="s">
        <v>20</v>
      </c>
      <c r="B34" s="144" t="s">
        <v>32</v>
      </c>
      <c r="C34" s="144" t="s">
        <v>23</v>
      </c>
      <c r="D34" s="72">
        <f>прил._7!K129</f>
        <v>5052.3999999999996</v>
      </c>
      <c r="E34" s="41">
        <v>2141.6999999999998</v>
      </c>
      <c r="F34" s="29" t="e">
        <f>E34/#REF!*100</f>
        <v>#REF!</v>
      </c>
      <c r="K34" s="100"/>
      <c r="L34" s="100"/>
    </row>
    <row r="35" spans="1:256" ht="18.75" x14ac:dyDescent="0.3">
      <c r="A35" s="38" t="s">
        <v>39</v>
      </c>
      <c r="B35" s="42">
        <v>10</v>
      </c>
      <c r="C35" s="43" t="s">
        <v>121</v>
      </c>
      <c r="D35" s="73">
        <f>прил._7!K138</f>
        <v>464</v>
      </c>
      <c r="E35" s="8">
        <f>E36</f>
        <v>370</v>
      </c>
      <c r="F35" s="30" t="e">
        <f>E35/#REF!*100</f>
        <v>#REF!</v>
      </c>
      <c r="K35" s="100"/>
      <c r="L35" s="100"/>
    </row>
    <row r="36" spans="1:256" ht="18.75" x14ac:dyDescent="0.3">
      <c r="A36" s="39" t="s">
        <v>40</v>
      </c>
      <c r="B36" s="44">
        <v>10</v>
      </c>
      <c r="C36" s="45" t="s">
        <v>122</v>
      </c>
      <c r="D36" s="72">
        <v>444</v>
      </c>
      <c r="E36" s="72">
        <v>370</v>
      </c>
      <c r="F36" s="72">
        <v>370</v>
      </c>
      <c r="G36" s="72">
        <v>370</v>
      </c>
      <c r="H36" s="72">
        <v>370</v>
      </c>
      <c r="I36" s="72">
        <v>370</v>
      </c>
      <c r="J36" s="98">
        <v>370</v>
      </c>
      <c r="K36" s="103"/>
      <c r="L36" s="100"/>
    </row>
    <row r="37" spans="1:256" ht="18.75" x14ac:dyDescent="0.3">
      <c r="A37" s="39" t="s">
        <v>114</v>
      </c>
      <c r="B37" s="44">
        <v>10</v>
      </c>
      <c r="C37" s="6" t="s">
        <v>27</v>
      </c>
      <c r="D37" s="72">
        <f>прил._7!K144</f>
        <v>20</v>
      </c>
      <c r="E37" s="72"/>
      <c r="F37" s="72"/>
      <c r="G37" s="103"/>
      <c r="H37" s="103"/>
      <c r="I37" s="103"/>
      <c r="J37" s="103"/>
      <c r="K37" s="103"/>
      <c r="L37" s="100"/>
    </row>
    <row r="38" spans="1:256" ht="18.75" x14ac:dyDescent="0.3">
      <c r="A38" s="37" t="s">
        <v>166</v>
      </c>
      <c r="B38" s="11" t="s">
        <v>43</v>
      </c>
      <c r="C38" s="11" t="s">
        <v>24</v>
      </c>
      <c r="D38" s="73">
        <f>прил._7!K149</f>
        <v>263.60000000000002</v>
      </c>
      <c r="E38" s="12">
        <f>E39</f>
        <v>156.9</v>
      </c>
      <c r="F38" s="30" t="e">
        <f>E38/#REF!*100</f>
        <v>#REF!</v>
      </c>
      <c r="K38" s="100"/>
      <c r="L38" s="100"/>
    </row>
    <row r="39" spans="1:256" ht="18.75" x14ac:dyDescent="0.3">
      <c r="A39" s="35" t="s">
        <v>21</v>
      </c>
      <c r="B39" s="10" t="s">
        <v>43</v>
      </c>
      <c r="C39" s="10" t="s">
        <v>25</v>
      </c>
      <c r="D39" s="72">
        <f>прил._7!K150</f>
        <v>263.60000000000002</v>
      </c>
      <c r="E39" s="41">
        <v>156.9</v>
      </c>
      <c r="F39" s="29" t="e">
        <f>E39/#REF!*100</f>
        <v>#REF!</v>
      </c>
      <c r="H39" t="s">
        <v>123</v>
      </c>
      <c r="K39" s="100"/>
      <c r="L39" s="100"/>
    </row>
    <row r="40" spans="1:256" ht="18.75" x14ac:dyDescent="0.3">
      <c r="A40" s="38" t="s">
        <v>45</v>
      </c>
      <c r="B40" s="5" t="s">
        <v>41</v>
      </c>
      <c r="C40" s="5" t="s">
        <v>24</v>
      </c>
      <c r="D40" s="73">
        <f>прил._7!K155</f>
        <v>150</v>
      </c>
      <c r="E40" s="8" t="e">
        <f>#REF!+E41</f>
        <v>#REF!</v>
      </c>
      <c r="F40" s="30" t="e">
        <f>E40/#REF!*100</f>
        <v>#REF!</v>
      </c>
      <c r="K40" s="100"/>
      <c r="L40" s="100"/>
    </row>
    <row r="41" spans="1:256" ht="18.75" x14ac:dyDescent="0.3">
      <c r="A41" s="34" t="s">
        <v>46</v>
      </c>
      <c r="B41" s="6">
        <v>12</v>
      </c>
      <c r="C41" s="6" t="s">
        <v>25</v>
      </c>
      <c r="D41" s="72">
        <v>150</v>
      </c>
      <c r="E41" s="103"/>
      <c r="F41" s="103"/>
      <c r="G41" s="103"/>
      <c r="H41" s="103"/>
      <c r="I41" s="103"/>
      <c r="J41" s="103"/>
      <c r="K41" s="103"/>
      <c r="L41" s="100"/>
    </row>
    <row r="42" spans="1:256" s="110" customFormat="1" ht="18.75" x14ac:dyDescent="0.3">
      <c r="A42" s="274" t="s">
        <v>167</v>
      </c>
      <c r="B42" s="275" t="s">
        <v>42</v>
      </c>
      <c r="C42" s="275" t="s">
        <v>24</v>
      </c>
      <c r="D42" s="276">
        <f>прил._7!K161</f>
        <v>1</v>
      </c>
      <c r="E42" s="107"/>
      <c r="F42" s="107"/>
      <c r="G42" s="107"/>
      <c r="H42" s="107"/>
      <c r="I42" s="107"/>
      <c r="J42" s="107"/>
      <c r="K42" s="108"/>
      <c r="L42" s="109"/>
      <c r="M42" s="109"/>
      <c r="N42" s="109"/>
      <c r="O42" s="109"/>
      <c r="P42" s="109"/>
      <c r="Q42" s="109"/>
      <c r="R42" s="109"/>
      <c r="S42" s="109"/>
      <c r="T42" s="109"/>
      <c r="U42" s="109"/>
      <c r="V42" s="109"/>
      <c r="W42" s="109"/>
      <c r="X42" s="109"/>
      <c r="Y42" s="109"/>
      <c r="Z42" s="109"/>
      <c r="AA42" s="109"/>
      <c r="AB42" s="109"/>
      <c r="AC42" s="109"/>
      <c r="AD42" s="109"/>
      <c r="AE42" s="109"/>
      <c r="AF42" s="109"/>
      <c r="AG42" s="109"/>
      <c r="AH42" s="109"/>
      <c r="AI42" s="109"/>
      <c r="AJ42" s="109"/>
      <c r="AK42" s="109"/>
      <c r="AL42" s="109"/>
      <c r="AM42" s="109"/>
      <c r="AN42" s="109"/>
      <c r="AO42" s="109"/>
      <c r="AP42" s="109"/>
      <c r="AQ42" s="109"/>
      <c r="AR42" s="109"/>
      <c r="AS42" s="109"/>
      <c r="AT42" s="109"/>
      <c r="AU42" s="109"/>
      <c r="AV42" s="109"/>
      <c r="AW42" s="109"/>
      <c r="AX42" s="109"/>
      <c r="AY42" s="109"/>
      <c r="AZ42" s="109"/>
      <c r="BA42" s="109"/>
      <c r="BB42" s="109"/>
      <c r="BC42" s="109"/>
      <c r="BD42" s="109"/>
      <c r="BE42" s="109"/>
      <c r="BF42" s="109"/>
      <c r="BG42" s="109"/>
      <c r="BH42" s="109"/>
      <c r="BI42" s="109"/>
      <c r="BJ42" s="109"/>
      <c r="BK42" s="109"/>
      <c r="BL42" s="109"/>
      <c r="BM42" s="109"/>
      <c r="BN42" s="109"/>
      <c r="BO42" s="109"/>
      <c r="BP42" s="109"/>
      <c r="BQ42" s="109"/>
      <c r="BR42" s="109"/>
      <c r="BS42" s="109"/>
      <c r="BT42" s="109"/>
      <c r="BU42" s="109"/>
      <c r="BV42" s="109"/>
      <c r="BW42" s="109"/>
      <c r="BX42" s="109"/>
      <c r="BY42" s="109"/>
      <c r="BZ42" s="109"/>
      <c r="CA42" s="109"/>
      <c r="CB42" s="109"/>
      <c r="CC42" s="109"/>
      <c r="CD42" s="109"/>
      <c r="CE42" s="109"/>
      <c r="CF42" s="109"/>
      <c r="CG42" s="109"/>
      <c r="CH42" s="109"/>
      <c r="CI42" s="109"/>
      <c r="CJ42" s="109"/>
      <c r="CK42" s="109"/>
      <c r="CL42" s="109"/>
      <c r="CM42" s="109"/>
      <c r="CN42" s="109"/>
      <c r="CO42" s="109"/>
      <c r="CP42" s="109"/>
      <c r="CQ42" s="109"/>
      <c r="CR42" s="109"/>
      <c r="CS42" s="109"/>
      <c r="CT42" s="109"/>
      <c r="CU42" s="109"/>
      <c r="CV42" s="109"/>
      <c r="CW42" s="109"/>
      <c r="CX42" s="109"/>
      <c r="CY42" s="109"/>
      <c r="CZ42" s="109"/>
      <c r="DA42" s="109"/>
      <c r="DB42" s="109"/>
      <c r="DC42" s="109"/>
      <c r="DD42" s="109"/>
      <c r="DE42" s="109"/>
      <c r="DF42" s="109"/>
      <c r="DG42" s="109"/>
      <c r="DH42" s="109"/>
      <c r="DI42" s="109"/>
      <c r="DJ42" s="109"/>
      <c r="DK42" s="109"/>
      <c r="DL42" s="109"/>
      <c r="DM42" s="109"/>
      <c r="DN42" s="109"/>
      <c r="DO42" s="109"/>
      <c r="DP42" s="109"/>
      <c r="DQ42" s="109"/>
      <c r="DR42" s="109"/>
      <c r="DS42" s="109"/>
      <c r="DT42" s="109"/>
      <c r="DU42" s="109"/>
      <c r="DV42" s="109"/>
      <c r="DW42" s="109"/>
      <c r="DX42" s="109"/>
      <c r="DY42" s="109"/>
      <c r="DZ42" s="109"/>
      <c r="EA42" s="109"/>
      <c r="EB42" s="109"/>
      <c r="EC42" s="109"/>
      <c r="ED42" s="109"/>
      <c r="EE42" s="109"/>
      <c r="EF42" s="109"/>
      <c r="EG42" s="109"/>
      <c r="EH42" s="109"/>
      <c r="EI42" s="109"/>
      <c r="EJ42" s="109"/>
      <c r="EK42" s="109"/>
      <c r="EL42" s="109"/>
      <c r="EM42" s="109"/>
      <c r="EN42" s="109"/>
      <c r="EO42" s="109"/>
      <c r="EP42" s="109"/>
      <c r="EQ42" s="109"/>
      <c r="ER42" s="109"/>
      <c r="ES42" s="109"/>
      <c r="ET42" s="109"/>
      <c r="EU42" s="109"/>
      <c r="EV42" s="109"/>
      <c r="EW42" s="109"/>
      <c r="EX42" s="109"/>
      <c r="EY42" s="109"/>
      <c r="EZ42" s="109"/>
      <c r="FA42" s="109"/>
      <c r="FB42" s="109"/>
      <c r="FC42" s="109"/>
      <c r="FD42" s="109"/>
      <c r="FE42" s="109"/>
      <c r="FF42" s="109"/>
      <c r="FG42" s="109"/>
      <c r="FH42" s="109"/>
      <c r="FI42" s="109"/>
      <c r="FJ42" s="109"/>
      <c r="FK42" s="109"/>
      <c r="FL42" s="109"/>
      <c r="FM42" s="109"/>
      <c r="FN42" s="109"/>
      <c r="FO42" s="109"/>
      <c r="FP42" s="109"/>
      <c r="FQ42" s="109"/>
      <c r="FR42" s="109"/>
      <c r="FS42" s="109"/>
      <c r="FT42" s="109"/>
      <c r="FU42" s="109"/>
      <c r="FV42" s="109"/>
      <c r="FW42" s="109"/>
      <c r="FX42" s="109"/>
      <c r="FY42" s="109"/>
      <c r="FZ42" s="109"/>
      <c r="GA42" s="109"/>
      <c r="GB42" s="109"/>
      <c r="GC42" s="109"/>
      <c r="GD42" s="109"/>
      <c r="GE42" s="109"/>
      <c r="GF42" s="109"/>
      <c r="GG42" s="109"/>
      <c r="GH42" s="109"/>
      <c r="GI42" s="109"/>
      <c r="GJ42" s="109"/>
      <c r="GK42" s="109"/>
      <c r="GL42" s="109"/>
      <c r="GM42" s="109"/>
      <c r="GN42" s="109"/>
      <c r="GO42" s="109"/>
      <c r="GP42" s="109"/>
      <c r="GQ42" s="109"/>
      <c r="GR42" s="109"/>
      <c r="GS42" s="109"/>
      <c r="GT42" s="109"/>
      <c r="GU42" s="109"/>
      <c r="GV42" s="109"/>
      <c r="GW42" s="109"/>
      <c r="GX42" s="109"/>
      <c r="GY42" s="109"/>
      <c r="GZ42" s="109"/>
      <c r="HA42" s="109"/>
      <c r="HB42" s="109"/>
      <c r="HC42" s="109"/>
      <c r="HD42" s="109"/>
      <c r="HE42" s="109"/>
      <c r="HF42" s="109"/>
      <c r="HG42" s="109"/>
      <c r="HH42" s="109"/>
      <c r="HI42" s="109"/>
      <c r="HJ42" s="109"/>
      <c r="HK42" s="109"/>
      <c r="HL42" s="109"/>
      <c r="HM42" s="109"/>
      <c r="HN42" s="109"/>
      <c r="HO42" s="109"/>
      <c r="HP42" s="109"/>
      <c r="HQ42" s="109"/>
      <c r="HR42" s="109"/>
      <c r="HS42" s="109"/>
      <c r="HT42" s="109"/>
      <c r="HU42" s="109"/>
      <c r="HV42" s="109"/>
      <c r="HW42" s="109"/>
      <c r="HX42" s="109"/>
      <c r="HY42" s="109"/>
      <c r="HZ42" s="109"/>
      <c r="IA42" s="109"/>
      <c r="IB42" s="109"/>
      <c r="IC42" s="109"/>
      <c r="ID42" s="109"/>
      <c r="IE42" s="109"/>
      <c r="IF42" s="109"/>
      <c r="IG42" s="109"/>
      <c r="IH42" s="109"/>
      <c r="II42" s="109"/>
      <c r="IJ42" s="109"/>
      <c r="IK42" s="109"/>
      <c r="IL42" s="109"/>
      <c r="IM42" s="109"/>
      <c r="IN42" s="109"/>
      <c r="IO42" s="109"/>
      <c r="IP42" s="109"/>
      <c r="IQ42" s="109"/>
      <c r="IR42" s="109"/>
      <c r="IS42" s="109"/>
      <c r="IT42" s="109"/>
      <c r="IU42" s="109"/>
      <c r="IV42" s="109"/>
    </row>
    <row r="43" spans="1:256" ht="18.75" x14ac:dyDescent="0.3">
      <c r="A43" s="111" t="s">
        <v>168</v>
      </c>
      <c r="B43" s="112">
        <v>13</v>
      </c>
      <c r="C43" s="112" t="s">
        <v>23</v>
      </c>
      <c r="D43" s="113">
        <f>D42</f>
        <v>1</v>
      </c>
      <c r="E43" s="114"/>
      <c r="F43" s="115"/>
      <c r="G43" s="106"/>
      <c r="H43" s="106"/>
      <c r="I43" s="106"/>
      <c r="J43" s="106"/>
      <c r="K43" s="116"/>
      <c r="L43" s="106"/>
      <c r="M43" s="106"/>
      <c r="N43" s="106"/>
      <c r="O43" s="106"/>
      <c r="P43" s="106"/>
      <c r="Q43" s="106"/>
      <c r="R43" s="106"/>
      <c r="S43" s="106"/>
      <c r="T43" s="106"/>
      <c r="U43" s="106"/>
      <c r="V43" s="106"/>
      <c r="W43" s="106"/>
      <c r="X43" s="106"/>
      <c r="Y43" s="106"/>
      <c r="Z43" s="106"/>
      <c r="AA43" s="106"/>
      <c r="AB43" s="106"/>
      <c r="AC43" s="106"/>
      <c r="AD43" s="106"/>
      <c r="AE43" s="106"/>
      <c r="AF43" s="106"/>
      <c r="AG43" s="106"/>
      <c r="AH43" s="106"/>
      <c r="AI43" s="106"/>
      <c r="AJ43" s="106"/>
      <c r="AK43" s="106"/>
      <c r="AL43" s="106"/>
      <c r="AM43" s="106"/>
      <c r="AN43" s="106"/>
      <c r="AO43" s="106"/>
      <c r="AP43" s="106"/>
      <c r="AQ43" s="106"/>
      <c r="AR43" s="106"/>
      <c r="AS43" s="106"/>
      <c r="AT43" s="106"/>
      <c r="AU43" s="106"/>
      <c r="AV43" s="106"/>
      <c r="AW43" s="106"/>
      <c r="AX43" s="106"/>
      <c r="AY43" s="106"/>
      <c r="AZ43" s="106"/>
      <c r="BA43" s="106"/>
      <c r="BB43" s="106"/>
      <c r="BC43" s="106"/>
      <c r="BD43" s="106"/>
      <c r="BE43" s="106"/>
      <c r="BF43" s="106"/>
      <c r="BG43" s="106"/>
      <c r="BH43" s="106"/>
      <c r="BI43" s="106"/>
      <c r="BJ43" s="106"/>
      <c r="BK43" s="106"/>
      <c r="BL43" s="106"/>
      <c r="BM43" s="106"/>
      <c r="BN43" s="106"/>
      <c r="BO43" s="106"/>
      <c r="BP43" s="106"/>
      <c r="BQ43" s="106"/>
      <c r="BR43" s="106"/>
      <c r="BS43" s="106"/>
      <c r="BT43" s="106"/>
      <c r="BU43" s="106"/>
      <c r="BV43" s="106"/>
      <c r="BW43" s="106"/>
      <c r="BX43" s="106"/>
      <c r="BY43" s="106"/>
      <c r="BZ43" s="106"/>
      <c r="CA43" s="106"/>
      <c r="CB43" s="106"/>
      <c r="CC43" s="106"/>
      <c r="CD43" s="106"/>
      <c r="CE43" s="106"/>
      <c r="CF43" s="106"/>
      <c r="CG43" s="106"/>
      <c r="CH43" s="106"/>
      <c r="CI43" s="106"/>
      <c r="CJ43" s="106"/>
      <c r="CK43" s="106"/>
      <c r="CL43" s="106"/>
      <c r="CM43" s="106"/>
      <c r="CN43" s="106"/>
      <c r="CO43" s="106"/>
      <c r="CP43" s="106"/>
      <c r="CQ43" s="106"/>
      <c r="CR43" s="106"/>
      <c r="CS43" s="106"/>
      <c r="CT43" s="106"/>
      <c r="CU43" s="106"/>
      <c r="CV43" s="106"/>
      <c r="CW43" s="106"/>
      <c r="CX43" s="106"/>
      <c r="CY43" s="106"/>
      <c r="CZ43" s="106"/>
      <c r="DA43" s="106"/>
      <c r="DB43" s="106"/>
      <c r="DC43" s="106"/>
      <c r="DD43" s="106"/>
      <c r="DE43" s="106"/>
      <c r="DF43" s="106"/>
      <c r="DG43" s="106"/>
      <c r="DH43" s="106"/>
      <c r="DI43" s="106"/>
      <c r="DJ43" s="106"/>
      <c r="DK43" s="106"/>
      <c r="DL43" s="106"/>
      <c r="DM43" s="106"/>
      <c r="DN43" s="106"/>
      <c r="DO43" s="106"/>
      <c r="DP43" s="106"/>
      <c r="DQ43" s="106"/>
      <c r="DR43" s="106"/>
      <c r="DS43" s="106"/>
      <c r="DT43" s="106"/>
      <c r="DU43" s="106"/>
      <c r="DV43" s="106"/>
      <c r="DW43" s="106"/>
      <c r="DX43" s="106"/>
      <c r="DY43" s="106"/>
      <c r="DZ43" s="106"/>
      <c r="EA43" s="106"/>
      <c r="EB43" s="106"/>
      <c r="EC43" s="106"/>
      <c r="ED43" s="106"/>
      <c r="EE43" s="106"/>
      <c r="EF43" s="106"/>
      <c r="EG43" s="106"/>
      <c r="EH43" s="106"/>
      <c r="EI43" s="106"/>
      <c r="EJ43" s="106"/>
      <c r="EK43" s="106"/>
      <c r="EL43" s="106"/>
      <c r="EM43" s="106"/>
      <c r="EN43" s="106"/>
      <c r="EO43" s="106"/>
      <c r="EP43" s="106"/>
      <c r="EQ43" s="106"/>
      <c r="ER43" s="106"/>
      <c r="ES43" s="106"/>
      <c r="ET43" s="106"/>
      <c r="EU43" s="106"/>
      <c r="EV43" s="106"/>
      <c r="EW43" s="106"/>
      <c r="EX43" s="106"/>
      <c r="EY43" s="106"/>
      <c r="EZ43" s="106"/>
      <c r="FA43" s="106"/>
      <c r="FB43" s="106"/>
      <c r="FC43" s="106"/>
      <c r="FD43" s="106"/>
      <c r="FE43" s="106"/>
      <c r="FF43" s="106"/>
      <c r="FG43" s="106"/>
      <c r="FH43" s="106"/>
      <c r="FI43" s="106"/>
      <c r="FJ43" s="106"/>
      <c r="FK43" s="106"/>
      <c r="FL43" s="106"/>
      <c r="FM43" s="106"/>
      <c r="FN43" s="106"/>
      <c r="FO43" s="106"/>
      <c r="FP43" s="106"/>
      <c r="FQ43" s="106"/>
      <c r="FR43" s="106"/>
      <c r="FS43" s="106"/>
      <c r="FT43" s="106"/>
      <c r="FU43" s="106"/>
      <c r="FV43" s="106"/>
      <c r="FW43" s="106"/>
      <c r="FX43" s="106"/>
      <c r="FY43" s="106"/>
      <c r="FZ43" s="106"/>
      <c r="GA43" s="106"/>
      <c r="GB43" s="106"/>
      <c r="GC43" s="106"/>
      <c r="GD43" s="106"/>
      <c r="GE43" s="106"/>
      <c r="GF43" s="106"/>
      <c r="GG43" s="106"/>
      <c r="GH43" s="106"/>
      <c r="GI43" s="106"/>
      <c r="GJ43" s="106"/>
      <c r="GK43" s="106"/>
      <c r="GL43" s="106"/>
      <c r="GM43" s="106"/>
      <c r="GN43" s="106"/>
      <c r="GO43" s="106"/>
      <c r="GP43" s="106"/>
      <c r="GQ43" s="106"/>
      <c r="GR43" s="106"/>
      <c r="GS43" s="106"/>
      <c r="GT43" s="106"/>
      <c r="GU43" s="106"/>
      <c r="GV43" s="106"/>
      <c r="GW43" s="106"/>
      <c r="GX43" s="106"/>
      <c r="GY43" s="106"/>
      <c r="GZ43" s="106"/>
      <c r="HA43" s="106"/>
      <c r="HB43" s="106"/>
      <c r="HC43" s="106"/>
      <c r="HD43" s="106"/>
      <c r="HE43" s="106"/>
      <c r="HF43" s="106"/>
      <c r="HG43" s="106"/>
      <c r="HH43" s="106"/>
      <c r="HI43" s="106"/>
      <c r="HJ43" s="106"/>
      <c r="HK43" s="106"/>
      <c r="HL43" s="106"/>
      <c r="HM43" s="106"/>
      <c r="HN43" s="106"/>
      <c r="HO43" s="106"/>
      <c r="HP43" s="106"/>
      <c r="HQ43" s="106"/>
      <c r="HR43" s="106"/>
      <c r="HS43" s="106"/>
      <c r="HT43" s="106"/>
      <c r="HU43" s="106"/>
      <c r="HV43" s="106"/>
      <c r="HW43" s="106"/>
      <c r="HX43" s="106"/>
      <c r="HY43" s="106"/>
      <c r="HZ43" s="106"/>
      <c r="IA43" s="106"/>
      <c r="IB43" s="106"/>
      <c r="IC43" s="106"/>
      <c r="ID43" s="106"/>
      <c r="IE43" s="106"/>
      <c r="IF43" s="106"/>
      <c r="IG43" s="106"/>
      <c r="IH43" s="106"/>
      <c r="II43" s="106"/>
      <c r="IJ43" s="106"/>
      <c r="IK43" s="106"/>
      <c r="IL43" s="106"/>
      <c r="IM43" s="106"/>
      <c r="IN43" s="106"/>
      <c r="IO43" s="106"/>
      <c r="IP43" s="106"/>
      <c r="IQ43" s="106"/>
      <c r="IR43" s="106"/>
      <c r="IS43" s="106"/>
      <c r="IT43" s="106"/>
      <c r="IU43" s="106"/>
      <c r="IV43" s="106"/>
    </row>
    <row r="44" spans="1:256" ht="18.75" x14ac:dyDescent="0.3">
      <c r="E44" s="62"/>
      <c r="F44" s="63"/>
      <c r="K44" s="105"/>
      <c r="L44" s="100"/>
    </row>
    <row r="46" spans="1:256" ht="15" customHeight="1" x14ac:dyDescent="0.25">
      <c r="A46" s="49" t="s">
        <v>351</v>
      </c>
      <c r="B46" s="49"/>
      <c r="C46" s="49"/>
    </row>
  </sheetData>
  <mergeCells count="2">
    <mergeCell ref="A7:D7"/>
    <mergeCell ref="B5:D5"/>
  </mergeCells>
  <phoneticPr fontId="38" type="noConversion"/>
  <pageMargins left="0.70866141732283472" right="0.21" top="0.34" bottom="0.32" header="0.31496062992125984" footer="0.31496062992125984"/>
  <pageSetup paperSize="9" scale="72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134"/>
  <sheetViews>
    <sheetView zoomScale="90" zoomScaleNormal="90" zoomScaleSheetLayoutView="100" workbookViewId="0">
      <selection activeCell="C5" sqref="C5:H5"/>
    </sheetView>
  </sheetViews>
  <sheetFormatPr defaultColWidth="45.28515625" defaultRowHeight="15" x14ac:dyDescent="0.25"/>
  <cols>
    <col min="1" max="1" width="5.140625" style="15" customWidth="1"/>
    <col min="2" max="2" width="45.28515625" style="15" customWidth="1"/>
    <col min="3" max="3" width="3.7109375" style="15" customWidth="1"/>
    <col min="4" max="5" width="5" style="15" customWidth="1"/>
    <col min="6" max="6" width="9" style="15" customWidth="1"/>
    <col min="7" max="7" width="4.7109375" style="16" customWidth="1"/>
    <col min="8" max="8" width="15.7109375" style="15" customWidth="1"/>
    <col min="9" max="9" width="13" style="15" hidden="1" customWidth="1"/>
    <col min="10" max="10" width="2.7109375" style="15" hidden="1" customWidth="1"/>
    <col min="11" max="254" width="9.140625" style="15" customWidth="1"/>
    <col min="255" max="255" width="3.85546875" style="15" customWidth="1"/>
    <col min="256" max="16384" width="45.28515625" style="15"/>
  </cols>
  <sheetData>
    <row r="1" spans="1:16" x14ac:dyDescent="0.25">
      <c r="B1"/>
      <c r="C1" s="565" t="s">
        <v>307</v>
      </c>
      <c r="D1" s="565"/>
      <c r="E1" s="565"/>
      <c r="F1" s="565"/>
      <c r="G1" s="565"/>
      <c r="H1" s="565"/>
    </row>
    <row r="2" spans="1:16" x14ac:dyDescent="0.25">
      <c r="C2" s="565" t="s">
        <v>0</v>
      </c>
      <c r="D2" s="565"/>
      <c r="E2" s="565"/>
      <c r="F2" s="565"/>
      <c r="G2" s="565"/>
      <c r="H2" s="565"/>
    </row>
    <row r="3" spans="1:16" x14ac:dyDescent="0.25">
      <c r="C3" s="565" t="s">
        <v>117</v>
      </c>
      <c r="D3" s="565"/>
      <c r="E3" s="565"/>
      <c r="F3" s="565"/>
      <c r="G3" s="565"/>
      <c r="H3" s="565"/>
    </row>
    <row r="4" spans="1:16" x14ac:dyDescent="0.25">
      <c r="C4" s="565" t="s">
        <v>2</v>
      </c>
      <c r="D4" s="565"/>
      <c r="E4" s="565"/>
      <c r="F4" s="565"/>
      <c r="G4" s="565"/>
      <c r="H4" s="565"/>
    </row>
    <row r="5" spans="1:16" x14ac:dyDescent="0.25">
      <c r="C5" s="565" t="s">
        <v>534</v>
      </c>
      <c r="D5" s="565"/>
      <c r="E5" s="565"/>
      <c r="F5" s="565"/>
      <c r="G5" s="565"/>
      <c r="H5" s="565"/>
    </row>
    <row r="6" spans="1:16" ht="52.5" customHeight="1" x14ac:dyDescent="0.25">
      <c r="A6" s="566" t="s">
        <v>395</v>
      </c>
      <c r="B6" s="566"/>
      <c r="C6" s="566"/>
      <c r="D6" s="566"/>
      <c r="E6" s="566"/>
      <c r="F6" s="566"/>
      <c r="G6" s="566"/>
      <c r="H6" s="566"/>
    </row>
    <row r="7" spans="1:16" x14ac:dyDescent="0.25">
      <c r="H7" s="17" t="s">
        <v>59</v>
      </c>
    </row>
    <row r="8" spans="1:16" ht="42" customHeight="1" x14ac:dyDescent="0.25">
      <c r="A8" s="18" t="s">
        <v>60</v>
      </c>
      <c r="B8" s="18" t="s">
        <v>4</v>
      </c>
      <c r="C8" s="557" t="s">
        <v>33</v>
      </c>
      <c r="D8" s="558"/>
      <c r="E8" s="558"/>
      <c r="F8" s="559"/>
      <c r="G8" s="93" t="s">
        <v>34</v>
      </c>
      <c r="H8" s="68" t="s">
        <v>148</v>
      </c>
      <c r="I8" s="28" t="s">
        <v>120</v>
      </c>
      <c r="J8" s="28" t="s">
        <v>119</v>
      </c>
    </row>
    <row r="9" spans="1:16" x14ac:dyDescent="0.25">
      <c r="A9" s="19">
        <v>1</v>
      </c>
      <c r="B9" s="19">
        <v>2</v>
      </c>
      <c r="C9" s="560">
        <v>6</v>
      </c>
      <c r="D9" s="561"/>
      <c r="E9" s="561"/>
      <c r="F9" s="562"/>
      <c r="G9" s="94">
        <v>7</v>
      </c>
      <c r="H9" s="19">
        <v>8</v>
      </c>
    </row>
    <row r="10" spans="1:16" ht="18" customHeight="1" x14ac:dyDescent="0.25">
      <c r="A10" s="20"/>
      <c r="B10" s="83" t="s">
        <v>63</v>
      </c>
      <c r="C10" s="84"/>
      <c r="D10" s="84"/>
      <c r="E10" s="84"/>
      <c r="F10" s="84"/>
      <c r="G10" s="20"/>
      <c r="H10" s="149">
        <f>H11+H15+H19+H30+H41+H45+H50+H54+H58+H62+H69+H73+H78+H88+H92+H105+H108+H111+H114+H116+H120+H124+H102+H40</f>
        <v>23847.1</v>
      </c>
      <c r="K10" s="246"/>
      <c r="L10" s="24"/>
      <c r="P10" s="24"/>
    </row>
    <row r="11" spans="1:16" s="21" customFormat="1" ht="63" x14ac:dyDescent="0.3">
      <c r="A11" s="354">
        <v>1</v>
      </c>
      <c r="B11" s="359" t="s">
        <v>396</v>
      </c>
      <c r="C11" s="360" t="s">
        <v>25</v>
      </c>
      <c r="D11" s="360" t="s">
        <v>66</v>
      </c>
      <c r="E11" s="360" t="s">
        <v>24</v>
      </c>
      <c r="F11" s="360" t="s">
        <v>127</v>
      </c>
      <c r="G11" s="360"/>
      <c r="H11" s="361">
        <f>H12</f>
        <v>10</v>
      </c>
      <c r="K11" s="245"/>
    </row>
    <row r="12" spans="1:16" ht="18.75" x14ac:dyDescent="0.3">
      <c r="A12" s="355"/>
      <c r="B12" s="362" t="s">
        <v>102</v>
      </c>
      <c r="C12" s="363" t="s">
        <v>25</v>
      </c>
      <c r="D12" s="363" t="s">
        <v>75</v>
      </c>
      <c r="E12" s="363" t="s">
        <v>24</v>
      </c>
      <c r="F12" s="363" t="s">
        <v>127</v>
      </c>
      <c r="G12" s="363"/>
      <c r="H12" s="364">
        <f>H14</f>
        <v>10</v>
      </c>
      <c r="K12" s="242"/>
    </row>
    <row r="13" spans="1:16" ht="71.25" customHeight="1" x14ac:dyDescent="0.3">
      <c r="A13" s="355"/>
      <c r="B13" s="413" t="s">
        <v>157</v>
      </c>
      <c r="C13" s="363" t="s">
        <v>25</v>
      </c>
      <c r="D13" s="363" t="s">
        <v>75</v>
      </c>
      <c r="E13" s="363" t="s">
        <v>24</v>
      </c>
      <c r="F13" s="363" t="s">
        <v>126</v>
      </c>
      <c r="G13" s="363"/>
      <c r="H13" s="364">
        <f>H14</f>
        <v>10</v>
      </c>
      <c r="K13" s="242"/>
    </row>
    <row r="14" spans="1:16" ht="33.75" customHeight="1" x14ac:dyDescent="0.3">
      <c r="A14" s="355"/>
      <c r="B14" s="365" t="s">
        <v>80</v>
      </c>
      <c r="C14" s="363" t="s">
        <v>25</v>
      </c>
      <c r="D14" s="363" t="s">
        <v>75</v>
      </c>
      <c r="E14" s="363" t="s">
        <v>24</v>
      </c>
      <c r="F14" s="363" t="s">
        <v>126</v>
      </c>
      <c r="G14" s="363" t="s">
        <v>81</v>
      </c>
      <c r="H14" s="364">
        <f>прил._7!K87</f>
        <v>10</v>
      </c>
      <c r="K14" s="246"/>
    </row>
    <row r="15" spans="1:16" s="21" customFormat="1" ht="63" x14ac:dyDescent="0.3">
      <c r="A15" s="354">
        <v>2</v>
      </c>
      <c r="B15" s="359" t="s">
        <v>397</v>
      </c>
      <c r="C15" s="360" t="s">
        <v>26</v>
      </c>
      <c r="D15" s="360" t="s">
        <v>66</v>
      </c>
      <c r="E15" s="360" t="s">
        <v>24</v>
      </c>
      <c r="F15" s="360" t="s">
        <v>127</v>
      </c>
      <c r="G15" s="360"/>
      <c r="H15" s="361">
        <f>H18</f>
        <v>3495.9</v>
      </c>
      <c r="K15" s="245"/>
    </row>
    <row r="16" spans="1:16" ht="39" customHeight="1" x14ac:dyDescent="0.3">
      <c r="A16" s="355"/>
      <c r="B16" s="366" t="s">
        <v>398</v>
      </c>
      <c r="C16" s="363" t="s">
        <v>26</v>
      </c>
      <c r="D16" s="363" t="s">
        <v>75</v>
      </c>
      <c r="E16" s="363" t="s">
        <v>24</v>
      </c>
      <c r="F16" s="363" t="s">
        <v>127</v>
      </c>
      <c r="G16" s="363"/>
      <c r="H16" s="364">
        <f>H17</f>
        <v>3495.9</v>
      </c>
      <c r="K16" s="242"/>
    </row>
    <row r="17" spans="1:11" ht="47.25" x14ac:dyDescent="0.3">
      <c r="A17" s="355"/>
      <c r="B17" s="367" t="str">
        <f>прил._7!B90</f>
        <v>Подпрограмма "Мероприятия, финансируемые за счет средств дорожного фонда"</v>
      </c>
      <c r="C17" s="363" t="s">
        <v>26</v>
      </c>
      <c r="D17" s="363" t="s">
        <v>75</v>
      </c>
      <c r="E17" s="363" t="s">
        <v>24</v>
      </c>
      <c r="F17" s="363" t="s">
        <v>128</v>
      </c>
      <c r="G17" s="363"/>
      <c r="H17" s="364">
        <f>H18</f>
        <v>3495.9</v>
      </c>
      <c r="K17" s="242"/>
    </row>
    <row r="18" spans="1:11" s="23" customFormat="1" ht="36" customHeight="1" x14ac:dyDescent="0.3">
      <c r="A18" s="355"/>
      <c r="B18" s="365" t="s">
        <v>80</v>
      </c>
      <c r="C18" s="363" t="s">
        <v>26</v>
      </c>
      <c r="D18" s="363" t="s">
        <v>75</v>
      </c>
      <c r="E18" s="363" t="s">
        <v>24</v>
      </c>
      <c r="F18" s="363" t="s">
        <v>128</v>
      </c>
      <c r="G18" s="363" t="s">
        <v>81</v>
      </c>
      <c r="H18" s="364">
        <f>прил._7!K91</f>
        <v>3495.9</v>
      </c>
      <c r="K18" s="242"/>
    </row>
    <row r="19" spans="1:11" s="23" customFormat="1" ht="57" customHeight="1" x14ac:dyDescent="0.3">
      <c r="A19" s="354">
        <v>3</v>
      </c>
      <c r="B19" s="359" t="s">
        <v>511</v>
      </c>
      <c r="C19" s="360" t="s">
        <v>31</v>
      </c>
      <c r="D19" s="360" t="s">
        <v>66</v>
      </c>
      <c r="E19" s="360" t="s">
        <v>24</v>
      </c>
      <c r="F19" s="360" t="s">
        <v>127</v>
      </c>
      <c r="G19" s="360"/>
      <c r="H19" s="361">
        <f>прил._7!K69</f>
        <v>45</v>
      </c>
      <c r="K19" s="242"/>
    </row>
    <row r="20" spans="1:11" s="23" customFormat="1" ht="69" customHeight="1" x14ac:dyDescent="0.3">
      <c r="A20" s="355"/>
      <c r="B20" s="367" t="s">
        <v>170</v>
      </c>
      <c r="C20" s="363" t="s">
        <v>31</v>
      </c>
      <c r="D20" s="363" t="s">
        <v>75</v>
      </c>
      <c r="E20" s="363" t="s">
        <v>24</v>
      </c>
      <c r="F20" s="363" t="s">
        <v>127</v>
      </c>
      <c r="G20" s="363"/>
      <c r="H20" s="364">
        <f>H21</f>
        <v>20</v>
      </c>
      <c r="K20" s="242"/>
    </row>
    <row r="21" spans="1:11" ht="95.25" customHeight="1" x14ac:dyDescent="0.3">
      <c r="A21" s="355"/>
      <c r="B21" s="365" t="str">
        <f>прил._7!B72</f>
        <v>Подпрограмма "Мероприятия по предупреждению и ликвидации последствий чрезвычайных ситуаций, стихийных бедствий природного и техногенного характера на 2021-2023 гг в Новодмитривеском сельском поселении"</v>
      </c>
      <c r="C21" s="363" t="s">
        <v>31</v>
      </c>
      <c r="D21" s="363" t="s">
        <v>75</v>
      </c>
      <c r="E21" s="363" t="s">
        <v>24</v>
      </c>
      <c r="F21" s="363" t="s">
        <v>144</v>
      </c>
      <c r="G21" s="363"/>
      <c r="H21" s="364">
        <f>H22</f>
        <v>20</v>
      </c>
      <c r="K21" s="242"/>
    </row>
    <row r="22" spans="1:11" ht="55.5" customHeight="1" x14ac:dyDescent="0.3">
      <c r="A22" s="355"/>
      <c r="B22" s="365" t="s">
        <v>80</v>
      </c>
      <c r="C22" s="363" t="s">
        <v>31</v>
      </c>
      <c r="D22" s="363" t="s">
        <v>75</v>
      </c>
      <c r="E22" s="363" t="s">
        <v>24</v>
      </c>
      <c r="F22" s="363" t="s">
        <v>144</v>
      </c>
      <c r="G22" s="363" t="s">
        <v>81</v>
      </c>
      <c r="H22" s="364">
        <f>прил._7!K73</f>
        <v>20</v>
      </c>
      <c r="K22" s="242"/>
    </row>
    <row r="23" spans="1:11" ht="30" customHeight="1" x14ac:dyDescent="0.3">
      <c r="A23" s="355"/>
      <c r="B23" s="368" t="s">
        <v>444</v>
      </c>
      <c r="C23" s="360" t="s">
        <v>31</v>
      </c>
      <c r="D23" s="360" t="s">
        <v>88</v>
      </c>
      <c r="E23" s="360" t="s">
        <v>24</v>
      </c>
      <c r="F23" s="360" t="s">
        <v>127</v>
      </c>
      <c r="G23" s="360"/>
      <c r="H23" s="361">
        <f>H25</f>
        <v>5</v>
      </c>
      <c r="K23" s="242"/>
    </row>
    <row r="24" spans="1:11" ht="54.75" customHeight="1" x14ac:dyDescent="0.3">
      <c r="A24" s="355">
        <v>4</v>
      </c>
      <c r="B24" s="369" t="s">
        <v>445</v>
      </c>
      <c r="C24" s="363" t="s">
        <v>31</v>
      </c>
      <c r="D24" s="363" t="s">
        <v>88</v>
      </c>
      <c r="E24" s="363" t="s">
        <v>24</v>
      </c>
      <c r="F24" s="363" t="s">
        <v>446</v>
      </c>
      <c r="G24" s="363"/>
      <c r="H24" s="364">
        <f>H25</f>
        <v>5</v>
      </c>
      <c r="K24" s="242"/>
    </row>
    <row r="25" spans="1:11" ht="30" customHeight="1" x14ac:dyDescent="0.3">
      <c r="A25" s="355"/>
      <c r="B25" s="251" t="s">
        <v>80</v>
      </c>
      <c r="C25" s="363" t="s">
        <v>31</v>
      </c>
      <c r="D25" s="363" t="s">
        <v>88</v>
      </c>
      <c r="E25" s="363" t="s">
        <v>24</v>
      </c>
      <c r="F25" s="363" t="s">
        <v>446</v>
      </c>
      <c r="G25" s="363" t="s">
        <v>81</v>
      </c>
      <c r="H25" s="364">
        <v>5</v>
      </c>
      <c r="K25" s="242"/>
    </row>
    <row r="26" spans="1:11" ht="63.75" customHeight="1" x14ac:dyDescent="0.3">
      <c r="A26" s="355"/>
      <c r="B26" s="370" t="str">
        <f>прил._7!B78</f>
        <v>Муниципальная программа "Обеспечение безопасности и развитие казачества в Новодмитриевском сельском поселении на 2021-2023 годы"</v>
      </c>
      <c r="C26" s="363" t="s">
        <v>31</v>
      </c>
      <c r="D26" s="363" t="s">
        <v>66</v>
      </c>
      <c r="E26" s="363" t="s">
        <v>24</v>
      </c>
      <c r="F26" s="363" t="s">
        <v>127</v>
      </c>
      <c r="G26" s="363"/>
      <c r="H26" s="364">
        <f>H29</f>
        <v>20</v>
      </c>
      <c r="K26" s="242"/>
    </row>
    <row r="27" spans="1:11" ht="17.25" customHeight="1" x14ac:dyDescent="0.3">
      <c r="A27" s="355"/>
      <c r="B27" s="366" t="s">
        <v>94</v>
      </c>
      <c r="C27" s="363" t="s">
        <v>31</v>
      </c>
      <c r="D27" s="363" t="s">
        <v>89</v>
      </c>
      <c r="E27" s="363" t="s">
        <v>24</v>
      </c>
      <c r="F27" s="363" t="s">
        <v>127</v>
      </c>
      <c r="G27" s="363"/>
      <c r="H27" s="364">
        <v>20</v>
      </c>
      <c r="K27" s="242"/>
    </row>
    <row r="28" spans="1:11" ht="29.25" customHeight="1" x14ac:dyDescent="0.3">
      <c r="A28" s="355"/>
      <c r="B28" s="366" t="str">
        <f>прил._7!B80</f>
        <v>Подпрограмма "Поддержка и развитие Кубанского казачества"</v>
      </c>
      <c r="C28" s="363" t="s">
        <v>31</v>
      </c>
      <c r="D28" s="363" t="s">
        <v>89</v>
      </c>
      <c r="E28" s="363" t="s">
        <v>24</v>
      </c>
      <c r="F28" s="363" t="s">
        <v>145</v>
      </c>
      <c r="G28" s="363"/>
      <c r="H28" s="364">
        <v>20</v>
      </c>
      <c r="K28" s="242"/>
    </row>
    <row r="29" spans="1:11" ht="43.5" customHeight="1" x14ac:dyDescent="0.3">
      <c r="A29" s="355"/>
      <c r="B29" s="371" t="s">
        <v>399</v>
      </c>
      <c r="C29" s="363" t="s">
        <v>31</v>
      </c>
      <c r="D29" s="363" t="s">
        <v>89</v>
      </c>
      <c r="E29" s="363" t="s">
        <v>24</v>
      </c>
      <c r="F29" s="363" t="s">
        <v>145</v>
      </c>
      <c r="G29" s="363" t="s">
        <v>108</v>
      </c>
      <c r="H29" s="364">
        <f>прил._7!K81</f>
        <v>20</v>
      </c>
      <c r="K29" s="242"/>
    </row>
    <row r="30" spans="1:11" ht="45" customHeight="1" x14ac:dyDescent="0.3">
      <c r="A30" s="354">
        <v>5</v>
      </c>
      <c r="B30" s="359" t="str">
        <f>прил._7!B130</f>
        <v>Муниципальная программа "Развитие культуры на 2021-2023 годы  в Новодмитриевском сельском поселении"</v>
      </c>
      <c r="C30" s="360" t="s">
        <v>29</v>
      </c>
      <c r="D30" s="360" t="s">
        <v>66</v>
      </c>
      <c r="E30" s="360" t="s">
        <v>24</v>
      </c>
      <c r="F30" s="360" t="s">
        <v>127</v>
      </c>
      <c r="G30" s="360"/>
      <c r="H30" s="361">
        <f>H32+H35</f>
        <v>5052.3999999999996</v>
      </c>
      <c r="K30" s="242"/>
    </row>
    <row r="31" spans="1:11" ht="26.25" customHeight="1" x14ac:dyDescent="0.3">
      <c r="A31" s="355"/>
      <c r="B31" s="372" t="s">
        <v>153</v>
      </c>
      <c r="C31" s="363" t="s">
        <v>29</v>
      </c>
      <c r="D31" s="363" t="s">
        <v>75</v>
      </c>
      <c r="E31" s="363" t="s">
        <v>24</v>
      </c>
      <c r="F31" s="363" t="s">
        <v>127</v>
      </c>
      <c r="G31" s="363"/>
      <c r="H31" s="364">
        <f>H32</f>
        <v>5012.3999999999996</v>
      </c>
      <c r="K31" s="242"/>
    </row>
    <row r="32" spans="1:11" ht="29.25" customHeight="1" x14ac:dyDescent="0.3">
      <c r="A32" s="346"/>
      <c r="B32" s="372" t="s">
        <v>109</v>
      </c>
      <c r="C32" s="363" t="s">
        <v>29</v>
      </c>
      <c r="D32" s="363" t="s">
        <v>75</v>
      </c>
      <c r="E32" s="363" t="s">
        <v>31</v>
      </c>
      <c r="F32" s="363" t="s">
        <v>127</v>
      </c>
      <c r="G32" s="363"/>
      <c r="H32" s="364">
        <f>H34</f>
        <v>5012.3999999999996</v>
      </c>
      <c r="K32" s="242"/>
    </row>
    <row r="33" spans="1:11" ht="48" customHeight="1" x14ac:dyDescent="0.3">
      <c r="A33" s="346"/>
      <c r="B33" s="372" t="str">
        <f>прил._7!B133</f>
        <v>Подпрограмма "Расходы на обеспечение деятельности (оказание услуг) муниципальных учреждений"</v>
      </c>
      <c r="C33" s="363" t="s">
        <v>29</v>
      </c>
      <c r="D33" s="363" t="s">
        <v>75</v>
      </c>
      <c r="E33" s="363" t="s">
        <v>31</v>
      </c>
      <c r="F33" s="363" t="s">
        <v>129</v>
      </c>
      <c r="G33" s="363"/>
      <c r="H33" s="364">
        <f>H34</f>
        <v>5012.3999999999996</v>
      </c>
      <c r="K33" s="242"/>
    </row>
    <row r="34" spans="1:11" ht="55.5" customHeight="1" x14ac:dyDescent="0.3">
      <c r="A34" s="346"/>
      <c r="B34" s="372" t="s">
        <v>150</v>
      </c>
      <c r="C34" s="363" t="s">
        <v>29</v>
      </c>
      <c r="D34" s="363" t="s">
        <v>75</v>
      </c>
      <c r="E34" s="363" t="s">
        <v>31</v>
      </c>
      <c r="F34" s="363" t="s">
        <v>129</v>
      </c>
      <c r="G34" s="363" t="s">
        <v>108</v>
      </c>
      <c r="H34" s="364">
        <f>прил._7!K134</f>
        <v>5012.3999999999996</v>
      </c>
      <c r="K34" s="242"/>
    </row>
    <row r="35" spans="1:11" ht="28.5" customHeight="1" x14ac:dyDescent="0.3">
      <c r="A35" s="355"/>
      <c r="B35" s="367" t="s">
        <v>110</v>
      </c>
      <c r="C35" s="363" t="s">
        <v>29</v>
      </c>
      <c r="D35" s="363" t="s">
        <v>75</v>
      </c>
      <c r="E35" s="363" t="s">
        <v>32</v>
      </c>
      <c r="F35" s="363" t="s">
        <v>127</v>
      </c>
      <c r="G35" s="363"/>
      <c r="H35" s="364">
        <f>H37</f>
        <v>40</v>
      </c>
      <c r="K35" s="242"/>
    </row>
    <row r="36" spans="1:11" ht="30.75" customHeight="1" x14ac:dyDescent="0.3">
      <c r="A36" s="355"/>
      <c r="B36" s="362" t="str">
        <f>прил._7!B136</f>
        <v>Мероприятия в сфере сохранения и развития культуры</v>
      </c>
      <c r="C36" s="363" t="s">
        <v>29</v>
      </c>
      <c r="D36" s="363" t="s">
        <v>75</v>
      </c>
      <c r="E36" s="363" t="s">
        <v>32</v>
      </c>
      <c r="F36" s="363" t="s">
        <v>130</v>
      </c>
      <c r="G36" s="363"/>
      <c r="H36" s="364">
        <f>H37</f>
        <v>40</v>
      </c>
      <c r="K36" s="242"/>
    </row>
    <row r="37" spans="1:11" ht="34.5" customHeight="1" x14ac:dyDescent="0.3">
      <c r="A37" s="355"/>
      <c r="B37" s="366" t="s">
        <v>80</v>
      </c>
      <c r="C37" s="363" t="s">
        <v>29</v>
      </c>
      <c r="D37" s="363" t="s">
        <v>75</v>
      </c>
      <c r="E37" s="363" t="s">
        <v>32</v>
      </c>
      <c r="F37" s="363" t="s">
        <v>130</v>
      </c>
      <c r="G37" s="363" t="s">
        <v>81</v>
      </c>
      <c r="H37" s="364">
        <v>40</v>
      </c>
      <c r="K37" s="242"/>
    </row>
    <row r="38" spans="1:11" ht="54" customHeight="1" x14ac:dyDescent="0.3">
      <c r="A38" s="355"/>
      <c r="B38" s="373" t="s">
        <v>528</v>
      </c>
      <c r="C38" s="363" t="s">
        <v>29</v>
      </c>
      <c r="D38" s="363" t="s">
        <v>75</v>
      </c>
      <c r="E38" s="363" t="s">
        <v>28</v>
      </c>
      <c r="F38" s="363" t="s">
        <v>127</v>
      </c>
      <c r="G38" s="363"/>
      <c r="H38" s="364">
        <f>H40</f>
        <v>1034.3</v>
      </c>
      <c r="K38" s="242"/>
    </row>
    <row r="39" spans="1:11" ht="87" customHeight="1" x14ac:dyDescent="0.3">
      <c r="A39" s="355"/>
      <c r="B39" s="369" t="s">
        <v>529</v>
      </c>
      <c r="C39" s="363" t="s">
        <v>29</v>
      </c>
      <c r="D39" s="363" t="s">
        <v>75</v>
      </c>
      <c r="E39" s="363" t="s">
        <v>28</v>
      </c>
      <c r="F39" s="363" t="s">
        <v>527</v>
      </c>
      <c r="G39" s="363"/>
      <c r="H39" s="364">
        <f>H40</f>
        <v>1034.3</v>
      </c>
      <c r="K39" s="242"/>
    </row>
    <row r="40" spans="1:11" ht="60.75" customHeight="1" x14ac:dyDescent="0.3">
      <c r="A40" s="355"/>
      <c r="B40" s="373" t="s">
        <v>80</v>
      </c>
      <c r="C40" s="363" t="s">
        <v>29</v>
      </c>
      <c r="D40" s="363" t="s">
        <v>75</v>
      </c>
      <c r="E40" s="363" t="s">
        <v>28</v>
      </c>
      <c r="F40" s="363" t="s">
        <v>527</v>
      </c>
      <c r="G40" s="363" t="s">
        <v>81</v>
      </c>
      <c r="H40" s="364">
        <v>1034.3</v>
      </c>
      <c r="K40" s="242"/>
    </row>
    <row r="41" spans="1:11" ht="56.25" customHeight="1" x14ac:dyDescent="0.3">
      <c r="A41" s="355">
        <v>6</v>
      </c>
      <c r="B41" s="359" t="str">
        <f>прил._7!B151</f>
        <v>Муниципальная программа "Развитие физической культуры и спорта в Новодмитриевском сельском поселении Северского района</v>
      </c>
      <c r="C41" s="360" t="s">
        <v>32</v>
      </c>
      <c r="D41" s="360" t="s">
        <v>75</v>
      </c>
      <c r="E41" s="360" t="s">
        <v>27</v>
      </c>
      <c r="F41" s="360" t="s">
        <v>127</v>
      </c>
      <c r="G41" s="360"/>
      <c r="H41" s="361">
        <f>H44</f>
        <v>263.60000000000002</v>
      </c>
      <c r="K41" s="242"/>
    </row>
    <row r="42" spans="1:11" ht="29.25" customHeight="1" x14ac:dyDescent="0.3">
      <c r="A42" s="355"/>
      <c r="B42" s="362" t="s">
        <v>115</v>
      </c>
      <c r="C42" s="363" t="s">
        <v>32</v>
      </c>
      <c r="D42" s="363" t="s">
        <v>75</v>
      </c>
      <c r="E42" s="363" t="s">
        <v>27</v>
      </c>
      <c r="F42" s="363" t="s">
        <v>67</v>
      </c>
      <c r="G42" s="363"/>
      <c r="H42" s="364">
        <f>H43</f>
        <v>263.60000000000002</v>
      </c>
      <c r="K42" s="242"/>
    </row>
    <row r="43" spans="1:11" ht="29.25" customHeight="1" x14ac:dyDescent="0.3">
      <c r="A43" s="355"/>
      <c r="B43" s="362" t="s">
        <v>115</v>
      </c>
      <c r="C43" s="363" t="s">
        <v>32</v>
      </c>
      <c r="D43" s="363" t="s">
        <v>75</v>
      </c>
      <c r="E43" s="363" t="s">
        <v>27</v>
      </c>
      <c r="F43" s="363" t="s">
        <v>131</v>
      </c>
      <c r="G43" s="363"/>
      <c r="H43" s="364">
        <f>H44</f>
        <v>263.60000000000002</v>
      </c>
      <c r="K43" s="242"/>
    </row>
    <row r="44" spans="1:11" ht="75" customHeight="1" x14ac:dyDescent="0.3">
      <c r="A44" s="355"/>
      <c r="B44" s="374" t="s">
        <v>76</v>
      </c>
      <c r="C44" s="363" t="s">
        <v>32</v>
      </c>
      <c r="D44" s="363" t="s">
        <v>75</v>
      </c>
      <c r="E44" s="363" t="s">
        <v>27</v>
      </c>
      <c r="F44" s="363" t="s">
        <v>131</v>
      </c>
      <c r="G44" s="363" t="s">
        <v>77</v>
      </c>
      <c r="H44" s="364">
        <f>прил._7!K154</f>
        <v>263.60000000000002</v>
      </c>
      <c r="K44" s="242"/>
    </row>
    <row r="45" spans="1:11" ht="49.5" customHeight="1" x14ac:dyDescent="0.3">
      <c r="A45" s="354">
        <v>7</v>
      </c>
      <c r="B45" s="359" t="str">
        <f>прил._7!B124</f>
        <v xml:space="preserve">Муниципальная программа "Молодежь Новодмитриевского сельского поселения Северского района на 2021-2023 годы  </v>
      </c>
      <c r="C45" s="360" t="s">
        <v>98</v>
      </c>
      <c r="D45" s="360" t="s">
        <v>66</v>
      </c>
      <c r="E45" s="360" t="s">
        <v>24</v>
      </c>
      <c r="F45" s="360" t="s">
        <v>127</v>
      </c>
      <c r="G45" s="360"/>
      <c r="H45" s="361">
        <f>H49</f>
        <v>10</v>
      </c>
      <c r="I45" s="26"/>
      <c r="J45" s="26"/>
      <c r="K45" s="242"/>
    </row>
    <row r="46" spans="1:11" ht="37.5" customHeight="1" x14ac:dyDescent="0.3">
      <c r="A46" s="355"/>
      <c r="B46" s="375" t="s">
        <v>401</v>
      </c>
      <c r="C46" s="376" t="s">
        <v>98</v>
      </c>
      <c r="D46" s="376" t="s">
        <v>75</v>
      </c>
      <c r="E46" s="376" t="s">
        <v>24</v>
      </c>
      <c r="F46" s="376" t="s">
        <v>127</v>
      </c>
      <c r="G46" s="363"/>
      <c r="H46" s="364">
        <f>H47</f>
        <v>10</v>
      </c>
      <c r="I46" s="26"/>
      <c r="J46" s="26"/>
      <c r="K46" s="242"/>
    </row>
    <row r="47" spans="1:11" ht="48.75" customHeight="1" x14ac:dyDescent="0.3">
      <c r="A47" s="355"/>
      <c r="B47" s="377" t="s">
        <v>152</v>
      </c>
      <c r="C47" s="376" t="s">
        <v>98</v>
      </c>
      <c r="D47" s="376" t="s">
        <v>75</v>
      </c>
      <c r="E47" s="376" t="s">
        <v>23</v>
      </c>
      <c r="F47" s="376" t="s">
        <v>127</v>
      </c>
      <c r="G47" s="363"/>
      <c r="H47" s="364">
        <f>H48</f>
        <v>10</v>
      </c>
      <c r="I47" s="26"/>
      <c r="J47" s="26"/>
      <c r="K47" s="242"/>
    </row>
    <row r="48" spans="1:11" ht="30" customHeight="1" x14ac:dyDescent="0.3">
      <c r="A48" s="355"/>
      <c r="B48" s="378" t="s">
        <v>37</v>
      </c>
      <c r="C48" s="376" t="s">
        <v>98</v>
      </c>
      <c r="D48" s="376" t="s">
        <v>75</v>
      </c>
      <c r="E48" s="376" t="s">
        <v>23</v>
      </c>
      <c r="F48" s="376" t="s">
        <v>132</v>
      </c>
      <c r="G48" s="363"/>
      <c r="H48" s="364">
        <f>H49</f>
        <v>10</v>
      </c>
      <c r="I48" s="26"/>
      <c r="J48" s="26"/>
      <c r="K48" s="242"/>
    </row>
    <row r="49" spans="1:11" ht="29.25" customHeight="1" x14ac:dyDescent="0.3">
      <c r="A49" s="354"/>
      <c r="B49" s="378" t="s">
        <v>80</v>
      </c>
      <c r="C49" s="376" t="s">
        <v>98</v>
      </c>
      <c r="D49" s="376" t="s">
        <v>75</v>
      </c>
      <c r="E49" s="376" t="s">
        <v>23</v>
      </c>
      <c r="F49" s="376" t="s">
        <v>132</v>
      </c>
      <c r="G49" s="363" t="s">
        <v>81</v>
      </c>
      <c r="H49" s="364">
        <f>прил._7!K127</f>
        <v>10</v>
      </c>
      <c r="I49" s="26"/>
      <c r="J49" s="26"/>
      <c r="K49" s="242"/>
    </row>
    <row r="50" spans="1:11" ht="60" customHeight="1" x14ac:dyDescent="0.3">
      <c r="A50" s="346">
        <v>8</v>
      </c>
      <c r="B50" s="359" t="str">
        <f>прил._7!B52</f>
        <v>Муниципальная программа "Региональная политика и развитие гражданского общества в Новодмитриевском сельском поселении на 2021-2023 годы"</v>
      </c>
      <c r="C50" s="360" t="s">
        <v>43</v>
      </c>
      <c r="D50" s="360" t="s">
        <v>66</v>
      </c>
      <c r="E50" s="360" t="s">
        <v>24</v>
      </c>
      <c r="F50" s="360" t="s">
        <v>127</v>
      </c>
      <c r="G50" s="379"/>
      <c r="H50" s="361">
        <f>H51</f>
        <v>14.4</v>
      </c>
      <c r="K50" s="242"/>
    </row>
    <row r="51" spans="1:11" ht="45" customHeight="1" x14ac:dyDescent="0.3">
      <c r="A51" s="346"/>
      <c r="B51" s="367" t="s">
        <v>91</v>
      </c>
      <c r="C51" s="363" t="s">
        <v>43</v>
      </c>
      <c r="D51" s="363" t="s">
        <v>75</v>
      </c>
      <c r="E51" s="363" t="s">
        <v>24</v>
      </c>
      <c r="F51" s="363" t="s">
        <v>127</v>
      </c>
      <c r="G51" s="380"/>
      <c r="H51" s="364">
        <f>H52</f>
        <v>14.4</v>
      </c>
      <c r="K51" s="242"/>
    </row>
    <row r="52" spans="1:11" ht="33.75" customHeight="1" x14ac:dyDescent="0.3">
      <c r="A52" s="346"/>
      <c r="B52" s="367" t="s">
        <v>92</v>
      </c>
      <c r="C52" s="363" t="s">
        <v>43</v>
      </c>
      <c r="D52" s="363" t="s">
        <v>75</v>
      </c>
      <c r="E52" s="363" t="s">
        <v>24</v>
      </c>
      <c r="F52" s="363" t="s">
        <v>133</v>
      </c>
      <c r="G52" s="380"/>
      <c r="H52" s="364">
        <f>H53</f>
        <v>14.4</v>
      </c>
      <c r="K52" s="242"/>
    </row>
    <row r="53" spans="1:11" ht="50.25" customHeight="1" x14ac:dyDescent="0.3">
      <c r="A53" s="346"/>
      <c r="B53" s="362" t="str">
        <f>прил._7!B55</f>
        <v>Социальное обеспечение и иные выплаты населению</v>
      </c>
      <c r="C53" s="363" t="s">
        <v>43</v>
      </c>
      <c r="D53" s="363" t="s">
        <v>75</v>
      </c>
      <c r="E53" s="363" t="s">
        <v>24</v>
      </c>
      <c r="F53" s="363" t="s">
        <v>133</v>
      </c>
      <c r="G53" s="380" t="s">
        <v>113</v>
      </c>
      <c r="H53" s="364">
        <f>прил._7!K55</f>
        <v>14.4</v>
      </c>
      <c r="K53" s="242"/>
    </row>
    <row r="54" spans="1:11" s="21" customFormat="1" ht="72" customHeight="1" x14ac:dyDescent="0.3">
      <c r="A54" s="356">
        <v>9</v>
      </c>
      <c r="B54" s="381" t="s">
        <v>155</v>
      </c>
      <c r="C54" s="382" t="s">
        <v>41</v>
      </c>
      <c r="D54" s="382" t="s">
        <v>66</v>
      </c>
      <c r="E54" s="382" t="s">
        <v>24</v>
      </c>
      <c r="F54" s="382" t="s">
        <v>127</v>
      </c>
      <c r="G54" s="383"/>
      <c r="H54" s="361">
        <f>H57</f>
        <v>20</v>
      </c>
      <c r="K54" s="245"/>
    </row>
    <row r="55" spans="1:11" ht="54" customHeight="1" x14ac:dyDescent="0.3">
      <c r="A55" s="346"/>
      <c r="B55" s="384" t="s">
        <v>156</v>
      </c>
      <c r="C55" s="376" t="s">
        <v>41</v>
      </c>
      <c r="D55" s="376" t="s">
        <v>75</v>
      </c>
      <c r="E55" s="376" t="s">
        <v>24</v>
      </c>
      <c r="F55" s="376" t="s">
        <v>127</v>
      </c>
      <c r="G55" s="385"/>
      <c r="H55" s="364">
        <f>H56</f>
        <v>20</v>
      </c>
      <c r="K55" s="242"/>
    </row>
    <row r="56" spans="1:11" ht="62.25" customHeight="1" x14ac:dyDescent="0.3">
      <c r="A56" s="346"/>
      <c r="B56" s="384" t="s">
        <v>156</v>
      </c>
      <c r="C56" s="376" t="s">
        <v>41</v>
      </c>
      <c r="D56" s="376" t="s">
        <v>75</v>
      </c>
      <c r="E56" s="376" t="s">
        <v>24</v>
      </c>
      <c r="F56" s="376" t="s">
        <v>151</v>
      </c>
      <c r="G56" s="385"/>
      <c r="H56" s="364">
        <f>H57</f>
        <v>20</v>
      </c>
      <c r="K56" s="242"/>
    </row>
    <row r="57" spans="1:11" ht="52.5" customHeight="1" x14ac:dyDescent="0.3">
      <c r="A57" s="346"/>
      <c r="B57" s="384" t="s">
        <v>107</v>
      </c>
      <c r="C57" s="376" t="s">
        <v>41</v>
      </c>
      <c r="D57" s="376" t="s">
        <v>75</v>
      </c>
      <c r="E57" s="376" t="s">
        <v>24</v>
      </c>
      <c r="F57" s="376" t="s">
        <v>151</v>
      </c>
      <c r="G57" s="385" t="s">
        <v>108</v>
      </c>
      <c r="H57" s="364">
        <f>прил._7!K148</f>
        <v>20</v>
      </c>
      <c r="K57" s="242"/>
    </row>
    <row r="58" spans="1:11" ht="58.5" customHeight="1" x14ac:dyDescent="0.3">
      <c r="A58" s="346">
        <v>10</v>
      </c>
      <c r="B58" s="386" t="s">
        <v>235</v>
      </c>
      <c r="C58" s="382" t="s">
        <v>42</v>
      </c>
      <c r="D58" s="382" t="s">
        <v>66</v>
      </c>
      <c r="E58" s="382" t="s">
        <v>24</v>
      </c>
      <c r="F58" s="382" t="s">
        <v>127</v>
      </c>
      <c r="G58" s="383"/>
      <c r="H58" s="361">
        <f>H61</f>
        <v>290.39999999999998</v>
      </c>
      <c r="K58" s="242"/>
    </row>
    <row r="59" spans="1:11" ht="30.75" customHeight="1" x14ac:dyDescent="0.3">
      <c r="A59" s="346"/>
      <c r="B59" s="387" t="s">
        <v>186</v>
      </c>
      <c r="C59" s="376" t="s">
        <v>42</v>
      </c>
      <c r="D59" s="376" t="s">
        <v>75</v>
      </c>
      <c r="E59" s="376" t="s">
        <v>24</v>
      </c>
      <c r="F59" s="376" t="s">
        <v>127</v>
      </c>
      <c r="G59" s="385"/>
      <c r="H59" s="364">
        <f>H61</f>
        <v>290.39999999999998</v>
      </c>
      <c r="K59" s="242"/>
    </row>
    <row r="60" spans="1:11" ht="69.75" customHeight="1" x14ac:dyDescent="0.3">
      <c r="A60" s="346"/>
      <c r="B60" s="369" t="s">
        <v>188</v>
      </c>
      <c r="C60" s="376" t="s">
        <v>42</v>
      </c>
      <c r="D60" s="376" t="s">
        <v>75</v>
      </c>
      <c r="E60" s="376" t="s">
        <v>24</v>
      </c>
      <c r="F60" s="376" t="s">
        <v>187</v>
      </c>
      <c r="G60" s="385"/>
      <c r="H60" s="364">
        <f>H61</f>
        <v>290.39999999999998</v>
      </c>
      <c r="K60" s="242"/>
    </row>
    <row r="61" spans="1:11" ht="33" customHeight="1" x14ac:dyDescent="0.3">
      <c r="A61" s="346"/>
      <c r="B61" s="388" t="s">
        <v>80</v>
      </c>
      <c r="C61" s="376" t="s">
        <v>42</v>
      </c>
      <c r="D61" s="376" t="s">
        <v>75</v>
      </c>
      <c r="E61" s="376" t="s">
        <v>24</v>
      </c>
      <c r="F61" s="376" t="s">
        <v>187</v>
      </c>
      <c r="G61" s="385" t="s">
        <v>81</v>
      </c>
      <c r="H61" s="364">
        <f>прил._7!K59</f>
        <v>290.39999999999998</v>
      </c>
      <c r="K61" s="242"/>
    </row>
    <row r="62" spans="1:11" ht="65.25" customHeight="1" x14ac:dyDescent="0.3">
      <c r="A62" s="354">
        <v>11</v>
      </c>
      <c r="B62" s="389" t="str">
        <f>прил._7!B93</f>
        <v>Муниципальная программа "Информационное общество Северского района в Новодмитриевском сельском поселении на 2021-2023 годы"</v>
      </c>
      <c r="C62" s="360" t="s">
        <v>99</v>
      </c>
      <c r="D62" s="360" t="s">
        <v>66</v>
      </c>
      <c r="E62" s="360" t="s">
        <v>24</v>
      </c>
      <c r="F62" s="360" t="s">
        <v>127</v>
      </c>
      <c r="G62" s="360"/>
      <c r="H62" s="361">
        <f>H63+H66</f>
        <v>339.5</v>
      </c>
      <c r="K62" s="242"/>
    </row>
    <row r="63" spans="1:11" ht="22.5" customHeight="1" x14ac:dyDescent="0.3">
      <c r="A63" s="354"/>
      <c r="B63" s="366" t="s">
        <v>116</v>
      </c>
      <c r="C63" s="363" t="s">
        <v>99</v>
      </c>
      <c r="D63" s="363" t="s">
        <v>75</v>
      </c>
      <c r="E63" s="363" t="s">
        <v>24</v>
      </c>
      <c r="F63" s="363" t="s">
        <v>127</v>
      </c>
      <c r="G63" s="363"/>
      <c r="H63" s="364">
        <f>H65</f>
        <v>150</v>
      </c>
      <c r="K63" s="242"/>
    </row>
    <row r="64" spans="1:11" ht="42.75" customHeight="1" x14ac:dyDescent="0.3">
      <c r="A64" s="354"/>
      <c r="B64" s="362" t="s">
        <v>57</v>
      </c>
      <c r="C64" s="363" t="s">
        <v>99</v>
      </c>
      <c r="D64" s="363" t="s">
        <v>75</v>
      </c>
      <c r="E64" s="363" t="s">
        <v>24</v>
      </c>
      <c r="F64" s="363" t="s">
        <v>134</v>
      </c>
      <c r="G64" s="363"/>
      <c r="H64" s="364">
        <v>150</v>
      </c>
      <c r="K64" s="242"/>
    </row>
    <row r="65" spans="1:15" ht="42.75" customHeight="1" x14ac:dyDescent="0.3">
      <c r="A65" s="354"/>
      <c r="B65" s="365" t="s">
        <v>80</v>
      </c>
      <c r="C65" s="363" t="s">
        <v>99</v>
      </c>
      <c r="D65" s="363" t="s">
        <v>75</v>
      </c>
      <c r="E65" s="363" t="s">
        <v>24</v>
      </c>
      <c r="F65" s="363" t="s">
        <v>134</v>
      </c>
      <c r="G65" s="363" t="s">
        <v>81</v>
      </c>
      <c r="H65" s="364">
        <f>прил._7!K160</f>
        <v>150</v>
      </c>
      <c r="K65" s="242"/>
    </row>
    <row r="66" spans="1:15" ht="25.5" customHeight="1" x14ac:dyDescent="0.3">
      <c r="A66" s="355"/>
      <c r="B66" s="366" t="s">
        <v>525</v>
      </c>
      <c r="C66" s="363" t="s">
        <v>99</v>
      </c>
      <c r="D66" s="363" t="s">
        <v>68</v>
      </c>
      <c r="E66" s="363" t="s">
        <v>24</v>
      </c>
      <c r="F66" s="363" t="s">
        <v>127</v>
      </c>
      <c r="G66" s="363"/>
      <c r="H66" s="364">
        <f>H67</f>
        <v>189.5</v>
      </c>
      <c r="K66" s="244"/>
      <c r="L66" s="25"/>
      <c r="M66" s="25"/>
      <c r="N66" s="25"/>
      <c r="O66" s="25"/>
    </row>
    <row r="67" spans="1:15" ht="25.5" customHeight="1" x14ac:dyDescent="0.3">
      <c r="A67" s="355"/>
      <c r="B67" s="362" t="s">
        <v>524</v>
      </c>
      <c r="C67" s="363" t="s">
        <v>99</v>
      </c>
      <c r="D67" s="363" t="s">
        <v>68</v>
      </c>
      <c r="E67" s="363" t="s">
        <v>24</v>
      </c>
      <c r="F67" s="363" t="s">
        <v>135</v>
      </c>
      <c r="G67" s="363"/>
      <c r="H67" s="364">
        <f>H68</f>
        <v>189.5</v>
      </c>
      <c r="K67" s="244"/>
      <c r="L67" s="25"/>
      <c r="M67" s="25"/>
      <c r="N67" s="25"/>
      <c r="O67" s="25"/>
    </row>
    <row r="68" spans="1:15" ht="32.25" customHeight="1" x14ac:dyDescent="0.3">
      <c r="A68" s="355"/>
      <c r="B68" s="365" t="s">
        <v>80</v>
      </c>
      <c r="C68" s="363" t="s">
        <v>99</v>
      </c>
      <c r="D68" s="363" t="s">
        <v>68</v>
      </c>
      <c r="E68" s="363" t="s">
        <v>24</v>
      </c>
      <c r="F68" s="363" t="s">
        <v>135</v>
      </c>
      <c r="G68" s="363" t="s">
        <v>81</v>
      </c>
      <c r="H68" s="364">
        <f>прил._7!K96</f>
        <v>189.5</v>
      </c>
      <c r="K68" s="244"/>
      <c r="L68" s="25"/>
      <c r="M68" s="25"/>
      <c r="N68" s="25"/>
      <c r="O68" s="25"/>
    </row>
    <row r="69" spans="1:15" ht="56.25" customHeight="1" x14ac:dyDescent="0.3">
      <c r="A69" s="355">
        <v>12</v>
      </c>
      <c r="B69" s="359" t="s">
        <v>402</v>
      </c>
      <c r="C69" s="363" t="s">
        <v>95</v>
      </c>
      <c r="D69" s="363" t="s">
        <v>66</v>
      </c>
      <c r="E69" s="363"/>
      <c r="F69" s="363" t="s">
        <v>127</v>
      </c>
      <c r="G69" s="363"/>
      <c r="H69" s="364">
        <f>H72</f>
        <v>10</v>
      </c>
      <c r="I69" s="26" t="e">
        <v>#REF!</v>
      </c>
      <c r="J69" s="26" t="e">
        <v>#REF!</v>
      </c>
      <c r="K69" s="242"/>
    </row>
    <row r="70" spans="1:15" ht="39" customHeight="1" x14ac:dyDescent="0.3">
      <c r="A70" s="355"/>
      <c r="B70" s="390" t="s">
        <v>403</v>
      </c>
      <c r="C70" s="363" t="s">
        <v>95</v>
      </c>
      <c r="D70" s="363" t="s">
        <v>75</v>
      </c>
      <c r="E70" s="363"/>
      <c r="F70" s="363" t="s">
        <v>127</v>
      </c>
      <c r="G70" s="363"/>
      <c r="H70" s="364">
        <f>H72</f>
        <v>10</v>
      </c>
      <c r="K70" s="242"/>
    </row>
    <row r="71" spans="1:15" ht="51.75" customHeight="1" x14ac:dyDescent="0.3">
      <c r="A71" s="355"/>
      <c r="B71" s="366" t="s">
        <v>404</v>
      </c>
      <c r="C71" s="363" t="s">
        <v>95</v>
      </c>
      <c r="D71" s="363" t="s">
        <v>75</v>
      </c>
      <c r="E71" s="363"/>
      <c r="F71" s="363" t="s">
        <v>146</v>
      </c>
      <c r="G71" s="363"/>
      <c r="H71" s="364">
        <f>H72</f>
        <v>10</v>
      </c>
      <c r="K71" s="242"/>
    </row>
    <row r="72" spans="1:15" ht="33" customHeight="1" x14ac:dyDescent="0.3">
      <c r="A72" s="355"/>
      <c r="B72" s="365" t="s">
        <v>80</v>
      </c>
      <c r="C72" s="363" t="s">
        <v>95</v>
      </c>
      <c r="D72" s="363" t="s">
        <v>75</v>
      </c>
      <c r="E72" s="363"/>
      <c r="F72" s="363" t="s">
        <v>146</v>
      </c>
      <c r="G72" s="363" t="s">
        <v>81</v>
      </c>
      <c r="H72" s="364">
        <f>прил._7!K101</f>
        <v>10</v>
      </c>
      <c r="K72" s="242"/>
    </row>
    <row r="73" spans="1:15" ht="57.75" customHeight="1" x14ac:dyDescent="0.3">
      <c r="A73" s="354">
        <v>13</v>
      </c>
      <c r="B73" s="359" t="str">
        <f>прил._7!B104</f>
        <v>Муниципальная программа "Развитие жилищно-коммунальной инфраструктуры в Новодмитриевском сельском поселении на 2021-2023 годы"</v>
      </c>
      <c r="C73" s="360" t="s">
        <v>100</v>
      </c>
      <c r="D73" s="360" t="s">
        <v>66</v>
      </c>
      <c r="E73" s="360" t="s">
        <v>24</v>
      </c>
      <c r="F73" s="360" t="s">
        <v>127</v>
      </c>
      <c r="G73" s="360"/>
      <c r="H73" s="361">
        <f>H77</f>
        <v>200</v>
      </c>
      <c r="K73" s="242"/>
    </row>
    <row r="74" spans="1:15" ht="43.5" customHeight="1" x14ac:dyDescent="0.3">
      <c r="A74" s="355"/>
      <c r="B74" s="367" t="s">
        <v>101</v>
      </c>
      <c r="C74" s="363" t="s">
        <v>100</v>
      </c>
      <c r="D74" s="363" t="s">
        <v>68</v>
      </c>
      <c r="E74" s="363" t="s">
        <v>24</v>
      </c>
      <c r="F74" s="363" t="s">
        <v>127</v>
      </c>
      <c r="G74" s="363"/>
      <c r="H74" s="364">
        <f>H76</f>
        <v>200</v>
      </c>
      <c r="K74" s="242"/>
    </row>
    <row r="75" spans="1:15" ht="22.5" customHeight="1" x14ac:dyDescent="0.3">
      <c r="A75" s="355"/>
      <c r="B75" s="367" t="s">
        <v>16</v>
      </c>
      <c r="C75" s="363" t="s">
        <v>100</v>
      </c>
      <c r="D75" s="363" t="s">
        <v>68</v>
      </c>
      <c r="E75" s="363"/>
      <c r="F75" s="363" t="s">
        <v>147</v>
      </c>
      <c r="G75" s="363"/>
      <c r="H75" s="364">
        <f>H76</f>
        <v>200</v>
      </c>
      <c r="K75" s="242"/>
    </row>
    <row r="76" spans="1:15" ht="28.5" customHeight="1" x14ac:dyDescent="0.3">
      <c r="A76" s="355"/>
      <c r="B76" s="391" t="str">
        <f>прил._7!B106</f>
        <v>Мероприятия в области коммунального хозяйства</v>
      </c>
      <c r="C76" s="363" t="s">
        <v>100</v>
      </c>
      <c r="D76" s="363" t="s">
        <v>68</v>
      </c>
      <c r="E76" s="363" t="s">
        <v>24</v>
      </c>
      <c r="F76" s="363" t="s">
        <v>147</v>
      </c>
      <c r="G76" s="363"/>
      <c r="H76" s="364">
        <f>H77</f>
        <v>200</v>
      </c>
      <c r="K76" s="242"/>
    </row>
    <row r="77" spans="1:15" ht="34.5" customHeight="1" x14ac:dyDescent="0.3">
      <c r="A77" s="355"/>
      <c r="B77" s="366" t="s">
        <v>80</v>
      </c>
      <c r="C77" s="363" t="s">
        <v>100</v>
      </c>
      <c r="D77" s="363" t="s">
        <v>68</v>
      </c>
      <c r="E77" s="363" t="s">
        <v>24</v>
      </c>
      <c r="F77" s="363" t="s">
        <v>147</v>
      </c>
      <c r="G77" s="363" t="s">
        <v>81</v>
      </c>
      <c r="H77" s="364">
        <f>прил._7!K107</f>
        <v>200</v>
      </c>
      <c r="I77" s="26">
        <v>0</v>
      </c>
      <c r="J77" s="26">
        <v>0</v>
      </c>
      <c r="K77" s="242"/>
    </row>
    <row r="78" spans="1:15" ht="56.25" customHeight="1" x14ac:dyDescent="0.3">
      <c r="A78" s="354">
        <v>14</v>
      </c>
      <c r="B78" s="359" t="str">
        <f>прил._7!B109</f>
        <v>Муниципальная программа "Благоустройство территории поселения в Новодмитриевском сельском поселении на 2021-2023 годы"</v>
      </c>
      <c r="C78" s="360" t="s">
        <v>103</v>
      </c>
      <c r="D78" s="360" t="s">
        <v>66</v>
      </c>
      <c r="E78" s="360" t="s">
        <v>24</v>
      </c>
      <c r="F78" s="360" t="s">
        <v>127</v>
      </c>
      <c r="G78" s="360"/>
      <c r="H78" s="361">
        <f>H81+H87+H84</f>
        <v>1580.2</v>
      </c>
      <c r="K78" s="242"/>
    </row>
    <row r="79" spans="1:15" ht="34.5" customHeight="1" x14ac:dyDescent="0.3">
      <c r="A79" s="355"/>
      <c r="B79" s="367" t="s">
        <v>104</v>
      </c>
      <c r="C79" s="363" t="s">
        <v>103</v>
      </c>
      <c r="D79" s="363" t="s">
        <v>75</v>
      </c>
      <c r="E79" s="363" t="s">
        <v>24</v>
      </c>
      <c r="F79" s="363" t="s">
        <v>127</v>
      </c>
      <c r="G79" s="363"/>
      <c r="H79" s="364">
        <f>H81</f>
        <v>882.2</v>
      </c>
      <c r="K79" s="242"/>
    </row>
    <row r="80" spans="1:15" ht="61.5" customHeight="1" x14ac:dyDescent="0.3">
      <c r="A80" s="355"/>
      <c r="B80" s="362" t="str">
        <f>прил._7!B111</f>
        <v>Подпрограмма «Развитие, содержание и ремонт систем наружного освещения населенных пунктов» на 2021-2023 годы в Новодмитриевском сельском поселении</v>
      </c>
      <c r="C80" s="363" t="s">
        <v>103</v>
      </c>
      <c r="D80" s="363" t="s">
        <v>75</v>
      </c>
      <c r="E80" s="363" t="s">
        <v>24</v>
      </c>
      <c r="F80" s="363" t="s">
        <v>136</v>
      </c>
      <c r="G80" s="363"/>
      <c r="H80" s="364">
        <f>H81</f>
        <v>882.2</v>
      </c>
      <c r="K80" s="242"/>
    </row>
    <row r="81" spans="1:45" ht="32.25" x14ac:dyDescent="0.3">
      <c r="A81" s="355"/>
      <c r="B81" s="366" t="s">
        <v>80</v>
      </c>
      <c r="C81" s="363" t="s">
        <v>103</v>
      </c>
      <c r="D81" s="363" t="s">
        <v>75</v>
      </c>
      <c r="E81" s="363" t="s">
        <v>24</v>
      </c>
      <c r="F81" s="363" t="s">
        <v>136</v>
      </c>
      <c r="G81" s="363" t="s">
        <v>81</v>
      </c>
      <c r="H81" s="364">
        <f>прил._7!K112</f>
        <v>882.2</v>
      </c>
      <c r="K81" s="242"/>
    </row>
    <row r="82" spans="1:45" ht="77.25" customHeight="1" x14ac:dyDescent="0.3">
      <c r="A82" s="355"/>
      <c r="B82" s="370" t="str">
        <f>прил._7!B113</f>
        <v>Подпрограмма «Организация ритуальных услуг и содержание мест захоронения» на 2021-2023 годы в Новодмитриевском сельском поселении</v>
      </c>
      <c r="C82" s="363" t="s">
        <v>103</v>
      </c>
      <c r="D82" s="363" t="s">
        <v>68</v>
      </c>
      <c r="E82" s="363" t="s">
        <v>24</v>
      </c>
      <c r="F82" s="363" t="s">
        <v>127</v>
      </c>
      <c r="G82" s="363"/>
      <c r="H82" s="364">
        <f>H84</f>
        <v>485</v>
      </c>
      <c r="K82" s="242"/>
    </row>
    <row r="83" spans="1:45" ht="30.75" customHeight="1" x14ac:dyDescent="0.3">
      <c r="A83" s="355"/>
      <c r="B83" s="366" t="s">
        <v>105</v>
      </c>
      <c r="C83" s="363" t="s">
        <v>103</v>
      </c>
      <c r="D83" s="363" t="s">
        <v>68</v>
      </c>
      <c r="E83" s="363" t="s">
        <v>24</v>
      </c>
      <c r="F83" s="363" t="s">
        <v>137</v>
      </c>
      <c r="G83" s="363"/>
      <c r="H83" s="364">
        <f>H84</f>
        <v>485</v>
      </c>
      <c r="K83" s="242"/>
    </row>
    <row r="84" spans="1:45" ht="30.75" customHeight="1" x14ac:dyDescent="0.3">
      <c r="A84" s="355"/>
      <c r="B84" s="370" t="s">
        <v>80</v>
      </c>
      <c r="C84" s="363" t="s">
        <v>103</v>
      </c>
      <c r="D84" s="363" t="s">
        <v>68</v>
      </c>
      <c r="E84" s="363" t="s">
        <v>24</v>
      </c>
      <c r="F84" s="363" t="s">
        <v>137</v>
      </c>
      <c r="G84" s="363" t="s">
        <v>81</v>
      </c>
      <c r="H84" s="364">
        <f>прил._7!K115</f>
        <v>485</v>
      </c>
      <c r="K84" s="242"/>
    </row>
    <row r="85" spans="1:45" s="148" customFormat="1" ht="77.25" customHeight="1" x14ac:dyDescent="0.3">
      <c r="A85" s="338"/>
      <c r="B85" s="367" t="str">
        <f>прил._7!B116</f>
        <v>Подпрограмма «Строительство, капитальный ремонт, ремонт и содержание объектов благоустройства поселения» на 2021-2023 годы в Новодмитриевском сельском поселении</v>
      </c>
      <c r="C85" s="363" t="s">
        <v>103</v>
      </c>
      <c r="D85" s="363" t="s">
        <v>93</v>
      </c>
      <c r="E85" s="363" t="s">
        <v>24</v>
      </c>
      <c r="F85" s="363" t="s">
        <v>127</v>
      </c>
      <c r="G85" s="363"/>
      <c r="H85" s="364">
        <f>H87</f>
        <v>213</v>
      </c>
      <c r="I85" s="53"/>
      <c r="J85" s="53"/>
      <c r="K85" s="242"/>
      <c r="L85" s="53"/>
      <c r="M85" s="53"/>
      <c r="N85" s="53"/>
      <c r="O85" s="53"/>
      <c r="P85" s="53"/>
      <c r="Q85" s="53"/>
      <c r="R85" s="53"/>
      <c r="S85" s="53"/>
      <c r="T85" s="53"/>
      <c r="U85" s="53"/>
      <c r="V85" s="53"/>
      <c r="W85" s="53"/>
      <c r="X85" s="53"/>
      <c r="Y85" s="53"/>
      <c r="Z85" s="53"/>
      <c r="AA85" s="53"/>
      <c r="AB85" s="53"/>
      <c r="AC85" s="53"/>
      <c r="AD85" s="53"/>
      <c r="AE85" s="53"/>
      <c r="AF85" s="53"/>
      <c r="AG85" s="53"/>
      <c r="AH85" s="53"/>
      <c r="AI85" s="53"/>
      <c r="AJ85" s="53"/>
      <c r="AK85" s="53"/>
      <c r="AL85" s="53"/>
      <c r="AM85" s="53"/>
      <c r="AN85" s="53"/>
      <c r="AO85" s="53"/>
      <c r="AP85" s="53"/>
      <c r="AQ85" s="53"/>
      <c r="AR85" s="53"/>
      <c r="AS85" s="53"/>
    </row>
    <row r="86" spans="1:45" ht="59.25" customHeight="1" x14ac:dyDescent="0.3">
      <c r="A86" s="355"/>
      <c r="B86" s="366" t="s">
        <v>106</v>
      </c>
      <c r="C86" s="363" t="s">
        <v>103</v>
      </c>
      <c r="D86" s="363" t="s">
        <v>93</v>
      </c>
      <c r="E86" s="363" t="s">
        <v>24</v>
      </c>
      <c r="F86" s="363" t="s">
        <v>138</v>
      </c>
      <c r="G86" s="363"/>
      <c r="H86" s="364">
        <f>H85</f>
        <v>213</v>
      </c>
      <c r="K86" s="242"/>
    </row>
    <row r="87" spans="1:45" ht="29.25" customHeight="1" x14ac:dyDescent="0.3">
      <c r="A87" s="355"/>
      <c r="B87" s="366" t="s">
        <v>80</v>
      </c>
      <c r="C87" s="363" t="s">
        <v>103</v>
      </c>
      <c r="D87" s="363" t="s">
        <v>93</v>
      </c>
      <c r="E87" s="363" t="s">
        <v>24</v>
      </c>
      <c r="F87" s="363" t="s">
        <v>138</v>
      </c>
      <c r="G87" s="363" t="s">
        <v>81</v>
      </c>
      <c r="H87" s="364">
        <f>прил._7!K118</f>
        <v>213</v>
      </c>
      <c r="K87" s="244"/>
      <c r="L87" s="25"/>
    </row>
    <row r="88" spans="1:45" ht="32.25" customHeight="1" x14ac:dyDescent="0.3">
      <c r="A88" s="357"/>
      <c r="B88" s="392" t="s">
        <v>73</v>
      </c>
      <c r="C88" s="360" t="s">
        <v>74</v>
      </c>
      <c r="D88" s="360" t="s">
        <v>66</v>
      </c>
      <c r="E88" s="360" t="s">
        <v>24</v>
      </c>
      <c r="F88" s="360" t="s">
        <v>127</v>
      </c>
      <c r="G88" s="360"/>
      <c r="H88" s="361">
        <f>H91</f>
        <v>853.1</v>
      </c>
      <c r="I88" s="78">
        <f>I91</f>
        <v>0</v>
      </c>
      <c r="J88" s="96">
        <f>J91</f>
        <v>0</v>
      </c>
      <c r="K88" s="247"/>
      <c r="L88" s="25"/>
    </row>
    <row r="89" spans="1:45" ht="24.75" customHeight="1" x14ac:dyDescent="0.3">
      <c r="A89" s="357"/>
      <c r="B89" s="362" t="s">
        <v>52</v>
      </c>
      <c r="C89" s="363" t="s">
        <v>74</v>
      </c>
      <c r="D89" s="363" t="s">
        <v>75</v>
      </c>
      <c r="E89" s="363" t="s">
        <v>24</v>
      </c>
      <c r="F89" s="363" t="s">
        <v>127</v>
      </c>
      <c r="G89" s="363"/>
      <c r="H89" s="364">
        <f>прил._7!K30</f>
        <v>853.1</v>
      </c>
      <c r="K89" s="244"/>
      <c r="L89" s="25"/>
    </row>
    <row r="90" spans="1:45" ht="32.25" x14ac:dyDescent="0.3">
      <c r="A90" s="357"/>
      <c r="B90" s="362" t="s">
        <v>69</v>
      </c>
      <c r="C90" s="363" t="s">
        <v>74</v>
      </c>
      <c r="D90" s="363" t="s">
        <v>75</v>
      </c>
      <c r="E90" s="363" t="s">
        <v>24</v>
      </c>
      <c r="F90" s="363" t="s">
        <v>139</v>
      </c>
      <c r="G90" s="363"/>
      <c r="H90" s="364">
        <f>H91</f>
        <v>853.1</v>
      </c>
      <c r="K90" s="244"/>
      <c r="L90" s="25"/>
    </row>
    <row r="91" spans="1:45" ht="78" customHeight="1" x14ac:dyDescent="0.3">
      <c r="A91" s="357"/>
      <c r="B91" s="362" t="s">
        <v>76</v>
      </c>
      <c r="C91" s="363" t="s">
        <v>74</v>
      </c>
      <c r="D91" s="363" t="s">
        <v>75</v>
      </c>
      <c r="E91" s="363" t="s">
        <v>24</v>
      </c>
      <c r="F91" s="363" t="s">
        <v>139</v>
      </c>
      <c r="G91" s="363" t="s">
        <v>77</v>
      </c>
      <c r="H91" s="364">
        <f>прил._7!K30</f>
        <v>853.1</v>
      </c>
      <c r="K91" s="244"/>
      <c r="L91" s="25"/>
    </row>
    <row r="92" spans="1:45" ht="18" customHeight="1" x14ac:dyDescent="0.3">
      <c r="A92" s="357"/>
      <c r="B92" s="392" t="s">
        <v>169</v>
      </c>
      <c r="C92" s="360" t="s">
        <v>79</v>
      </c>
      <c r="D92" s="360" t="s">
        <v>75</v>
      </c>
      <c r="E92" s="360" t="s">
        <v>24</v>
      </c>
      <c r="F92" s="360" t="s">
        <v>127</v>
      </c>
      <c r="G92" s="360"/>
      <c r="H92" s="393">
        <f>H93</f>
        <v>10034.299999999999</v>
      </c>
      <c r="I92" s="78" t="e">
        <f>I95+I96+I101+#REF!+I104+I107+I110+I97</f>
        <v>#REF!</v>
      </c>
      <c r="J92" s="96" t="e">
        <f>J95+J96+J101+#REF!+J104+J107+J110+J97</f>
        <v>#REF!</v>
      </c>
      <c r="K92" s="247"/>
      <c r="L92" s="25"/>
    </row>
    <row r="93" spans="1:45" ht="16.5" customHeight="1" x14ac:dyDescent="0.3">
      <c r="A93" s="355"/>
      <c r="B93" s="362" t="s">
        <v>169</v>
      </c>
      <c r="C93" s="363" t="s">
        <v>79</v>
      </c>
      <c r="D93" s="363" t="s">
        <v>75</v>
      </c>
      <c r="E93" s="363" t="s">
        <v>24</v>
      </c>
      <c r="F93" s="363" t="s">
        <v>127</v>
      </c>
      <c r="G93" s="363"/>
      <c r="H93" s="364">
        <f>H94+H98+H100</f>
        <v>10034.299999999999</v>
      </c>
      <c r="K93" s="248"/>
      <c r="L93" s="25"/>
    </row>
    <row r="94" spans="1:45" ht="32.25" x14ac:dyDescent="0.3">
      <c r="A94" s="355"/>
      <c r="B94" s="362" t="s">
        <v>69</v>
      </c>
      <c r="C94" s="363" t="s">
        <v>79</v>
      </c>
      <c r="D94" s="363" t="s">
        <v>75</v>
      </c>
      <c r="E94" s="363" t="s">
        <v>24</v>
      </c>
      <c r="F94" s="363" t="s">
        <v>139</v>
      </c>
      <c r="G94" s="363"/>
      <c r="H94" s="364">
        <f>H95+H96+H97</f>
        <v>4751.2</v>
      </c>
      <c r="K94" s="244"/>
      <c r="L94" s="25"/>
    </row>
    <row r="95" spans="1:45" ht="87.75" customHeight="1" x14ac:dyDescent="0.3">
      <c r="A95" s="355"/>
      <c r="B95" s="362" t="s">
        <v>76</v>
      </c>
      <c r="C95" s="363" t="s">
        <v>79</v>
      </c>
      <c r="D95" s="363" t="s">
        <v>75</v>
      </c>
      <c r="E95" s="363" t="s">
        <v>24</v>
      </c>
      <c r="F95" s="363" t="s">
        <v>139</v>
      </c>
      <c r="G95" s="363" t="s">
        <v>77</v>
      </c>
      <c r="H95" s="364">
        <f>прил._7!K35</f>
        <v>3454.6</v>
      </c>
      <c r="K95" s="246"/>
    </row>
    <row r="96" spans="1:45" ht="67.5" customHeight="1" x14ac:dyDescent="0.3">
      <c r="A96" s="355"/>
      <c r="B96" s="362" t="s">
        <v>80</v>
      </c>
      <c r="C96" s="363" t="s">
        <v>79</v>
      </c>
      <c r="D96" s="363" t="s">
        <v>75</v>
      </c>
      <c r="E96" s="363" t="s">
        <v>24</v>
      </c>
      <c r="F96" s="363" t="s">
        <v>139</v>
      </c>
      <c r="G96" s="363" t="s">
        <v>81</v>
      </c>
      <c r="H96" s="364">
        <f>прил._7!K36</f>
        <v>1281.0999999999999</v>
      </c>
      <c r="K96" s="242"/>
    </row>
    <row r="97" spans="1:11" ht="20.25" customHeight="1" x14ac:dyDescent="0.3">
      <c r="A97" s="355"/>
      <c r="B97" s="362" t="s">
        <v>82</v>
      </c>
      <c r="C97" s="363" t="s">
        <v>79</v>
      </c>
      <c r="D97" s="363" t="s">
        <v>75</v>
      </c>
      <c r="E97" s="363" t="s">
        <v>24</v>
      </c>
      <c r="F97" s="363" t="s">
        <v>139</v>
      </c>
      <c r="G97" s="363" t="s">
        <v>83</v>
      </c>
      <c r="H97" s="364">
        <f>прил._7!K37</f>
        <v>15.5</v>
      </c>
      <c r="K97" s="242"/>
    </row>
    <row r="98" spans="1:11" ht="20.25" customHeight="1" x14ac:dyDescent="0.3">
      <c r="A98" s="355"/>
      <c r="B98" s="362" t="s">
        <v>175</v>
      </c>
      <c r="C98" s="363" t="s">
        <v>79</v>
      </c>
      <c r="D98" s="363" t="s">
        <v>75</v>
      </c>
      <c r="E98" s="363" t="s">
        <v>24</v>
      </c>
      <c r="F98" s="363" t="s">
        <v>127</v>
      </c>
      <c r="G98" s="363"/>
      <c r="H98" s="364">
        <f>H99</f>
        <v>5037.8</v>
      </c>
      <c r="K98" s="242"/>
    </row>
    <row r="99" spans="1:11" ht="30" customHeight="1" x14ac:dyDescent="0.3">
      <c r="A99" s="355"/>
      <c r="B99" s="394" t="s">
        <v>405</v>
      </c>
      <c r="C99" s="363" t="s">
        <v>79</v>
      </c>
      <c r="D99" s="363" t="s">
        <v>75</v>
      </c>
      <c r="E99" s="363" t="s">
        <v>24</v>
      </c>
      <c r="F99" s="363" t="s">
        <v>176</v>
      </c>
      <c r="G99" s="363" t="s">
        <v>83</v>
      </c>
      <c r="H99" s="364">
        <f>прил._7!K62</f>
        <v>5037.8</v>
      </c>
      <c r="K99" s="242"/>
    </row>
    <row r="100" spans="1:11" ht="41.25" customHeight="1" x14ac:dyDescent="0.3">
      <c r="A100" s="346"/>
      <c r="B100" s="362" t="s">
        <v>36</v>
      </c>
      <c r="C100" s="363" t="s">
        <v>79</v>
      </c>
      <c r="D100" s="363" t="s">
        <v>75</v>
      </c>
      <c r="E100" s="363" t="s">
        <v>24</v>
      </c>
      <c r="F100" s="363" t="s">
        <v>143</v>
      </c>
      <c r="G100" s="363"/>
      <c r="H100" s="364">
        <f>прил._7!K64</f>
        <v>245.3</v>
      </c>
      <c r="K100" s="242"/>
    </row>
    <row r="101" spans="1:11" ht="81" customHeight="1" x14ac:dyDescent="0.3">
      <c r="A101" s="346"/>
      <c r="B101" s="362" t="s">
        <v>76</v>
      </c>
      <c r="C101" s="363" t="s">
        <v>79</v>
      </c>
      <c r="D101" s="363" t="s">
        <v>75</v>
      </c>
      <c r="E101" s="363" t="s">
        <v>24</v>
      </c>
      <c r="F101" s="363" t="s">
        <v>143</v>
      </c>
      <c r="G101" s="363" t="s">
        <v>77</v>
      </c>
      <c r="H101" s="364">
        <f>прил._7!K68</f>
        <v>245.3</v>
      </c>
      <c r="K101" s="246"/>
    </row>
    <row r="102" spans="1:11" ht="27" customHeight="1" x14ac:dyDescent="0.3">
      <c r="A102" s="355"/>
      <c r="B102" s="362" t="s">
        <v>56</v>
      </c>
      <c r="C102" s="363" t="s">
        <v>79</v>
      </c>
      <c r="D102" s="363" t="s">
        <v>68</v>
      </c>
      <c r="E102" s="363" t="s">
        <v>24</v>
      </c>
      <c r="F102" s="363" t="s">
        <v>127</v>
      </c>
      <c r="G102" s="363"/>
      <c r="H102" s="364">
        <v>3.8</v>
      </c>
      <c r="K102" s="242"/>
    </row>
    <row r="103" spans="1:11" ht="55.5" customHeight="1" x14ac:dyDescent="0.3">
      <c r="A103" s="355"/>
      <c r="B103" s="362" t="s">
        <v>84</v>
      </c>
      <c r="C103" s="363" t="s">
        <v>79</v>
      </c>
      <c r="D103" s="363" t="s">
        <v>68</v>
      </c>
      <c r="E103" s="363" t="s">
        <v>24</v>
      </c>
      <c r="F103" s="363" t="s">
        <v>140</v>
      </c>
      <c r="G103" s="363"/>
      <c r="H103" s="364">
        <v>3.8</v>
      </c>
      <c r="K103" s="242"/>
    </row>
    <row r="104" spans="1:11" ht="31.5" customHeight="1" x14ac:dyDescent="0.3">
      <c r="A104" s="355"/>
      <c r="B104" s="362" t="s">
        <v>80</v>
      </c>
      <c r="C104" s="363" t="s">
        <v>79</v>
      </c>
      <c r="D104" s="363" t="s">
        <v>68</v>
      </c>
      <c r="E104" s="363" t="s">
        <v>24</v>
      </c>
      <c r="F104" s="363" t="s">
        <v>140</v>
      </c>
      <c r="G104" s="363" t="s">
        <v>81</v>
      </c>
      <c r="H104" s="364">
        <f>прил._7!K40</f>
        <v>3.8</v>
      </c>
      <c r="K104" s="242"/>
    </row>
    <row r="105" spans="1:11" ht="34.5" customHeight="1" x14ac:dyDescent="0.3">
      <c r="A105" s="355"/>
      <c r="B105" s="362" t="s">
        <v>55</v>
      </c>
      <c r="C105" s="363" t="s">
        <v>79</v>
      </c>
      <c r="D105" s="363" t="s">
        <v>86</v>
      </c>
      <c r="E105" s="363" t="s">
        <v>24</v>
      </c>
      <c r="F105" s="363" t="s">
        <v>127</v>
      </c>
      <c r="G105" s="363"/>
      <c r="H105" s="364">
        <f>H107</f>
        <v>10</v>
      </c>
      <c r="K105" s="242"/>
    </row>
    <row r="106" spans="1:11" ht="20.25" customHeight="1" x14ac:dyDescent="0.3">
      <c r="A106" s="355"/>
      <c r="B106" s="362" t="s">
        <v>87</v>
      </c>
      <c r="C106" s="363" t="s">
        <v>79</v>
      </c>
      <c r="D106" s="363" t="s">
        <v>86</v>
      </c>
      <c r="E106" s="363" t="s">
        <v>24</v>
      </c>
      <c r="F106" s="363" t="s">
        <v>141</v>
      </c>
      <c r="G106" s="363"/>
      <c r="H106" s="364">
        <f>H107</f>
        <v>10</v>
      </c>
      <c r="K106" s="242"/>
    </row>
    <row r="107" spans="1:11" ht="22.5" customHeight="1" x14ac:dyDescent="0.3">
      <c r="A107" s="355"/>
      <c r="B107" s="395" t="s">
        <v>82</v>
      </c>
      <c r="C107" s="376" t="s">
        <v>79</v>
      </c>
      <c r="D107" s="376" t="s">
        <v>86</v>
      </c>
      <c r="E107" s="376" t="s">
        <v>24</v>
      </c>
      <c r="F107" s="376" t="s">
        <v>141</v>
      </c>
      <c r="G107" s="376" t="s">
        <v>83</v>
      </c>
      <c r="H107" s="396">
        <f>прил._7!K50</f>
        <v>10</v>
      </c>
      <c r="K107" s="242"/>
    </row>
    <row r="108" spans="1:11" s="23" customFormat="1" ht="34.5" customHeight="1" x14ac:dyDescent="0.3">
      <c r="A108" s="346"/>
      <c r="B108" s="367" t="s">
        <v>51</v>
      </c>
      <c r="C108" s="363" t="s">
        <v>79</v>
      </c>
      <c r="D108" s="363" t="s">
        <v>90</v>
      </c>
      <c r="E108" s="363" t="s">
        <v>24</v>
      </c>
      <c r="F108" s="363" t="s">
        <v>127</v>
      </c>
      <c r="G108" s="363"/>
      <c r="H108" s="364">
        <f>H110</f>
        <v>444</v>
      </c>
      <c r="K108" s="242"/>
    </row>
    <row r="109" spans="1:11" ht="32.25" x14ac:dyDescent="0.3">
      <c r="A109" s="346"/>
      <c r="B109" s="366" t="s">
        <v>111</v>
      </c>
      <c r="C109" s="363" t="s">
        <v>79</v>
      </c>
      <c r="D109" s="363" t="s">
        <v>90</v>
      </c>
      <c r="E109" s="363" t="s">
        <v>24</v>
      </c>
      <c r="F109" s="363" t="s">
        <v>142</v>
      </c>
      <c r="G109" s="363"/>
      <c r="H109" s="364">
        <f>H110</f>
        <v>444</v>
      </c>
      <c r="K109" s="242"/>
    </row>
    <row r="110" spans="1:11" ht="32.25" x14ac:dyDescent="0.3">
      <c r="A110" s="346"/>
      <c r="B110" s="366" t="s">
        <v>112</v>
      </c>
      <c r="C110" s="363" t="s">
        <v>79</v>
      </c>
      <c r="D110" s="363" t="s">
        <v>90</v>
      </c>
      <c r="E110" s="363" t="s">
        <v>24</v>
      </c>
      <c r="F110" s="363" t="s">
        <v>142</v>
      </c>
      <c r="G110" s="363" t="s">
        <v>113</v>
      </c>
      <c r="H110" s="364">
        <f>прил._7!K143</f>
        <v>444</v>
      </c>
      <c r="K110" s="246"/>
    </row>
    <row r="111" spans="1:11" ht="18.75" x14ac:dyDescent="0.3">
      <c r="A111" s="346"/>
      <c r="B111" s="251" t="s">
        <v>369</v>
      </c>
      <c r="C111" s="397" t="s">
        <v>79</v>
      </c>
      <c r="D111" s="397" t="s">
        <v>149</v>
      </c>
      <c r="E111" s="397" t="s">
        <v>24</v>
      </c>
      <c r="F111" s="397" t="s">
        <v>127</v>
      </c>
      <c r="G111" s="398"/>
      <c r="H111" s="399">
        <f>H113</f>
        <v>27.5</v>
      </c>
      <c r="K111" s="246"/>
    </row>
    <row r="112" spans="1:11" ht="63.75" x14ac:dyDescent="0.3">
      <c r="A112" s="346"/>
      <c r="B112" s="251" t="s">
        <v>370</v>
      </c>
      <c r="C112" s="397" t="s">
        <v>79</v>
      </c>
      <c r="D112" s="397" t="s">
        <v>149</v>
      </c>
      <c r="E112" s="397" t="s">
        <v>24</v>
      </c>
      <c r="F112" s="397" t="s">
        <v>127</v>
      </c>
      <c r="G112" s="398"/>
      <c r="H112" s="399">
        <f>H113</f>
        <v>27.5</v>
      </c>
      <c r="K112" s="246"/>
    </row>
    <row r="113" spans="1:256" ht="18.75" x14ac:dyDescent="0.3">
      <c r="A113" s="346"/>
      <c r="B113" s="400" t="s">
        <v>70</v>
      </c>
      <c r="C113" s="397" t="s">
        <v>79</v>
      </c>
      <c r="D113" s="397" t="s">
        <v>149</v>
      </c>
      <c r="E113" s="397" t="s">
        <v>24</v>
      </c>
      <c r="F113" s="397" t="s">
        <v>371</v>
      </c>
      <c r="G113" s="398" t="s">
        <v>71</v>
      </c>
      <c r="H113" s="399">
        <f>прил._7!K43</f>
        <v>27.5</v>
      </c>
      <c r="K113" s="246"/>
    </row>
    <row r="114" spans="1:256" ht="32.25" x14ac:dyDescent="0.3">
      <c r="A114" s="346"/>
      <c r="B114" s="251" t="s">
        <v>406</v>
      </c>
      <c r="C114" s="397" t="s">
        <v>79</v>
      </c>
      <c r="D114" s="397" t="s">
        <v>149</v>
      </c>
      <c r="E114" s="397" t="s">
        <v>24</v>
      </c>
      <c r="F114" s="397" t="s">
        <v>127</v>
      </c>
      <c r="G114" s="398"/>
      <c r="H114" s="399">
        <f>H115</f>
        <v>27.7</v>
      </c>
      <c r="K114" s="246"/>
    </row>
    <row r="115" spans="1:256" ht="18.75" x14ac:dyDescent="0.3">
      <c r="A115" s="346"/>
      <c r="B115" s="400" t="s">
        <v>70</v>
      </c>
      <c r="C115" s="397" t="s">
        <v>79</v>
      </c>
      <c r="D115" s="397" t="s">
        <v>149</v>
      </c>
      <c r="E115" s="397" t="s">
        <v>24</v>
      </c>
      <c r="F115" s="397" t="s">
        <v>373</v>
      </c>
      <c r="G115" s="398" t="s">
        <v>71</v>
      </c>
      <c r="H115" s="399">
        <f>прил._7!K45</f>
        <v>27.7</v>
      </c>
      <c r="K115" s="246"/>
    </row>
    <row r="116" spans="1:256" ht="32.25" x14ac:dyDescent="0.3">
      <c r="A116" s="346"/>
      <c r="B116" s="401" t="s">
        <v>180</v>
      </c>
      <c r="C116" s="402" t="s">
        <v>178</v>
      </c>
      <c r="D116" s="402" t="s">
        <v>66</v>
      </c>
      <c r="E116" s="402" t="s">
        <v>24</v>
      </c>
      <c r="F116" s="402" t="s">
        <v>127</v>
      </c>
      <c r="G116" s="402"/>
      <c r="H116" s="403">
        <f>H119</f>
        <v>10</v>
      </c>
      <c r="K116" s="246"/>
    </row>
    <row r="117" spans="1:256" ht="32.25" x14ac:dyDescent="0.3">
      <c r="A117" s="346"/>
      <c r="B117" s="404" t="s">
        <v>181</v>
      </c>
      <c r="C117" s="405" t="s">
        <v>178</v>
      </c>
      <c r="D117" s="406" t="s">
        <v>68</v>
      </c>
      <c r="E117" s="406" t="s">
        <v>24</v>
      </c>
      <c r="F117" s="406" t="s">
        <v>127</v>
      </c>
      <c r="G117" s="406"/>
      <c r="H117" s="407">
        <f>H119</f>
        <v>10</v>
      </c>
      <c r="K117" s="246"/>
    </row>
    <row r="118" spans="1:256" ht="32.25" x14ac:dyDescent="0.3">
      <c r="A118" s="346"/>
      <c r="B118" s="404" t="s">
        <v>182</v>
      </c>
      <c r="C118" s="405" t="s">
        <v>178</v>
      </c>
      <c r="D118" s="406" t="s">
        <v>68</v>
      </c>
      <c r="E118" s="406" t="s">
        <v>24</v>
      </c>
      <c r="F118" s="406" t="s">
        <v>127</v>
      </c>
      <c r="G118" s="406"/>
      <c r="H118" s="407">
        <f>H119</f>
        <v>10</v>
      </c>
      <c r="K118" s="246"/>
    </row>
    <row r="119" spans="1:256" ht="48" x14ac:dyDescent="0.3">
      <c r="A119" s="346"/>
      <c r="B119" s="408" t="s">
        <v>183</v>
      </c>
      <c r="C119" s="405" t="s">
        <v>178</v>
      </c>
      <c r="D119" s="406" t="s">
        <v>68</v>
      </c>
      <c r="E119" s="406" t="s">
        <v>24</v>
      </c>
      <c r="F119" s="406" t="s">
        <v>139</v>
      </c>
      <c r="G119" s="406" t="s">
        <v>81</v>
      </c>
      <c r="H119" s="407">
        <f>прил._7!K18</f>
        <v>10</v>
      </c>
      <c r="K119" s="246"/>
    </row>
    <row r="120" spans="1:256" customFormat="1" ht="32.25" x14ac:dyDescent="0.3">
      <c r="A120" s="346"/>
      <c r="B120" s="408" t="s">
        <v>167</v>
      </c>
      <c r="C120" s="405" t="s">
        <v>161</v>
      </c>
      <c r="D120" s="406" t="s">
        <v>66</v>
      </c>
      <c r="E120" s="406" t="s">
        <v>24</v>
      </c>
      <c r="F120" s="406" t="s">
        <v>127</v>
      </c>
      <c r="G120" s="406"/>
      <c r="H120" s="407">
        <f>H123</f>
        <v>1</v>
      </c>
      <c r="I120" s="119"/>
      <c r="J120" s="119"/>
      <c r="K120" s="249"/>
      <c r="L120" s="119"/>
      <c r="M120" s="119"/>
      <c r="N120" s="119"/>
      <c r="O120" s="119"/>
      <c r="P120" s="119"/>
      <c r="Q120" s="119"/>
      <c r="R120" s="119"/>
      <c r="S120" s="119"/>
      <c r="T120" s="119"/>
      <c r="U120" s="119"/>
      <c r="V120" s="119"/>
      <c r="W120" s="119"/>
      <c r="X120" s="119"/>
      <c r="Y120" s="119"/>
      <c r="Z120" s="119"/>
      <c r="AA120" s="119"/>
      <c r="AB120" s="119"/>
      <c r="AC120" s="119"/>
      <c r="AD120" s="119"/>
      <c r="AE120" s="119"/>
      <c r="AF120" s="119"/>
      <c r="AG120" s="119"/>
      <c r="AH120" s="119"/>
      <c r="AI120" s="119"/>
      <c r="AJ120" s="119"/>
      <c r="AK120" s="119"/>
      <c r="AL120" s="119"/>
      <c r="AM120" s="119"/>
      <c r="AN120" s="119"/>
      <c r="AO120" s="119"/>
      <c r="AP120" s="119"/>
      <c r="AQ120" s="119"/>
      <c r="AR120" s="119"/>
      <c r="AS120" s="119"/>
      <c r="AT120" s="119"/>
      <c r="AU120" s="119"/>
      <c r="AV120" s="119"/>
      <c r="AW120" s="119"/>
      <c r="AX120" s="119"/>
      <c r="AY120" s="119"/>
      <c r="AZ120" s="119"/>
      <c r="BA120" s="119"/>
      <c r="BB120" s="119"/>
      <c r="BC120" s="119"/>
      <c r="BD120" s="119"/>
      <c r="BE120" s="119"/>
      <c r="BF120" s="119"/>
      <c r="BG120" s="119"/>
      <c r="BH120" s="119"/>
      <c r="BI120" s="119"/>
      <c r="BJ120" s="119"/>
      <c r="BK120" s="119"/>
      <c r="BL120" s="119"/>
      <c r="BM120" s="119"/>
      <c r="BN120" s="119"/>
      <c r="BO120" s="119"/>
      <c r="BP120" s="119"/>
      <c r="BQ120" s="119"/>
      <c r="BR120" s="119"/>
      <c r="BS120" s="119"/>
      <c r="BT120" s="119"/>
      <c r="BU120" s="119"/>
      <c r="BV120" s="119"/>
      <c r="BW120" s="119"/>
      <c r="BX120" s="119"/>
      <c r="BY120" s="119"/>
      <c r="BZ120" s="119"/>
      <c r="CA120" s="119"/>
      <c r="CB120" s="119"/>
      <c r="CC120" s="119"/>
      <c r="CD120" s="119"/>
      <c r="CE120" s="119"/>
      <c r="CF120" s="119"/>
      <c r="CG120" s="119"/>
      <c r="CH120" s="119"/>
      <c r="CI120" s="119"/>
      <c r="CJ120" s="119"/>
      <c r="CK120" s="119"/>
      <c r="CL120" s="119"/>
      <c r="CM120" s="119"/>
      <c r="CN120" s="119"/>
      <c r="CO120" s="119"/>
      <c r="CP120" s="119"/>
      <c r="CQ120" s="119"/>
      <c r="CR120" s="119"/>
      <c r="CS120" s="119"/>
      <c r="CT120" s="119"/>
      <c r="CU120" s="119"/>
      <c r="CV120" s="119"/>
      <c r="CW120" s="119"/>
      <c r="CX120" s="119"/>
      <c r="CY120" s="119"/>
      <c r="CZ120" s="119"/>
      <c r="DA120" s="119"/>
      <c r="DB120" s="119"/>
      <c r="DC120" s="119"/>
      <c r="DD120" s="119"/>
      <c r="DE120" s="119"/>
      <c r="DF120" s="119"/>
      <c r="DG120" s="119"/>
      <c r="DH120" s="119"/>
      <c r="DI120" s="119"/>
      <c r="DJ120" s="119"/>
      <c r="DK120" s="119"/>
      <c r="DL120" s="119"/>
      <c r="DM120" s="119"/>
      <c r="DN120" s="119"/>
      <c r="DO120" s="119"/>
      <c r="DP120" s="119"/>
      <c r="DQ120" s="119"/>
      <c r="DR120" s="119"/>
      <c r="DS120" s="119"/>
      <c r="DT120" s="119"/>
      <c r="DU120" s="119"/>
      <c r="DV120" s="119"/>
      <c r="DW120" s="119"/>
      <c r="DX120" s="119"/>
      <c r="DY120" s="119"/>
      <c r="DZ120" s="119"/>
      <c r="EA120" s="119"/>
      <c r="EB120" s="119"/>
      <c r="EC120" s="119"/>
      <c r="ED120" s="119"/>
      <c r="EE120" s="119"/>
      <c r="EF120" s="119"/>
      <c r="EG120" s="119"/>
      <c r="EH120" s="119"/>
      <c r="EI120" s="119"/>
      <c r="EJ120" s="119"/>
      <c r="EK120" s="119"/>
      <c r="EL120" s="119"/>
      <c r="EM120" s="119"/>
      <c r="EN120" s="119"/>
      <c r="EO120" s="119"/>
      <c r="EP120" s="119"/>
      <c r="EQ120" s="119"/>
      <c r="ER120" s="119"/>
      <c r="ES120" s="119"/>
      <c r="ET120" s="119"/>
      <c r="EU120" s="119"/>
      <c r="EV120" s="119"/>
      <c r="EW120" s="119"/>
      <c r="EX120" s="119"/>
      <c r="EY120" s="119"/>
      <c r="EZ120" s="119"/>
      <c r="FA120" s="119"/>
      <c r="FB120" s="119"/>
      <c r="FC120" s="119"/>
      <c r="FD120" s="119"/>
      <c r="FE120" s="119"/>
      <c r="FF120" s="119"/>
      <c r="FG120" s="119"/>
      <c r="FH120" s="119"/>
      <c r="FI120" s="119"/>
      <c r="FJ120" s="119"/>
      <c r="FK120" s="119"/>
      <c r="FL120" s="119"/>
      <c r="FM120" s="119"/>
      <c r="FN120" s="119"/>
      <c r="FO120" s="119"/>
      <c r="FP120" s="119"/>
      <c r="FQ120" s="119"/>
      <c r="FR120" s="119"/>
      <c r="FS120" s="119"/>
      <c r="FT120" s="119"/>
      <c r="FU120" s="119"/>
      <c r="FV120" s="119"/>
      <c r="FW120" s="119"/>
      <c r="FX120" s="119"/>
      <c r="FY120" s="119"/>
      <c r="FZ120" s="119"/>
      <c r="GA120" s="119"/>
      <c r="GB120" s="119"/>
      <c r="GC120" s="119"/>
      <c r="GD120" s="119"/>
      <c r="GE120" s="119"/>
      <c r="GF120" s="119"/>
      <c r="GG120" s="119"/>
      <c r="GH120" s="119"/>
      <c r="GI120" s="119"/>
      <c r="GJ120" s="119"/>
      <c r="GK120" s="119"/>
      <c r="GL120" s="119"/>
      <c r="GM120" s="119"/>
      <c r="GN120" s="119"/>
      <c r="GO120" s="119"/>
      <c r="GP120" s="119"/>
      <c r="GQ120" s="119"/>
      <c r="GR120" s="119"/>
      <c r="GS120" s="119"/>
      <c r="GT120" s="119"/>
      <c r="GU120" s="119"/>
      <c r="GV120" s="119"/>
      <c r="GW120" s="119"/>
      <c r="GX120" s="119"/>
      <c r="GY120" s="119"/>
      <c r="GZ120" s="119"/>
      <c r="HA120" s="119"/>
      <c r="HB120" s="119"/>
      <c r="HC120" s="119"/>
      <c r="HD120" s="119"/>
      <c r="HE120" s="119"/>
      <c r="HF120" s="119"/>
      <c r="HG120" s="119"/>
      <c r="HH120" s="119"/>
      <c r="HI120" s="119"/>
      <c r="HJ120" s="119"/>
      <c r="HK120" s="119"/>
      <c r="HL120" s="119"/>
      <c r="HM120" s="119"/>
      <c r="HN120" s="119"/>
      <c r="HO120" s="119"/>
      <c r="HP120" s="119"/>
      <c r="HQ120" s="119"/>
      <c r="HR120" s="119"/>
      <c r="HS120" s="119"/>
      <c r="HT120" s="119"/>
      <c r="HU120" s="119"/>
      <c r="HV120" s="119"/>
      <c r="HW120" s="119"/>
      <c r="HX120" s="119"/>
      <c r="HY120" s="119"/>
      <c r="HZ120" s="119"/>
      <c r="IA120" s="119"/>
      <c r="IB120" s="119"/>
      <c r="IC120" s="119"/>
      <c r="ID120" s="119"/>
      <c r="IE120" s="119"/>
      <c r="IF120" s="119"/>
      <c r="IG120" s="119"/>
      <c r="IH120" s="119"/>
      <c r="II120" s="119"/>
      <c r="IJ120" s="119"/>
      <c r="IK120" s="119"/>
      <c r="IL120" s="119"/>
      <c r="IM120" s="119"/>
      <c r="IN120" s="119"/>
      <c r="IO120" s="119"/>
      <c r="IP120" s="119"/>
      <c r="IQ120" s="119"/>
      <c r="IR120" s="119"/>
      <c r="IS120" s="119"/>
      <c r="IT120" s="119"/>
      <c r="IU120" s="119"/>
      <c r="IV120" s="119"/>
    </row>
    <row r="121" spans="1:256" customFormat="1" ht="32.25" x14ac:dyDescent="0.3">
      <c r="A121" s="346"/>
      <c r="B121" s="408" t="s">
        <v>375</v>
      </c>
      <c r="C121" s="405" t="s">
        <v>161</v>
      </c>
      <c r="D121" s="406" t="s">
        <v>68</v>
      </c>
      <c r="E121" s="406" t="s">
        <v>24</v>
      </c>
      <c r="F121" s="406" t="s">
        <v>127</v>
      </c>
      <c r="G121" s="406"/>
      <c r="H121" s="407">
        <f>H123</f>
        <v>1</v>
      </c>
      <c r="I121" s="119"/>
      <c r="J121" s="119"/>
      <c r="K121" s="249"/>
      <c r="L121" s="119"/>
      <c r="M121" s="119"/>
      <c r="N121" s="119"/>
      <c r="O121" s="119"/>
      <c r="P121" s="119"/>
      <c r="Q121" s="119"/>
      <c r="R121" s="119"/>
      <c r="S121" s="119"/>
      <c r="T121" s="119"/>
      <c r="U121" s="119"/>
      <c r="V121" s="119"/>
      <c r="W121" s="119"/>
      <c r="X121" s="119"/>
      <c r="Y121" s="119"/>
      <c r="Z121" s="119"/>
      <c r="AA121" s="119"/>
      <c r="AB121" s="119"/>
      <c r="AC121" s="119"/>
      <c r="AD121" s="119"/>
      <c r="AE121" s="119"/>
      <c r="AF121" s="119"/>
      <c r="AG121" s="119"/>
      <c r="AH121" s="119"/>
      <c r="AI121" s="119"/>
      <c r="AJ121" s="119"/>
      <c r="AK121" s="119"/>
      <c r="AL121" s="119"/>
      <c r="AM121" s="119"/>
      <c r="AN121" s="119"/>
      <c r="AO121" s="119"/>
      <c r="AP121" s="119"/>
      <c r="AQ121" s="119"/>
      <c r="AR121" s="119"/>
      <c r="AS121" s="119"/>
      <c r="AT121" s="119"/>
      <c r="AU121" s="119"/>
      <c r="AV121" s="119"/>
      <c r="AW121" s="119"/>
      <c r="AX121" s="119"/>
      <c r="AY121" s="119"/>
      <c r="AZ121" s="119"/>
      <c r="BA121" s="119"/>
      <c r="BB121" s="119"/>
      <c r="BC121" s="119"/>
      <c r="BD121" s="119"/>
      <c r="BE121" s="119"/>
      <c r="BF121" s="119"/>
      <c r="BG121" s="119"/>
      <c r="BH121" s="119"/>
      <c r="BI121" s="119"/>
      <c r="BJ121" s="119"/>
      <c r="BK121" s="119"/>
      <c r="BL121" s="119"/>
      <c r="BM121" s="119"/>
      <c r="BN121" s="119"/>
      <c r="BO121" s="119"/>
      <c r="BP121" s="119"/>
      <c r="BQ121" s="119"/>
      <c r="BR121" s="119"/>
      <c r="BS121" s="119"/>
      <c r="BT121" s="119"/>
      <c r="BU121" s="119"/>
      <c r="BV121" s="119"/>
      <c r="BW121" s="119"/>
      <c r="BX121" s="119"/>
      <c r="BY121" s="119"/>
      <c r="BZ121" s="119"/>
      <c r="CA121" s="119"/>
      <c r="CB121" s="119"/>
      <c r="CC121" s="119"/>
      <c r="CD121" s="119"/>
      <c r="CE121" s="119"/>
      <c r="CF121" s="119"/>
      <c r="CG121" s="119"/>
      <c r="CH121" s="119"/>
      <c r="CI121" s="119"/>
      <c r="CJ121" s="119"/>
      <c r="CK121" s="119"/>
      <c r="CL121" s="119"/>
      <c r="CM121" s="119"/>
      <c r="CN121" s="119"/>
      <c r="CO121" s="119"/>
      <c r="CP121" s="119"/>
      <c r="CQ121" s="119"/>
      <c r="CR121" s="119"/>
      <c r="CS121" s="119"/>
      <c r="CT121" s="119"/>
      <c r="CU121" s="119"/>
      <c r="CV121" s="119"/>
      <c r="CW121" s="119"/>
      <c r="CX121" s="119"/>
      <c r="CY121" s="119"/>
      <c r="CZ121" s="119"/>
      <c r="DA121" s="119"/>
      <c r="DB121" s="119"/>
      <c r="DC121" s="119"/>
      <c r="DD121" s="119"/>
      <c r="DE121" s="119"/>
      <c r="DF121" s="119"/>
      <c r="DG121" s="119"/>
      <c r="DH121" s="119"/>
      <c r="DI121" s="119"/>
      <c r="DJ121" s="119"/>
      <c r="DK121" s="119"/>
      <c r="DL121" s="119"/>
      <c r="DM121" s="119"/>
      <c r="DN121" s="119"/>
      <c r="DO121" s="119"/>
      <c r="DP121" s="119"/>
      <c r="DQ121" s="119"/>
      <c r="DR121" s="119"/>
      <c r="DS121" s="119"/>
      <c r="DT121" s="119"/>
      <c r="DU121" s="119"/>
      <c r="DV121" s="119"/>
      <c r="DW121" s="119"/>
      <c r="DX121" s="119"/>
      <c r="DY121" s="119"/>
      <c r="DZ121" s="119"/>
      <c r="EA121" s="119"/>
      <c r="EB121" s="119"/>
      <c r="EC121" s="119"/>
      <c r="ED121" s="119"/>
      <c r="EE121" s="119"/>
      <c r="EF121" s="119"/>
      <c r="EG121" s="119"/>
      <c r="EH121" s="119"/>
      <c r="EI121" s="119"/>
      <c r="EJ121" s="119"/>
      <c r="EK121" s="119"/>
      <c r="EL121" s="119"/>
      <c r="EM121" s="119"/>
      <c r="EN121" s="119"/>
      <c r="EO121" s="119"/>
      <c r="EP121" s="119"/>
      <c r="EQ121" s="119"/>
      <c r="ER121" s="119"/>
      <c r="ES121" s="119"/>
      <c r="ET121" s="119"/>
      <c r="EU121" s="119"/>
      <c r="EV121" s="119"/>
      <c r="EW121" s="119"/>
      <c r="EX121" s="119"/>
      <c r="EY121" s="119"/>
      <c r="EZ121" s="119"/>
      <c r="FA121" s="119"/>
      <c r="FB121" s="119"/>
      <c r="FC121" s="119"/>
      <c r="FD121" s="119"/>
      <c r="FE121" s="119"/>
      <c r="FF121" s="119"/>
      <c r="FG121" s="119"/>
      <c r="FH121" s="119"/>
      <c r="FI121" s="119"/>
      <c r="FJ121" s="119"/>
      <c r="FK121" s="119"/>
      <c r="FL121" s="119"/>
      <c r="FM121" s="119"/>
      <c r="FN121" s="119"/>
      <c r="FO121" s="119"/>
      <c r="FP121" s="119"/>
      <c r="FQ121" s="119"/>
      <c r="FR121" s="119"/>
      <c r="FS121" s="119"/>
      <c r="FT121" s="119"/>
      <c r="FU121" s="119"/>
      <c r="FV121" s="119"/>
      <c r="FW121" s="119"/>
      <c r="FX121" s="119"/>
      <c r="FY121" s="119"/>
      <c r="FZ121" s="119"/>
      <c r="GA121" s="119"/>
      <c r="GB121" s="119"/>
      <c r="GC121" s="119"/>
      <c r="GD121" s="119"/>
      <c r="GE121" s="119"/>
      <c r="GF121" s="119"/>
      <c r="GG121" s="119"/>
      <c r="GH121" s="119"/>
      <c r="GI121" s="119"/>
      <c r="GJ121" s="119"/>
      <c r="GK121" s="119"/>
      <c r="GL121" s="119"/>
      <c r="GM121" s="119"/>
      <c r="GN121" s="119"/>
      <c r="GO121" s="119"/>
      <c r="GP121" s="119"/>
      <c r="GQ121" s="119"/>
      <c r="GR121" s="119"/>
      <c r="GS121" s="119"/>
      <c r="GT121" s="119"/>
      <c r="GU121" s="119"/>
      <c r="GV121" s="119"/>
      <c r="GW121" s="119"/>
      <c r="GX121" s="119"/>
      <c r="GY121" s="119"/>
      <c r="GZ121" s="119"/>
      <c r="HA121" s="119"/>
      <c r="HB121" s="119"/>
      <c r="HC121" s="119"/>
      <c r="HD121" s="119"/>
      <c r="HE121" s="119"/>
      <c r="HF121" s="119"/>
      <c r="HG121" s="119"/>
      <c r="HH121" s="119"/>
      <c r="HI121" s="119"/>
      <c r="HJ121" s="119"/>
      <c r="HK121" s="119"/>
      <c r="HL121" s="119"/>
      <c r="HM121" s="119"/>
      <c r="HN121" s="119"/>
      <c r="HO121" s="119"/>
      <c r="HP121" s="119"/>
      <c r="HQ121" s="119"/>
      <c r="HR121" s="119"/>
      <c r="HS121" s="119"/>
      <c r="HT121" s="119"/>
      <c r="HU121" s="119"/>
      <c r="HV121" s="119"/>
      <c r="HW121" s="119"/>
      <c r="HX121" s="119"/>
      <c r="HY121" s="119"/>
      <c r="HZ121" s="119"/>
      <c r="IA121" s="119"/>
      <c r="IB121" s="119"/>
      <c r="IC121" s="119"/>
      <c r="ID121" s="119"/>
      <c r="IE121" s="119"/>
      <c r="IF121" s="119"/>
      <c r="IG121" s="119"/>
      <c r="IH121" s="119"/>
      <c r="II121" s="119"/>
      <c r="IJ121" s="119"/>
      <c r="IK121" s="119"/>
      <c r="IL121" s="119"/>
      <c r="IM121" s="119"/>
      <c r="IN121" s="119"/>
      <c r="IO121" s="119"/>
      <c r="IP121" s="119"/>
      <c r="IQ121" s="119"/>
      <c r="IR121" s="119"/>
      <c r="IS121" s="119"/>
      <c r="IT121" s="119"/>
      <c r="IU121" s="119"/>
      <c r="IV121" s="119"/>
    </row>
    <row r="122" spans="1:256" customFormat="1" ht="32.25" x14ac:dyDescent="0.3">
      <c r="A122" s="346"/>
      <c r="B122" s="408" t="s">
        <v>376</v>
      </c>
      <c r="C122" s="405" t="s">
        <v>161</v>
      </c>
      <c r="D122" s="406" t="s">
        <v>68</v>
      </c>
      <c r="E122" s="406" t="s">
        <v>24</v>
      </c>
      <c r="F122" s="406" t="s">
        <v>163</v>
      </c>
      <c r="G122" s="406"/>
      <c r="H122" s="407">
        <f>H123</f>
        <v>1</v>
      </c>
      <c r="I122" s="119"/>
      <c r="J122" s="119"/>
      <c r="K122" s="249"/>
      <c r="L122" s="119"/>
      <c r="M122" s="119"/>
      <c r="N122" s="119"/>
      <c r="O122" s="119"/>
      <c r="P122" s="119"/>
      <c r="Q122" s="119"/>
      <c r="R122" s="119"/>
      <c r="S122" s="119"/>
      <c r="T122" s="119"/>
      <c r="U122" s="119"/>
      <c r="V122" s="119"/>
      <c r="W122" s="119"/>
      <c r="X122" s="119"/>
      <c r="Y122" s="119"/>
      <c r="Z122" s="119"/>
      <c r="AA122" s="119"/>
      <c r="AB122" s="119"/>
      <c r="AC122" s="119"/>
      <c r="AD122" s="119"/>
      <c r="AE122" s="119"/>
      <c r="AF122" s="119"/>
      <c r="AG122" s="119"/>
      <c r="AH122" s="119"/>
      <c r="AI122" s="119"/>
      <c r="AJ122" s="119"/>
      <c r="AK122" s="119"/>
      <c r="AL122" s="119"/>
      <c r="AM122" s="119"/>
      <c r="AN122" s="119"/>
      <c r="AO122" s="119"/>
      <c r="AP122" s="119"/>
      <c r="AQ122" s="119"/>
      <c r="AR122" s="119"/>
      <c r="AS122" s="119"/>
      <c r="AT122" s="119"/>
      <c r="AU122" s="119"/>
      <c r="AV122" s="119"/>
      <c r="AW122" s="119"/>
      <c r="AX122" s="119"/>
      <c r="AY122" s="119"/>
      <c r="AZ122" s="119"/>
      <c r="BA122" s="119"/>
      <c r="BB122" s="119"/>
      <c r="BC122" s="119"/>
      <c r="BD122" s="119"/>
      <c r="BE122" s="119"/>
      <c r="BF122" s="119"/>
      <c r="BG122" s="119"/>
      <c r="BH122" s="119"/>
      <c r="BI122" s="119"/>
      <c r="BJ122" s="119"/>
      <c r="BK122" s="119"/>
      <c r="BL122" s="119"/>
      <c r="BM122" s="119"/>
      <c r="BN122" s="119"/>
      <c r="BO122" s="119"/>
      <c r="BP122" s="119"/>
      <c r="BQ122" s="119"/>
      <c r="BR122" s="119"/>
      <c r="BS122" s="119"/>
      <c r="BT122" s="119"/>
      <c r="BU122" s="119"/>
      <c r="BV122" s="119"/>
      <c r="BW122" s="119"/>
      <c r="BX122" s="119"/>
      <c r="BY122" s="119"/>
      <c r="BZ122" s="119"/>
      <c r="CA122" s="119"/>
      <c r="CB122" s="119"/>
      <c r="CC122" s="119"/>
      <c r="CD122" s="119"/>
      <c r="CE122" s="119"/>
      <c r="CF122" s="119"/>
      <c r="CG122" s="119"/>
      <c r="CH122" s="119"/>
      <c r="CI122" s="119"/>
      <c r="CJ122" s="119"/>
      <c r="CK122" s="119"/>
      <c r="CL122" s="119"/>
      <c r="CM122" s="119"/>
      <c r="CN122" s="119"/>
      <c r="CO122" s="119"/>
      <c r="CP122" s="119"/>
      <c r="CQ122" s="119"/>
      <c r="CR122" s="119"/>
      <c r="CS122" s="119"/>
      <c r="CT122" s="119"/>
      <c r="CU122" s="119"/>
      <c r="CV122" s="119"/>
      <c r="CW122" s="119"/>
      <c r="CX122" s="119"/>
      <c r="CY122" s="119"/>
      <c r="CZ122" s="119"/>
      <c r="DA122" s="119"/>
      <c r="DB122" s="119"/>
      <c r="DC122" s="119"/>
      <c r="DD122" s="119"/>
      <c r="DE122" s="119"/>
      <c r="DF122" s="119"/>
      <c r="DG122" s="119"/>
      <c r="DH122" s="119"/>
      <c r="DI122" s="119"/>
      <c r="DJ122" s="119"/>
      <c r="DK122" s="119"/>
      <c r="DL122" s="119"/>
      <c r="DM122" s="119"/>
      <c r="DN122" s="119"/>
      <c r="DO122" s="119"/>
      <c r="DP122" s="119"/>
      <c r="DQ122" s="119"/>
      <c r="DR122" s="119"/>
      <c r="DS122" s="119"/>
      <c r="DT122" s="119"/>
      <c r="DU122" s="119"/>
      <c r="DV122" s="119"/>
      <c r="DW122" s="119"/>
      <c r="DX122" s="119"/>
      <c r="DY122" s="119"/>
      <c r="DZ122" s="119"/>
      <c r="EA122" s="119"/>
      <c r="EB122" s="119"/>
      <c r="EC122" s="119"/>
      <c r="ED122" s="119"/>
      <c r="EE122" s="119"/>
      <c r="EF122" s="119"/>
      <c r="EG122" s="119"/>
      <c r="EH122" s="119"/>
      <c r="EI122" s="119"/>
      <c r="EJ122" s="119"/>
      <c r="EK122" s="119"/>
      <c r="EL122" s="119"/>
      <c r="EM122" s="119"/>
      <c r="EN122" s="119"/>
      <c r="EO122" s="119"/>
      <c r="EP122" s="119"/>
      <c r="EQ122" s="119"/>
      <c r="ER122" s="119"/>
      <c r="ES122" s="119"/>
      <c r="ET122" s="119"/>
      <c r="EU122" s="119"/>
      <c r="EV122" s="119"/>
      <c r="EW122" s="119"/>
      <c r="EX122" s="119"/>
      <c r="EY122" s="119"/>
      <c r="EZ122" s="119"/>
      <c r="FA122" s="119"/>
      <c r="FB122" s="119"/>
      <c r="FC122" s="119"/>
      <c r="FD122" s="119"/>
      <c r="FE122" s="119"/>
      <c r="FF122" s="119"/>
      <c r="FG122" s="119"/>
      <c r="FH122" s="119"/>
      <c r="FI122" s="119"/>
      <c r="FJ122" s="119"/>
      <c r="FK122" s="119"/>
      <c r="FL122" s="119"/>
      <c r="FM122" s="119"/>
      <c r="FN122" s="119"/>
      <c r="FO122" s="119"/>
      <c r="FP122" s="119"/>
      <c r="FQ122" s="119"/>
      <c r="FR122" s="119"/>
      <c r="FS122" s="119"/>
      <c r="FT122" s="119"/>
      <c r="FU122" s="119"/>
      <c r="FV122" s="119"/>
      <c r="FW122" s="119"/>
      <c r="FX122" s="119"/>
      <c r="FY122" s="119"/>
      <c r="FZ122" s="119"/>
      <c r="GA122" s="119"/>
      <c r="GB122" s="119"/>
      <c r="GC122" s="119"/>
      <c r="GD122" s="119"/>
      <c r="GE122" s="119"/>
      <c r="GF122" s="119"/>
      <c r="GG122" s="119"/>
      <c r="GH122" s="119"/>
      <c r="GI122" s="119"/>
      <c r="GJ122" s="119"/>
      <c r="GK122" s="119"/>
      <c r="GL122" s="119"/>
      <c r="GM122" s="119"/>
      <c r="GN122" s="119"/>
      <c r="GO122" s="119"/>
      <c r="GP122" s="119"/>
      <c r="GQ122" s="119"/>
      <c r="GR122" s="119"/>
      <c r="GS122" s="119"/>
      <c r="GT122" s="119"/>
      <c r="GU122" s="119"/>
      <c r="GV122" s="119"/>
      <c r="GW122" s="119"/>
      <c r="GX122" s="119"/>
      <c r="GY122" s="119"/>
      <c r="GZ122" s="119"/>
      <c r="HA122" s="119"/>
      <c r="HB122" s="119"/>
      <c r="HC122" s="119"/>
      <c r="HD122" s="119"/>
      <c r="HE122" s="119"/>
      <c r="HF122" s="119"/>
      <c r="HG122" s="119"/>
      <c r="HH122" s="119"/>
      <c r="HI122" s="119"/>
      <c r="HJ122" s="119"/>
      <c r="HK122" s="119"/>
      <c r="HL122" s="119"/>
      <c r="HM122" s="119"/>
      <c r="HN122" s="119"/>
      <c r="HO122" s="119"/>
      <c r="HP122" s="119"/>
      <c r="HQ122" s="119"/>
      <c r="HR122" s="119"/>
      <c r="HS122" s="119"/>
      <c r="HT122" s="119"/>
      <c r="HU122" s="119"/>
      <c r="HV122" s="119"/>
      <c r="HW122" s="119"/>
      <c r="HX122" s="119"/>
      <c r="HY122" s="119"/>
      <c r="HZ122" s="119"/>
      <c r="IA122" s="119"/>
      <c r="IB122" s="119"/>
      <c r="IC122" s="119"/>
      <c r="ID122" s="119"/>
      <c r="IE122" s="119"/>
      <c r="IF122" s="119"/>
      <c r="IG122" s="119"/>
      <c r="IH122" s="119"/>
      <c r="II122" s="119"/>
      <c r="IJ122" s="119"/>
      <c r="IK122" s="119"/>
      <c r="IL122" s="119"/>
      <c r="IM122" s="119"/>
      <c r="IN122" s="119"/>
      <c r="IO122" s="119"/>
      <c r="IP122" s="119"/>
      <c r="IQ122" s="119"/>
      <c r="IR122" s="119"/>
      <c r="IS122" s="119"/>
      <c r="IT122" s="119"/>
      <c r="IU122" s="119"/>
      <c r="IV122" s="119"/>
    </row>
    <row r="123" spans="1:256" customFormat="1" ht="18.75" x14ac:dyDescent="0.3">
      <c r="A123" s="346"/>
      <c r="B123" s="408" t="s">
        <v>377</v>
      </c>
      <c r="C123" s="405" t="s">
        <v>161</v>
      </c>
      <c r="D123" s="406" t="s">
        <v>68</v>
      </c>
      <c r="E123" s="406" t="s">
        <v>24</v>
      </c>
      <c r="F123" s="406" t="s">
        <v>163</v>
      </c>
      <c r="G123" s="406" t="s">
        <v>184</v>
      </c>
      <c r="H123" s="407">
        <f>прил._7!K166</f>
        <v>1</v>
      </c>
      <c r="I123" s="119"/>
      <c r="J123" s="119"/>
      <c r="K123" s="249"/>
      <c r="L123" s="119"/>
      <c r="M123" s="119"/>
      <c r="N123" s="119"/>
      <c r="O123" s="119"/>
      <c r="P123" s="119"/>
      <c r="Q123" s="119"/>
      <c r="R123" s="119"/>
      <c r="S123" s="119"/>
      <c r="T123" s="119"/>
      <c r="U123" s="119"/>
      <c r="V123" s="119"/>
      <c r="W123" s="119"/>
      <c r="X123" s="119"/>
      <c r="Y123" s="119"/>
      <c r="Z123" s="119"/>
      <c r="AA123" s="119"/>
      <c r="AB123" s="119"/>
      <c r="AC123" s="119"/>
      <c r="AD123" s="119"/>
      <c r="AE123" s="119"/>
      <c r="AF123" s="119"/>
      <c r="AG123" s="119"/>
      <c r="AH123" s="119"/>
      <c r="AI123" s="119"/>
      <c r="AJ123" s="119"/>
      <c r="AK123" s="119"/>
      <c r="AL123" s="119"/>
      <c r="AM123" s="119"/>
      <c r="AN123" s="119"/>
      <c r="AO123" s="119"/>
      <c r="AP123" s="119"/>
      <c r="AQ123" s="119"/>
      <c r="AR123" s="119"/>
      <c r="AS123" s="119"/>
      <c r="AT123" s="119"/>
      <c r="AU123" s="119"/>
      <c r="AV123" s="119"/>
      <c r="AW123" s="119"/>
      <c r="AX123" s="119"/>
      <c r="AY123" s="119"/>
      <c r="AZ123" s="119"/>
      <c r="BA123" s="119"/>
      <c r="BB123" s="119"/>
      <c r="BC123" s="119"/>
      <c r="BD123" s="119"/>
      <c r="BE123" s="119"/>
      <c r="BF123" s="119"/>
      <c r="BG123" s="119"/>
      <c r="BH123" s="119"/>
      <c r="BI123" s="119"/>
      <c r="BJ123" s="119"/>
      <c r="BK123" s="119"/>
      <c r="BL123" s="119"/>
      <c r="BM123" s="119"/>
      <c r="BN123" s="119"/>
      <c r="BO123" s="119"/>
      <c r="BP123" s="119"/>
      <c r="BQ123" s="119"/>
      <c r="BR123" s="119"/>
      <c r="BS123" s="119"/>
      <c r="BT123" s="119"/>
      <c r="BU123" s="119"/>
      <c r="BV123" s="119"/>
      <c r="BW123" s="119"/>
      <c r="BX123" s="119"/>
      <c r="BY123" s="119"/>
      <c r="BZ123" s="119"/>
      <c r="CA123" s="119"/>
      <c r="CB123" s="119"/>
      <c r="CC123" s="119"/>
      <c r="CD123" s="119"/>
      <c r="CE123" s="119"/>
      <c r="CF123" s="119"/>
      <c r="CG123" s="119"/>
      <c r="CH123" s="119"/>
      <c r="CI123" s="119"/>
      <c r="CJ123" s="119"/>
      <c r="CK123" s="119"/>
      <c r="CL123" s="119"/>
      <c r="CM123" s="119"/>
      <c r="CN123" s="119"/>
      <c r="CO123" s="119"/>
      <c r="CP123" s="119"/>
      <c r="CQ123" s="119"/>
      <c r="CR123" s="119"/>
      <c r="CS123" s="119"/>
      <c r="CT123" s="119"/>
      <c r="CU123" s="119"/>
      <c r="CV123" s="119"/>
      <c r="CW123" s="119"/>
      <c r="CX123" s="119"/>
      <c r="CY123" s="119"/>
      <c r="CZ123" s="119"/>
      <c r="DA123" s="119"/>
      <c r="DB123" s="119"/>
      <c r="DC123" s="119"/>
      <c r="DD123" s="119"/>
      <c r="DE123" s="119"/>
      <c r="DF123" s="119"/>
      <c r="DG123" s="119"/>
      <c r="DH123" s="119"/>
      <c r="DI123" s="119"/>
      <c r="DJ123" s="119"/>
      <c r="DK123" s="119"/>
      <c r="DL123" s="119"/>
      <c r="DM123" s="119"/>
      <c r="DN123" s="119"/>
      <c r="DO123" s="119"/>
      <c r="DP123" s="119"/>
      <c r="DQ123" s="119"/>
      <c r="DR123" s="119"/>
      <c r="DS123" s="119"/>
      <c r="DT123" s="119"/>
      <c r="DU123" s="119"/>
      <c r="DV123" s="119"/>
      <c r="DW123" s="119"/>
      <c r="DX123" s="119"/>
      <c r="DY123" s="119"/>
      <c r="DZ123" s="119"/>
      <c r="EA123" s="119"/>
      <c r="EB123" s="119"/>
      <c r="EC123" s="119"/>
      <c r="ED123" s="119"/>
      <c r="EE123" s="119"/>
      <c r="EF123" s="119"/>
      <c r="EG123" s="119"/>
      <c r="EH123" s="119"/>
      <c r="EI123" s="119"/>
      <c r="EJ123" s="119"/>
      <c r="EK123" s="119"/>
      <c r="EL123" s="119"/>
      <c r="EM123" s="119"/>
      <c r="EN123" s="119"/>
      <c r="EO123" s="119"/>
      <c r="EP123" s="119"/>
      <c r="EQ123" s="119"/>
      <c r="ER123" s="119"/>
      <c r="ES123" s="119"/>
      <c r="ET123" s="119"/>
      <c r="EU123" s="119"/>
      <c r="EV123" s="119"/>
      <c r="EW123" s="119"/>
      <c r="EX123" s="119"/>
      <c r="EY123" s="119"/>
      <c r="EZ123" s="119"/>
      <c r="FA123" s="119"/>
      <c r="FB123" s="119"/>
      <c r="FC123" s="119"/>
      <c r="FD123" s="119"/>
      <c r="FE123" s="119"/>
      <c r="FF123" s="119"/>
      <c r="FG123" s="119"/>
      <c r="FH123" s="119"/>
      <c r="FI123" s="119"/>
      <c r="FJ123" s="119"/>
      <c r="FK123" s="119"/>
      <c r="FL123" s="119"/>
      <c r="FM123" s="119"/>
      <c r="FN123" s="119"/>
      <c r="FO123" s="119"/>
      <c r="FP123" s="119"/>
      <c r="FQ123" s="119"/>
      <c r="FR123" s="119"/>
      <c r="FS123" s="119"/>
      <c r="FT123" s="119"/>
      <c r="FU123" s="119"/>
      <c r="FV123" s="119"/>
      <c r="FW123" s="119"/>
      <c r="FX123" s="119"/>
      <c r="FY123" s="119"/>
      <c r="FZ123" s="119"/>
      <c r="GA123" s="119"/>
      <c r="GB123" s="119"/>
      <c r="GC123" s="119"/>
      <c r="GD123" s="119"/>
      <c r="GE123" s="119"/>
      <c r="GF123" s="119"/>
      <c r="GG123" s="119"/>
      <c r="GH123" s="119"/>
      <c r="GI123" s="119"/>
      <c r="GJ123" s="119"/>
      <c r="GK123" s="119"/>
      <c r="GL123" s="119"/>
      <c r="GM123" s="119"/>
      <c r="GN123" s="119"/>
      <c r="GO123" s="119"/>
      <c r="GP123" s="119"/>
      <c r="GQ123" s="119"/>
      <c r="GR123" s="119"/>
      <c r="GS123" s="119"/>
      <c r="GT123" s="119"/>
      <c r="GU123" s="119"/>
      <c r="GV123" s="119"/>
      <c r="GW123" s="119"/>
      <c r="GX123" s="119"/>
      <c r="GY123" s="119"/>
      <c r="GZ123" s="119"/>
      <c r="HA123" s="119"/>
      <c r="HB123" s="119"/>
      <c r="HC123" s="119"/>
      <c r="HD123" s="119"/>
      <c r="HE123" s="119"/>
      <c r="HF123" s="119"/>
      <c r="HG123" s="119"/>
      <c r="HH123" s="119"/>
      <c r="HI123" s="119"/>
      <c r="HJ123" s="119"/>
      <c r="HK123" s="119"/>
      <c r="HL123" s="119"/>
      <c r="HM123" s="119"/>
      <c r="HN123" s="119"/>
      <c r="HO123" s="119"/>
      <c r="HP123" s="119"/>
      <c r="HQ123" s="119"/>
      <c r="HR123" s="119"/>
      <c r="HS123" s="119"/>
      <c r="HT123" s="119"/>
      <c r="HU123" s="119"/>
      <c r="HV123" s="119"/>
      <c r="HW123" s="119"/>
      <c r="HX123" s="119"/>
      <c r="HY123" s="119"/>
      <c r="HZ123" s="119"/>
      <c r="IA123" s="119"/>
      <c r="IB123" s="119"/>
      <c r="IC123" s="119"/>
      <c r="ID123" s="119"/>
      <c r="IE123" s="119"/>
      <c r="IF123" s="119"/>
      <c r="IG123" s="119"/>
      <c r="IH123" s="119"/>
      <c r="II123" s="119"/>
      <c r="IJ123" s="119"/>
      <c r="IK123" s="119"/>
      <c r="IL123" s="119"/>
      <c r="IM123" s="119"/>
      <c r="IN123" s="119"/>
      <c r="IO123" s="119"/>
      <c r="IP123" s="119"/>
      <c r="IQ123" s="119"/>
      <c r="IR123" s="119"/>
      <c r="IS123" s="119"/>
      <c r="IT123" s="119"/>
      <c r="IU123" s="119"/>
      <c r="IV123" s="119"/>
    </row>
    <row r="124" spans="1:256" ht="48" x14ac:dyDescent="0.3">
      <c r="A124" s="357"/>
      <c r="B124" s="392" t="s">
        <v>64</v>
      </c>
      <c r="C124" s="360" t="s">
        <v>65</v>
      </c>
      <c r="D124" s="360" t="s">
        <v>66</v>
      </c>
      <c r="E124" s="360" t="s">
        <v>24</v>
      </c>
      <c r="F124" s="360" t="s">
        <v>127</v>
      </c>
      <c r="G124" s="409"/>
      <c r="H124" s="410">
        <f>H127</f>
        <v>70</v>
      </c>
      <c r="K124" s="242"/>
    </row>
    <row r="125" spans="1:256" ht="18.75" x14ac:dyDescent="0.3">
      <c r="A125" s="358"/>
      <c r="B125" s="362" t="s">
        <v>54</v>
      </c>
      <c r="C125" s="363" t="s">
        <v>65</v>
      </c>
      <c r="D125" s="363" t="s">
        <v>68</v>
      </c>
      <c r="E125" s="363" t="s">
        <v>24</v>
      </c>
      <c r="F125" s="363" t="s">
        <v>127</v>
      </c>
      <c r="G125" s="411"/>
      <c r="H125" s="412">
        <f>H126</f>
        <v>70</v>
      </c>
      <c r="K125" s="242"/>
    </row>
    <row r="126" spans="1:256" ht="32.25" x14ac:dyDescent="0.3">
      <c r="A126" s="358"/>
      <c r="B126" s="362" t="s">
        <v>69</v>
      </c>
      <c r="C126" s="363" t="s">
        <v>65</v>
      </c>
      <c r="D126" s="363" t="s">
        <v>68</v>
      </c>
      <c r="E126" s="363" t="s">
        <v>24</v>
      </c>
      <c r="F126" s="363" t="s">
        <v>139</v>
      </c>
      <c r="G126" s="411"/>
      <c r="H126" s="412">
        <f>H127</f>
        <v>70</v>
      </c>
      <c r="K126" s="242"/>
    </row>
    <row r="127" spans="1:256" ht="26.25" customHeight="1" x14ac:dyDescent="0.3">
      <c r="A127" s="358"/>
      <c r="B127" s="400" t="s">
        <v>70</v>
      </c>
      <c r="C127" s="363" t="s">
        <v>65</v>
      </c>
      <c r="D127" s="363" t="s">
        <v>68</v>
      </c>
      <c r="E127" s="363" t="s">
        <v>24</v>
      </c>
      <c r="F127" s="363" t="s">
        <v>139</v>
      </c>
      <c r="G127" s="411" t="s">
        <v>71</v>
      </c>
      <c r="H127" s="412">
        <f>прил._7!K23</f>
        <v>70</v>
      </c>
      <c r="K127" s="242"/>
    </row>
    <row r="128" spans="1:256" ht="32.25" customHeight="1" x14ac:dyDescent="0.25">
      <c r="A128" s="25"/>
      <c r="B128" s="22"/>
      <c r="C128" s="79"/>
      <c r="D128" s="79"/>
      <c r="E128" s="79"/>
      <c r="F128" s="79"/>
      <c r="G128" s="79"/>
      <c r="H128" s="80"/>
      <c r="K128" s="242"/>
    </row>
    <row r="129" spans="1:17" ht="32.25" customHeight="1" x14ac:dyDescent="0.3">
      <c r="A129" s="25"/>
      <c r="B129" s="563" t="s">
        <v>351</v>
      </c>
      <c r="C129" s="564"/>
      <c r="D129" s="564"/>
      <c r="E129" s="564"/>
      <c r="F129" s="564"/>
      <c r="G129" s="564"/>
      <c r="H129" s="564"/>
      <c r="K129" s="242"/>
    </row>
    <row r="130" spans="1:17" ht="32.25" customHeight="1" x14ac:dyDescent="0.25">
      <c r="A130" s="25"/>
      <c r="B130" s="22"/>
      <c r="C130" s="79"/>
      <c r="D130" s="79"/>
      <c r="E130" s="79"/>
      <c r="F130" s="79"/>
      <c r="G130" s="79"/>
      <c r="H130" s="80"/>
      <c r="K130" s="242"/>
    </row>
    <row r="131" spans="1:17" x14ac:dyDescent="0.25">
      <c r="G131" s="15"/>
      <c r="K131" s="242"/>
      <c r="O131" s="242"/>
      <c r="P131" s="242"/>
      <c r="Q131" s="242"/>
    </row>
    <row r="132" spans="1:17" x14ac:dyDescent="0.25">
      <c r="B132" s="23"/>
      <c r="C132" s="23"/>
      <c r="D132" s="23"/>
      <c r="E132" s="23"/>
      <c r="F132" s="23"/>
      <c r="G132" s="95"/>
      <c r="H132" s="23"/>
      <c r="K132" s="242"/>
      <c r="O132" s="242"/>
      <c r="P132" s="242"/>
      <c r="Q132" s="242"/>
    </row>
    <row r="133" spans="1:17" x14ac:dyDescent="0.25">
      <c r="K133" s="242"/>
      <c r="O133" s="242"/>
      <c r="P133" s="242"/>
      <c r="Q133" s="242"/>
    </row>
    <row r="134" spans="1:17" x14ac:dyDescent="0.25">
      <c r="K134" s="242"/>
    </row>
  </sheetData>
  <mergeCells count="9">
    <mergeCell ref="C8:F8"/>
    <mergeCell ref="C9:F9"/>
    <mergeCell ref="B129:H129"/>
    <mergeCell ref="C1:H1"/>
    <mergeCell ref="C2:H2"/>
    <mergeCell ref="C3:H3"/>
    <mergeCell ref="C4:H4"/>
    <mergeCell ref="C5:H5"/>
    <mergeCell ref="A6:H6"/>
  </mergeCells>
  <phoneticPr fontId="38" type="noConversion"/>
  <pageMargins left="0.7" right="0.7" top="0.75" bottom="0.75" header="0.3" footer="0.3"/>
  <pageSetup paperSize="9" scale="93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168"/>
  <sheetViews>
    <sheetView view="pageBreakPreview" zoomScale="80" zoomScaleNormal="91" zoomScaleSheetLayoutView="80" workbookViewId="0">
      <selection activeCell="A6" sqref="A6:K6"/>
    </sheetView>
  </sheetViews>
  <sheetFormatPr defaultColWidth="11.42578125" defaultRowHeight="15" x14ac:dyDescent="0.25"/>
  <cols>
    <col min="1" max="1" width="3.85546875" style="53" customWidth="1"/>
    <col min="2" max="2" width="91" style="53" customWidth="1"/>
    <col min="3" max="3" width="7" style="53" customWidth="1"/>
    <col min="4" max="5" width="3.85546875" style="53" customWidth="1"/>
    <col min="6" max="6" width="4.140625" style="53" customWidth="1"/>
    <col min="7" max="7" width="3.28515625" style="53" customWidth="1"/>
    <col min="8" max="8" width="4" style="53" customWidth="1"/>
    <col min="9" max="9" width="7.42578125" style="53" customWidth="1"/>
    <col min="10" max="10" width="4.7109375" style="81" customWidth="1"/>
    <col min="11" max="11" width="11.42578125" style="53" customWidth="1"/>
    <col min="12" max="12" width="11.28515625" style="122" customWidth="1"/>
    <col min="13" max="13" width="14.7109375" style="123" customWidth="1"/>
    <col min="14" max="14" width="9.140625" style="123" customWidth="1"/>
    <col min="15" max="15" width="14.42578125" style="53" customWidth="1"/>
    <col min="16" max="246" width="9.140625" style="53" customWidth="1"/>
    <col min="247" max="247" width="3.85546875" style="53" customWidth="1"/>
    <col min="248" max="248" width="45.28515625" style="53" customWidth="1"/>
    <col min="249" max="249" width="4.85546875" style="53" customWidth="1"/>
    <col min="250" max="251" width="3.85546875" style="53" customWidth="1"/>
    <col min="252" max="252" width="3.7109375" style="53" customWidth="1"/>
    <col min="253" max="253" width="2.5703125" style="53" customWidth="1"/>
    <col min="254" max="254" width="7.42578125" style="53" customWidth="1"/>
    <col min="255" max="255" width="4.7109375" style="53" customWidth="1"/>
    <col min="256" max="16384" width="11.42578125" style="53"/>
  </cols>
  <sheetData>
    <row r="1" spans="1:17" x14ac:dyDescent="0.25">
      <c r="B1"/>
      <c r="C1" s="576" t="s">
        <v>308</v>
      </c>
      <c r="D1" s="576"/>
      <c r="E1" s="576"/>
      <c r="F1" s="576"/>
      <c r="G1" s="576"/>
      <c r="H1" s="576"/>
      <c r="I1" s="576"/>
      <c r="J1" s="576"/>
      <c r="K1" s="576"/>
    </row>
    <row r="2" spans="1:17" x14ac:dyDescent="0.25">
      <c r="C2" s="576" t="s">
        <v>0</v>
      </c>
      <c r="D2" s="576"/>
      <c r="E2" s="576"/>
      <c r="F2" s="576"/>
      <c r="G2" s="576"/>
      <c r="H2" s="576"/>
      <c r="I2" s="576"/>
      <c r="J2" s="576"/>
      <c r="K2" s="576"/>
      <c r="P2" s="142"/>
      <c r="Q2" s="142"/>
    </row>
    <row r="3" spans="1:17" x14ac:dyDescent="0.25">
      <c r="C3" s="576" t="s">
        <v>1</v>
      </c>
      <c r="D3" s="576"/>
      <c r="E3" s="576"/>
      <c r="F3" s="576"/>
      <c r="G3" s="576"/>
      <c r="H3" s="576"/>
      <c r="I3" s="576"/>
      <c r="J3" s="576"/>
      <c r="K3" s="576"/>
    </row>
    <row r="4" spans="1:17" x14ac:dyDescent="0.25">
      <c r="C4" s="576" t="s">
        <v>2</v>
      </c>
      <c r="D4" s="576"/>
      <c r="E4" s="576"/>
      <c r="F4" s="576"/>
      <c r="G4" s="576"/>
      <c r="H4" s="576"/>
      <c r="I4" s="576"/>
      <c r="J4" s="576"/>
      <c r="K4" s="576"/>
    </row>
    <row r="5" spans="1:17" ht="12.75" customHeight="1" x14ac:dyDescent="0.25">
      <c r="C5" s="576" t="s">
        <v>535</v>
      </c>
      <c r="D5" s="576"/>
      <c r="E5" s="576"/>
      <c r="F5" s="576"/>
      <c r="G5" s="576"/>
      <c r="H5" s="576"/>
      <c r="I5" s="576"/>
      <c r="J5" s="576"/>
      <c r="K5" s="576"/>
    </row>
    <row r="6" spans="1:17" x14ac:dyDescent="0.25">
      <c r="A6" s="577" t="s">
        <v>407</v>
      </c>
      <c r="B6" s="577"/>
      <c r="C6" s="577"/>
      <c r="D6" s="577"/>
      <c r="E6" s="577"/>
      <c r="F6" s="577"/>
      <c r="G6" s="577"/>
      <c r="H6" s="577"/>
      <c r="I6" s="577"/>
      <c r="J6" s="577"/>
      <c r="K6" s="577"/>
    </row>
    <row r="7" spans="1:17" ht="6" customHeight="1" x14ac:dyDescent="0.25">
      <c r="A7" s="569"/>
      <c r="B7" s="569"/>
      <c r="C7" s="569"/>
      <c r="D7" s="569"/>
      <c r="E7" s="569"/>
      <c r="F7" s="569"/>
      <c r="G7" s="569"/>
      <c r="H7" s="569"/>
      <c r="I7" s="569"/>
      <c r="J7" s="569"/>
      <c r="K7" s="569"/>
    </row>
    <row r="8" spans="1:17" ht="17.25" customHeight="1" x14ac:dyDescent="0.25">
      <c r="A8" s="90"/>
      <c r="B8" s="90"/>
      <c r="C8" s="90"/>
      <c r="D8" s="90"/>
      <c r="E8" s="90"/>
      <c r="F8" s="90"/>
      <c r="G8" s="90"/>
      <c r="H8" s="90"/>
      <c r="I8" s="90"/>
      <c r="J8" s="91"/>
      <c r="K8" s="92" t="s">
        <v>59</v>
      </c>
    </row>
    <row r="9" spans="1:17" ht="43.5" customHeight="1" x14ac:dyDescent="0.25">
      <c r="A9" s="85" t="s">
        <v>60</v>
      </c>
      <c r="B9" s="85" t="s">
        <v>4</v>
      </c>
      <c r="C9" s="86" t="s">
        <v>61</v>
      </c>
      <c r="D9" s="87" t="s">
        <v>62</v>
      </c>
      <c r="E9" s="87" t="s">
        <v>6</v>
      </c>
      <c r="F9" s="570" t="s">
        <v>33</v>
      </c>
      <c r="G9" s="571"/>
      <c r="H9" s="571"/>
      <c r="I9" s="572"/>
      <c r="J9" s="88" t="s">
        <v>34</v>
      </c>
      <c r="K9" s="89" t="s">
        <v>148</v>
      </c>
      <c r="L9" s="124"/>
      <c r="M9" s="125"/>
    </row>
    <row r="10" spans="1:17" x14ac:dyDescent="0.25">
      <c r="A10" s="27">
        <v>1</v>
      </c>
      <c r="B10" s="27">
        <v>2</v>
      </c>
      <c r="C10" s="27">
        <v>3</v>
      </c>
      <c r="D10" s="27">
        <v>4</v>
      </c>
      <c r="E10" s="27">
        <v>5</v>
      </c>
      <c r="F10" s="573">
        <v>6</v>
      </c>
      <c r="G10" s="574"/>
      <c r="H10" s="574"/>
      <c r="I10" s="575"/>
      <c r="J10" s="82">
        <v>7</v>
      </c>
      <c r="K10" s="27">
        <v>8</v>
      </c>
      <c r="L10" s="141"/>
      <c r="M10" s="141"/>
    </row>
    <row r="11" spans="1:17" x14ac:dyDescent="0.25">
      <c r="A11" s="27"/>
      <c r="B11" s="55" t="s">
        <v>63</v>
      </c>
      <c r="C11" s="51"/>
      <c r="D11" s="51"/>
      <c r="E11" s="51"/>
      <c r="F11" s="75"/>
      <c r="G11" s="76"/>
      <c r="H11" s="76"/>
      <c r="I11" s="77"/>
      <c r="J11" s="77"/>
      <c r="K11" s="216">
        <f>K24+K12</f>
        <v>23847.1</v>
      </c>
      <c r="L11" s="124"/>
      <c r="M11" s="125"/>
      <c r="N11" s="126"/>
      <c r="O11" s="54"/>
      <c r="Q11" s="54"/>
    </row>
    <row r="12" spans="1:17" ht="18.75" x14ac:dyDescent="0.3">
      <c r="A12" s="313">
        <v>1</v>
      </c>
      <c r="B12" s="314" t="s">
        <v>118</v>
      </c>
      <c r="C12" s="313">
        <v>991</v>
      </c>
      <c r="D12" s="315"/>
      <c r="E12" s="315"/>
      <c r="F12" s="316"/>
      <c r="G12" s="317"/>
      <c r="H12" s="317"/>
      <c r="I12" s="318"/>
      <c r="J12" s="315"/>
      <c r="K12" s="319">
        <f>K19+K18</f>
        <v>80</v>
      </c>
    </row>
    <row r="13" spans="1:17" ht="18.75" x14ac:dyDescent="0.3">
      <c r="A13" s="313"/>
      <c r="B13" s="314" t="s">
        <v>7</v>
      </c>
      <c r="C13" s="313">
        <v>991</v>
      </c>
      <c r="D13" s="315" t="s">
        <v>23</v>
      </c>
      <c r="E13" s="315" t="s">
        <v>24</v>
      </c>
      <c r="F13" s="316"/>
      <c r="G13" s="317"/>
      <c r="H13" s="317"/>
      <c r="I13" s="318"/>
      <c r="J13" s="315"/>
      <c r="K13" s="319">
        <f>K12</f>
        <v>80</v>
      </c>
    </row>
    <row r="14" spans="1:17" ht="56.25" x14ac:dyDescent="0.3">
      <c r="A14" s="313"/>
      <c r="B14" s="312" t="s">
        <v>179</v>
      </c>
      <c r="C14" s="313">
        <v>991</v>
      </c>
      <c r="D14" s="315" t="s">
        <v>23</v>
      </c>
      <c r="E14" s="320" t="s">
        <v>27</v>
      </c>
      <c r="F14" s="316"/>
      <c r="G14" s="321"/>
      <c r="H14" s="321"/>
      <c r="I14" s="322"/>
      <c r="J14" s="323"/>
      <c r="K14" s="319">
        <f>K18</f>
        <v>10</v>
      </c>
      <c r="N14" s="125"/>
    </row>
    <row r="15" spans="1:17" ht="42.75" customHeight="1" x14ac:dyDescent="0.3">
      <c r="A15" s="324"/>
      <c r="B15" s="325" t="s">
        <v>180</v>
      </c>
      <c r="C15" s="324">
        <v>991</v>
      </c>
      <c r="D15" s="326" t="s">
        <v>23</v>
      </c>
      <c r="E15" s="327" t="s">
        <v>27</v>
      </c>
      <c r="F15" s="327" t="s">
        <v>178</v>
      </c>
      <c r="G15" s="328" t="s">
        <v>66</v>
      </c>
      <c r="H15" s="329" t="s">
        <v>24</v>
      </c>
      <c r="I15" s="330" t="s">
        <v>127</v>
      </c>
      <c r="J15" s="330"/>
      <c r="K15" s="331">
        <f>K18</f>
        <v>10</v>
      </c>
      <c r="O15" s="54"/>
    </row>
    <row r="16" spans="1:17" ht="18.75" x14ac:dyDescent="0.3">
      <c r="A16" s="324"/>
      <c r="B16" s="414" t="s">
        <v>181</v>
      </c>
      <c r="C16" s="332">
        <v>991</v>
      </c>
      <c r="D16" s="333" t="s">
        <v>23</v>
      </c>
      <c r="E16" s="334" t="s">
        <v>27</v>
      </c>
      <c r="F16" s="334" t="s">
        <v>178</v>
      </c>
      <c r="G16" s="415" t="s">
        <v>68</v>
      </c>
      <c r="H16" s="335" t="s">
        <v>24</v>
      </c>
      <c r="I16" s="336" t="s">
        <v>127</v>
      </c>
      <c r="J16" s="336"/>
      <c r="K16" s="331">
        <f>K18</f>
        <v>10</v>
      </c>
      <c r="N16" s="125"/>
      <c r="P16" s="54"/>
    </row>
    <row r="17" spans="1:17" ht="18.75" x14ac:dyDescent="0.3">
      <c r="A17" s="313"/>
      <c r="B17" s="414" t="s">
        <v>182</v>
      </c>
      <c r="C17" s="332">
        <v>991</v>
      </c>
      <c r="D17" s="333" t="s">
        <v>23</v>
      </c>
      <c r="E17" s="333" t="s">
        <v>27</v>
      </c>
      <c r="F17" s="416" t="s">
        <v>178</v>
      </c>
      <c r="G17" s="417" t="s">
        <v>68</v>
      </c>
      <c r="H17" s="417" t="s">
        <v>24</v>
      </c>
      <c r="I17" s="418" t="s">
        <v>127</v>
      </c>
      <c r="J17" s="333"/>
      <c r="K17" s="331">
        <f>K18</f>
        <v>10</v>
      </c>
    </row>
    <row r="18" spans="1:17" ht="37.5" x14ac:dyDescent="0.3">
      <c r="A18" s="313"/>
      <c r="B18" s="414" t="s">
        <v>183</v>
      </c>
      <c r="C18" s="332">
        <v>991</v>
      </c>
      <c r="D18" s="333" t="s">
        <v>23</v>
      </c>
      <c r="E18" s="333" t="s">
        <v>27</v>
      </c>
      <c r="F18" s="416" t="s">
        <v>178</v>
      </c>
      <c r="G18" s="417" t="s">
        <v>68</v>
      </c>
      <c r="H18" s="417" t="s">
        <v>24</v>
      </c>
      <c r="I18" s="418" t="s">
        <v>139</v>
      </c>
      <c r="J18" s="333" t="s">
        <v>81</v>
      </c>
      <c r="K18" s="331">
        <v>10</v>
      </c>
    </row>
    <row r="19" spans="1:17" ht="20.25" customHeight="1" x14ac:dyDescent="0.3">
      <c r="A19" s="313"/>
      <c r="B19" s="419" t="s">
        <v>7</v>
      </c>
      <c r="C19" s="341">
        <v>991</v>
      </c>
      <c r="D19" s="342" t="s">
        <v>23</v>
      </c>
      <c r="E19" s="342" t="s">
        <v>29</v>
      </c>
      <c r="F19" s="420"/>
      <c r="G19" s="421"/>
      <c r="H19" s="421"/>
      <c r="I19" s="422"/>
      <c r="J19" s="342"/>
      <c r="K19" s="319">
        <f>K23</f>
        <v>70</v>
      </c>
    </row>
    <row r="20" spans="1:17" ht="42.75" customHeight="1" x14ac:dyDescent="0.3">
      <c r="A20" s="324"/>
      <c r="B20" s="423" t="s">
        <v>64</v>
      </c>
      <c r="C20" s="332">
        <v>991</v>
      </c>
      <c r="D20" s="333" t="s">
        <v>23</v>
      </c>
      <c r="E20" s="334" t="s">
        <v>29</v>
      </c>
      <c r="F20" s="334" t="s">
        <v>65</v>
      </c>
      <c r="G20" s="335" t="s">
        <v>66</v>
      </c>
      <c r="H20" s="335" t="s">
        <v>24</v>
      </c>
      <c r="I20" s="336" t="s">
        <v>127</v>
      </c>
      <c r="J20" s="336"/>
      <c r="K20" s="331">
        <f>K23</f>
        <v>70</v>
      </c>
      <c r="O20" s="54"/>
    </row>
    <row r="21" spans="1:17" ht="18.75" x14ac:dyDescent="0.3">
      <c r="A21" s="324"/>
      <c r="B21" s="423" t="s">
        <v>54</v>
      </c>
      <c r="C21" s="332">
        <v>991</v>
      </c>
      <c r="D21" s="333" t="s">
        <v>23</v>
      </c>
      <c r="E21" s="334" t="s">
        <v>29</v>
      </c>
      <c r="F21" s="334" t="s">
        <v>65</v>
      </c>
      <c r="G21" s="335" t="s">
        <v>68</v>
      </c>
      <c r="H21" s="335" t="s">
        <v>24</v>
      </c>
      <c r="I21" s="336" t="s">
        <v>127</v>
      </c>
      <c r="J21" s="336"/>
      <c r="K21" s="331">
        <f>K23</f>
        <v>70</v>
      </c>
      <c r="N21" s="125"/>
      <c r="P21" s="54"/>
    </row>
    <row r="22" spans="1:17" ht="30" customHeight="1" x14ac:dyDescent="0.3">
      <c r="A22" s="324"/>
      <c r="B22" s="424" t="s">
        <v>69</v>
      </c>
      <c r="C22" s="332">
        <v>991</v>
      </c>
      <c r="D22" s="333" t="s">
        <v>23</v>
      </c>
      <c r="E22" s="334" t="s">
        <v>29</v>
      </c>
      <c r="F22" s="334" t="s">
        <v>65</v>
      </c>
      <c r="G22" s="335" t="s">
        <v>68</v>
      </c>
      <c r="H22" s="335" t="s">
        <v>24</v>
      </c>
      <c r="I22" s="336" t="s">
        <v>139</v>
      </c>
      <c r="J22" s="336"/>
      <c r="K22" s="331">
        <f>K23</f>
        <v>70</v>
      </c>
      <c r="O22" s="54"/>
      <c r="P22" s="54"/>
    </row>
    <row r="23" spans="1:17" ht="21" customHeight="1" x14ac:dyDescent="0.3">
      <c r="A23" s="324"/>
      <c r="B23" s="423" t="s">
        <v>70</v>
      </c>
      <c r="C23" s="332">
        <v>991</v>
      </c>
      <c r="D23" s="333" t="s">
        <v>23</v>
      </c>
      <c r="E23" s="334" t="s">
        <v>29</v>
      </c>
      <c r="F23" s="334" t="s">
        <v>65</v>
      </c>
      <c r="G23" s="335" t="s">
        <v>68</v>
      </c>
      <c r="H23" s="335" t="s">
        <v>24</v>
      </c>
      <c r="I23" s="336" t="s">
        <v>139</v>
      </c>
      <c r="J23" s="336" t="s">
        <v>71</v>
      </c>
      <c r="K23" s="331">
        <v>70</v>
      </c>
      <c r="L23" s="124"/>
      <c r="N23" s="125"/>
      <c r="O23" s="54"/>
    </row>
    <row r="24" spans="1:17" ht="36.75" customHeight="1" x14ac:dyDescent="0.3">
      <c r="A24" s="313">
        <v>2</v>
      </c>
      <c r="B24" s="425" t="s">
        <v>72</v>
      </c>
      <c r="C24" s="341">
        <v>992</v>
      </c>
      <c r="D24" s="426"/>
      <c r="E24" s="426"/>
      <c r="F24" s="334"/>
      <c r="G24" s="335"/>
      <c r="H24" s="335"/>
      <c r="I24" s="336"/>
      <c r="J24" s="341"/>
      <c r="K24" s="319">
        <f>K25+K63+K69+K82+K102+K122+K128+K138+K149+K155+K161</f>
        <v>23767.1</v>
      </c>
      <c r="L24" s="124"/>
      <c r="N24" s="125"/>
      <c r="O24" s="54"/>
      <c r="P24" s="54"/>
      <c r="Q24" s="54"/>
    </row>
    <row r="25" spans="1:17" s="52" customFormat="1" ht="18.75" x14ac:dyDescent="0.3">
      <c r="A25" s="313"/>
      <c r="B25" s="425" t="s">
        <v>7</v>
      </c>
      <c r="C25" s="341">
        <v>992</v>
      </c>
      <c r="D25" s="342" t="s">
        <v>23</v>
      </c>
      <c r="E25" s="342" t="s">
        <v>24</v>
      </c>
      <c r="F25" s="343"/>
      <c r="G25" s="344"/>
      <c r="H25" s="344"/>
      <c r="I25" s="345"/>
      <c r="J25" s="342"/>
      <c r="K25" s="319">
        <f>K26+K31+K46+K51</f>
        <v>11015.900000000001</v>
      </c>
      <c r="L25" s="127"/>
      <c r="M25" s="128"/>
      <c r="N25" s="128"/>
    </row>
    <row r="26" spans="1:17" s="52" customFormat="1" ht="51" customHeight="1" x14ac:dyDescent="0.3">
      <c r="A26" s="313"/>
      <c r="B26" s="427" t="s">
        <v>38</v>
      </c>
      <c r="C26" s="332">
        <v>992</v>
      </c>
      <c r="D26" s="333" t="s">
        <v>23</v>
      </c>
      <c r="E26" s="333" t="s">
        <v>25</v>
      </c>
      <c r="F26" s="334"/>
      <c r="G26" s="335"/>
      <c r="H26" s="335"/>
      <c r="I26" s="336"/>
      <c r="J26" s="333"/>
      <c r="K26" s="331">
        <f>K30</f>
        <v>853.1</v>
      </c>
      <c r="L26" s="127"/>
      <c r="M26" s="128"/>
      <c r="N26" s="128"/>
    </row>
    <row r="27" spans="1:17" s="52" customFormat="1" ht="18.75" x14ac:dyDescent="0.3">
      <c r="A27" s="313"/>
      <c r="B27" s="423" t="s">
        <v>73</v>
      </c>
      <c r="C27" s="332">
        <v>992</v>
      </c>
      <c r="D27" s="333" t="s">
        <v>23</v>
      </c>
      <c r="E27" s="333" t="s">
        <v>25</v>
      </c>
      <c r="F27" s="334" t="s">
        <v>74</v>
      </c>
      <c r="G27" s="335" t="s">
        <v>66</v>
      </c>
      <c r="H27" s="335" t="s">
        <v>24</v>
      </c>
      <c r="I27" s="336" t="s">
        <v>127</v>
      </c>
      <c r="J27" s="333"/>
      <c r="K27" s="331">
        <f>K30</f>
        <v>853.1</v>
      </c>
      <c r="L27" s="127"/>
      <c r="M27" s="128"/>
      <c r="N27" s="128"/>
      <c r="O27" s="57"/>
    </row>
    <row r="28" spans="1:17" s="52" customFormat="1" ht="18.75" x14ac:dyDescent="0.3">
      <c r="A28" s="313"/>
      <c r="B28" s="423" t="s">
        <v>52</v>
      </c>
      <c r="C28" s="332">
        <v>992</v>
      </c>
      <c r="D28" s="333" t="s">
        <v>23</v>
      </c>
      <c r="E28" s="333" t="s">
        <v>25</v>
      </c>
      <c r="F28" s="334" t="s">
        <v>74</v>
      </c>
      <c r="G28" s="335" t="s">
        <v>75</v>
      </c>
      <c r="H28" s="335" t="s">
        <v>24</v>
      </c>
      <c r="I28" s="336" t="s">
        <v>127</v>
      </c>
      <c r="J28" s="333"/>
      <c r="K28" s="331">
        <f>K30</f>
        <v>853.1</v>
      </c>
      <c r="L28" s="127"/>
      <c r="M28" s="128"/>
      <c r="N28" s="128"/>
      <c r="O28" s="57"/>
    </row>
    <row r="29" spans="1:17" s="52" customFormat="1" ht="18.75" x14ac:dyDescent="0.3">
      <c r="A29" s="313"/>
      <c r="B29" s="423" t="s">
        <v>69</v>
      </c>
      <c r="C29" s="332">
        <v>992</v>
      </c>
      <c r="D29" s="333" t="s">
        <v>23</v>
      </c>
      <c r="E29" s="333" t="s">
        <v>25</v>
      </c>
      <c r="F29" s="334" t="s">
        <v>74</v>
      </c>
      <c r="G29" s="335" t="s">
        <v>75</v>
      </c>
      <c r="H29" s="335" t="s">
        <v>24</v>
      </c>
      <c r="I29" s="336" t="s">
        <v>139</v>
      </c>
      <c r="J29" s="333"/>
      <c r="K29" s="331">
        <f>K30</f>
        <v>853.1</v>
      </c>
      <c r="L29" s="127"/>
      <c r="M29" s="128"/>
      <c r="N29" s="128"/>
    </row>
    <row r="30" spans="1:17" s="52" customFormat="1" ht="75" customHeight="1" x14ac:dyDescent="0.3">
      <c r="A30" s="313"/>
      <c r="B30" s="423" t="s">
        <v>76</v>
      </c>
      <c r="C30" s="332">
        <v>992</v>
      </c>
      <c r="D30" s="333" t="s">
        <v>23</v>
      </c>
      <c r="E30" s="333" t="s">
        <v>25</v>
      </c>
      <c r="F30" s="334" t="s">
        <v>74</v>
      </c>
      <c r="G30" s="335" t="s">
        <v>75</v>
      </c>
      <c r="H30" s="335" t="s">
        <v>24</v>
      </c>
      <c r="I30" s="336" t="s">
        <v>139</v>
      </c>
      <c r="J30" s="333" t="s">
        <v>77</v>
      </c>
      <c r="K30" s="331">
        <v>853.1</v>
      </c>
      <c r="L30" s="127"/>
      <c r="M30" s="128"/>
      <c r="N30" s="128"/>
      <c r="O30" s="57"/>
    </row>
    <row r="31" spans="1:17" s="52" customFormat="1" ht="57.75" customHeight="1" x14ac:dyDescent="0.3">
      <c r="A31" s="313"/>
      <c r="B31" s="427" t="s">
        <v>78</v>
      </c>
      <c r="C31" s="332">
        <v>992</v>
      </c>
      <c r="D31" s="333" t="s">
        <v>23</v>
      </c>
      <c r="E31" s="333" t="s">
        <v>26</v>
      </c>
      <c r="F31" s="334"/>
      <c r="G31" s="335"/>
      <c r="H31" s="335"/>
      <c r="I31" s="336"/>
      <c r="J31" s="333"/>
      <c r="K31" s="331">
        <f>K35+K36+K37+K40+K41</f>
        <v>4810.2</v>
      </c>
      <c r="L31" s="127"/>
      <c r="M31" s="129"/>
      <c r="N31" s="128"/>
    </row>
    <row r="32" spans="1:17" s="52" customFormat="1" ht="18.75" x14ac:dyDescent="0.3">
      <c r="A32" s="313"/>
      <c r="B32" s="423" t="s">
        <v>169</v>
      </c>
      <c r="C32" s="332">
        <v>992</v>
      </c>
      <c r="D32" s="333" t="s">
        <v>23</v>
      </c>
      <c r="E32" s="333" t="s">
        <v>26</v>
      </c>
      <c r="F32" s="334" t="s">
        <v>79</v>
      </c>
      <c r="G32" s="335" t="s">
        <v>66</v>
      </c>
      <c r="H32" s="335" t="s">
        <v>24</v>
      </c>
      <c r="I32" s="336" t="s">
        <v>127</v>
      </c>
      <c r="J32" s="333"/>
      <c r="K32" s="331">
        <f>K33+K38+K41</f>
        <v>4810.2</v>
      </c>
      <c r="L32" s="127"/>
      <c r="M32" s="128"/>
      <c r="N32" s="128"/>
    </row>
    <row r="33" spans="1:11" ht="18.75" x14ac:dyDescent="0.3">
      <c r="A33" s="338"/>
      <c r="B33" s="423" t="s">
        <v>169</v>
      </c>
      <c r="C33" s="332">
        <v>992</v>
      </c>
      <c r="D33" s="333" t="s">
        <v>23</v>
      </c>
      <c r="E33" s="333" t="s">
        <v>26</v>
      </c>
      <c r="F33" s="334" t="s">
        <v>79</v>
      </c>
      <c r="G33" s="335" t="s">
        <v>75</v>
      </c>
      <c r="H33" s="335" t="s">
        <v>24</v>
      </c>
      <c r="I33" s="336" t="s">
        <v>127</v>
      </c>
      <c r="J33" s="333"/>
      <c r="K33" s="331">
        <f>K34</f>
        <v>4751.2</v>
      </c>
    </row>
    <row r="34" spans="1:11" ht="18.75" x14ac:dyDescent="0.3">
      <c r="A34" s="338"/>
      <c r="B34" s="423" t="s">
        <v>69</v>
      </c>
      <c r="C34" s="332">
        <v>992</v>
      </c>
      <c r="D34" s="333" t="s">
        <v>23</v>
      </c>
      <c r="E34" s="333" t="s">
        <v>26</v>
      </c>
      <c r="F34" s="334" t="s">
        <v>79</v>
      </c>
      <c r="G34" s="335" t="s">
        <v>75</v>
      </c>
      <c r="H34" s="335" t="s">
        <v>24</v>
      </c>
      <c r="I34" s="336" t="s">
        <v>139</v>
      </c>
      <c r="J34" s="333"/>
      <c r="K34" s="331">
        <f>K35+K36+K37</f>
        <v>4751.2</v>
      </c>
    </row>
    <row r="35" spans="1:11" ht="76.5" customHeight="1" x14ac:dyDescent="0.3">
      <c r="A35" s="338"/>
      <c r="B35" s="423" t="s">
        <v>76</v>
      </c>
      <c r="C35" s="332">
        <v>992</v>
      </c>
      <c r="D35" s="333" t="s">
        <v>23</v>
      </c>
      <c r="E35" s="333" t="s">
        <v>26</v>
      </c>
      <c r="F35" s="334" t="s">
        <v>79</v>
      </c>
      <c r="G35" s="335" t="s">
        <v>75</v>
      </c>
      <c r="H35" s="335" t="s">
        <v>24</v>
      </c>
      <c r="I35" s="336" t="s">
        <v>139</v>
      </c>
      <c r="J35" s="333" t="s">
        <v>77</v>
      </c>
      <c r="K35" s="331">
        <v>3454.6</v>
      </c>
    </row>
    <row r="36" spans="1:11" ht="28.5" customHeight="1" x14ac:dyDescent="0.3">
      <c r="A36" s="338"/>
      <c r="B36" s="423" t="s">
        <v>80</v>
      </c>
      <c r="C36" s="332">
        <v>992</v>
      </c>
      <c r="D36" s="333" t="s">
        <v>23</v>
      </c>
      <c r="E36" s="333" t="s">
        <v>26</v>
      </c>
      <c r="F36" s="334" t="s">
        <v>79</v>
      </c>
      <c r="G36" s="335" t="s">
        <v>75</v>
      </c>
      <c r="H36" s="335" t="s">
        <v>24</v>
      </c>
      <c r="I36" s="336" t="s">
        <v>139</v>
      </c>
      <c r="J36" s="333" t="s">
        <v>81</v>
      </c>
      <c r="K36" s="331">
        <v>1281.0999999999999</v>
      </c>
    </row>
    <row r="37" spans="1:11" ht="16.5" customHeight="1" x14ac:dyDescent="0.3">
      <c r="A37" s="339"/>
      <c r="B37" s="423" t="s">
        <v>82</v>
      </c>
      <c r="C37" s="332">
        <v>992</v>
      </c>
      <c r="D37" s="333" t="s">
        <v>23</v>
      </c>
      <c r="E37" s="333" t="s">
        <v>26</v>
      </c>
      <c r="F37" s="334" t="s">
        <v>79</v>
      </c>
      <c r="G37" s="335" t="s">
        <v>75</v>
      </c>
      <c r="H37" s="335" t="s">
        <v>24</v>
      </c>
      <c r="I37" s="336" t="s">
        <v>139</v>
      </c>
      <c r="J37" s="333" t="s">
        <v>83</v>
      </c>
      <c r="K37" s="331">
        <v>15.5</v>
      </c>
    </row>
    <row r="38" spans="1:11" ht="18.75" x14ac:dyDescent="0.3">
      <c r="A38" s="338"/>
      <c r="B38" s="423" t="s">
        <v>56</v>
      </c>
      <c r="C38" s="332">
        <v>992</v>
      </c>
      <c r="D38" s="333" t="s">
        <v>23</v>
      </c>
      <c r="E38" s="333" t="s">
        <v>26</v>
      </c>
      <c r="F38" s="334" t="s">
        <v>79</v>
      </c>
      <c r="G38" s="335" t="s">
        <v>68</v>
      </c>
      <c r="H38" s="335" t="s">
        <v>24</v>
      </c>
      <c r="I38" s="336" t="s">
        <v>127</v>
      </c>
      <c r="J38" s="333"/>
      <c r="K38" s="331">
        <f>K39</f>
        <v>3.8</v>
      </c>
    </row>
    <row r="39" spans="1:11" ht="37.5" x14ac:dyDescent="0.3">
      <c r="A39" s="338"/>
      <c r="B39" s="423" t="s">
        <v>84</v>
      </c>
      <c r="C39" s="332">
        <v>992</v>
      </c>
      <c r="D39" s="333" t="s">
        <v>23</v>
      </c>
      <c r="E39" s="333" t="s">
        <v>26</v>
      </c>
      <c r="F39" s="334" t="s">
        <v>79</v>
      </c>
      <c r="G39" s="335" t="s">
        <v>68</v>
      </c>
      <c r="H39" s="335" t="s">
        <v>24</v>
      </c>
      <c r="I39" s="336" t="s">
        <v>140</v>
      </c>
      <c r="J39" s="333"/>
      <c r="K39" s="331">
        <f>K40</f>
        <v>3.8</v>
      </c>
    </row>
    <row r="40" spans="1:11" ht="44.25" customHeight="1" x14ac:dyDescent="0.3">
      <c r="A40" s="340"/>
      <c r="B40" s="428" t="s">
        <v>80</v>
      </c>
      <c r="C40" s="429">
        <v>992</v>
      </c>
      <c r="D40" s="430" t="s">
        <v>23</v>
      </c>
      <c r="E40" s="430" t="s">
        <v>26</v>
      </c>
      <c r="F40" s="431" t="s">
        <v>79</v>
      </c>
      <c r="G40" s="432" t="s">
        <v>68</v>
      </c>
      <c r="H40" s="432" t="s">
        <v>24</v>
      </c>
      <c r="I40" s="433" t="s">
        <v>140</v>
      </c>
      <c r="J40" s="430" t="s">
        <v>81</v>
      </c>
      <c r="K40" s="434">
        <v>3.8</v>
      </c>
    </row>
    <row r="41" spans="1:11" ht="18.75" x14ac:dyDescent="0.3">
      <c r="A41" s="338"/>
      <c r="B41" s="353" t="s">
        <v>369</v>
      </c>
      <c r="C41" s="332">
        <v>992</v>
      </c>
      <c r="D41" s="333" t="s">
        <v>23</v>
      </c>
      <c r="E41" s="333" t="s">
        <v>26</v>
      </c>
      <c r="F41" s="431" t="s">
        <v>79</v>
      </c>
      <c r="G41" s="432" t="s">
        <v>149</v>
      </c>
      <c r="H41" s="432" t="s">
        <v>24</v>
      </c>
      <c r="I41" s="433" t="s">
        <v>127</v>
      </c>
      <c r="J41" s="333"/>
      <c r="K41" s="331">
        <f>K42+K44</f>
        <v>55.2</v>
      </c>
    </row>
    <row r="42" spans="1:11" ht="56.25" x14ac:dyDescent="0.3">
      <c r="A42" s="338"/>
      <c r="B42" s="353" t="s">
        <v>370</v>
      </c>
      <c r="C42" s="332">
        <v>992</v>
      </c>
      <c r="D42" s="333" t="s">
        <v>23</v>
      </c>
      <c r="E42" s="333" t="s">
        <v>26</v>
      </c>
      <c r="F42" s="431" t="s">
        <v>79</v>
      </c>
      <c r="G42" s="432" t="s">
        <v>149</v>
      </c>
      <c r="H42" s="432" t="s">
        <v>24</v>
      </c>
      <c r="I42" s="433" t="s">
        <v>371</v>
      </c>
      <c r="J42" s="333"/>
      <c r="K42" s="331">
        <f>K43</f>
        <v>27.5</v>
      </c>
    </row>
    <row r="43" spans="1:11" ht="18.75" x14ac:dyDescent="0.3">
      <c r="A43" s="338"/>
      <c r="B43" s="353" t="s">
        <v>70</v>
      </c>
      <c r="C43" s="332">
        <v>992</v>
      </c>
      <c r="D43" s="333" t="s">
        <v>23</v>
      </c>
      <c r="E43" s="333" t="s">
        <v>26</v>
      </c>
      <c r="F43" s="431" t="s">
        <v>79</v>
      </c>
      <c r="G43" s="432" t="s">
        <v>149</v>
      </c>
      <c r="H43" s="432" t="s">
        <v>24</v>
      </c>
      <c r="I43" s="433" t="s">
        <v>371</v>
      </c>
      <c r="J43" s="333" t="s">
        <v>71</v>
      </c>
      <c r="K43" s="331">
        <v>27.5</v>
      </c>
    </row>
    <row r="44" spans="1:11" ht="37.5" x14ac:dyDescent="0.3">
      <c r="A44" s="338"/>
      <c r="B44" s="353" t="s">
        <v>372</v>
      </c>
      <c r="C44" s="332">
        <v>992</v>
      </c>
      <c r="D44" s="333" t="s">
        <v>23</v>
      </c>
      <c r="E44" s="333" t="s">
        <v>26</v>
      </c>
      <c r="F44" s="431" t="s">
        <v>79</v>
      </c>
      <c r="G44" s="432" t="s">
        <v>149</v>
      </c>
      <c r="H44" s="432" t="s">
        <v>24</v>
      </c>
      <c r="I44" s="433" t="s">
        <v>374</v>
      </c>
      <c r="J44" s="333"/>
      <c r="K44" s="331">
        <f>K45</f>
        <v>27.7</v>
      </c>
    </row>
    <row r="45" spans="1:11" ht="18.75" x14ac:dyDescent="0.3">
      <c r="A45" s="338"/>
      <c r="B45" s="353" t="s">
        <v>70</v>
      </c>
      <c r="C45" s="332">
        <v>992</v>
      </c>
      <c r="D45" s="333" t="s">
        <v>23</v>
      </c>
      <c r="E45" s="333" t="s">
        <v>26</v>
      </c>
      <c r="F45" s="333" t="s">
        <v>79</v>
      </c>
      <c r="G45" s="333" t="s">
        <v>149</v>
      </c>
      <c r="H45" s="333" t="s">
        <v>24</v>
      </c>
      <c r="I45" s="333" t="s">
        <v>374</v>
      </c>
      <c r="J45" s="333" t="s">
        <v>71</v>
      </c>
      <c r="K45" s="331">
        <v>27.7</v>
      </c>
    </row>
    <row r="46" spans="1:11" ht="18.75" x14ac:dyDescent="0.3">
      <c r="A46" s="338"/>
      <c r="B46" s="419" t="s">
        <v>85</v>
      </c>
      <c r="C46" s="341">
        <v>992</v>
      </c>
      <c r="D46" s="342" t="s">
        <v>23</v>
      </c>
      <c r="E46" s="342" t="s">
        <v>43</v>
      </c>
      <c r="F46" s="343"/>
      <c r="G46" s="344"/>
      <c r="H46" s="344"/>
      <c r="I46" s="345"/>
      <c r="J46" s="342"/>
      <c r="K46" s="319">
        <f>K50</f>
        <v>10</v>
      </c>
    </row>
    <row r="47" spans="1:11" ht="18.75" x14ac:dyDescent="0.3">
      <c r="A47" s="338"/>
      <c r="B47" s="423" t="s">
        <v>58</v>
      </c>
      <c r="C47" s="332">
        <v>992</v>
      </c>
      <c r="D47" s="333" t="s">
        <v>23</v>
      </c>
      <c r="E47" s="333" t="s">
        <v>43</v>
      </c>
      <c r="F47" s="334" t="s">
        <v>79</v>
      </c>
      <c r="G47" s="335" t="s">
        <v>66</v>
      </c>
      <c r="H47" s="335" t="s">
        <v>24</v>
      </c>
      <c r="I47" s="336" t="s">
        <v>127</v>
      </c>
      <c r="J47" s="333"/>
      <c r="K47" s="331">
        <f>K50</f>
        <v>10</v>
      </c>
    </row>
    <row r="48" spans="1:11" ht="18.75" x14ac:dyDescent="0.3">
      <c r="A48" s="338"/>
      <c r="B48" s="423" t="s">
        <v>55</v>
      </c>
      <c r="C48" s="332">
        <v>992</v>
      </c>
      <c r="D48" s="333" t="s">
        <v>23</v>
      </c>
      <c r="E48" s="333" t="s">
        <v>43</v>
      </c>
      <c r="F48" s="334" t="s">
        <v>79</v>
      </c>
      <c r="G48" s="335" t="s">
        <v>86</v>
      </c>
      <c r="H48" s="335" t="s">
        <v>24</v>
      </c>
      <c r="I48" s="336" t="s">
        <v>127</v>
      </c>
      <c r="J48" s="333"/>
      <c r="K48" s="331">
        <f>K50</f>
        <v>10</v>
      </c>
    </row>
    <row r="49" spans="1:256" ht="18.75" x14ac:dyDescent="0.3">
      <c r="A49" s="338"/>
      <c r="B49" s="423" t="s">
        <v>87</v>
      </c>
      <c r="C49" s="332">
        <v>992</v>
      </c>
      <c r="D49" s="333" t="s">
        <v>23</v>
      </c>
      <c r="E49" s="333" t="s">
        <v>43</v>
      </c>
      <c r="F49" s="334" t="s">
        <v>79</v>
      </c>
      <c r="G49" s="335" t="s">
        <v>86</v>
      </c>
      <c r="H49" s="335" t="s">
        <v>24</v>
      </c>
      <c r="I49" s="336" t="s">
        <v>141</v>
      </c>
      <c r="J49" s="333"/>
      <c r="K49" s="331">
        <f>K50</f>
        <v>10</v>
      </c>
    </row>
    <row r="50" spans="1:256" ht="18.75" x14ac:dyDescent="0.3">
      <c r="A50" s="338"/>
      <c r="B50" s="423" t="s">
        <v>82</v>
      </c>
      <c r="C50" s="332">
        <v>992</v>
      </c>
      <c r="D50" s="333" t="s">
        <v>23</v>
      </c>
      <c r="E50" s="333" t="s">
        <v>43</v>
      </c>
      <c r="F50" s="334" t="s">
        <v>79</v>
      </c>
      <c r="G50" s="335" t="s">
        <v>86</v>
      </c>
      <c r="H50" s="335" t="s">
        <v>24</v>
      </c>
      <c r="I50" s="336" t="s">
        <v>141</v>
      </c>
      <c r="J50" s="333" t="s">
        <v>83</v>
      </c>
      <c r="K50" s="331">
        <v>10</v>
      </c>
    </row>
    <row r="51" spans="1:256" s="52" customFormat="1" ht="28.5" customHeight="1" x14ac:dyDescent="0.3">
      <c r="A51" s="337"/>
      <c r="B51" s="425" t="s">
        <v>8</v>
      </c>
      <c r="C51" s="341">
        <v>992</v>
      </c>
      <c r="D51" s="342" t="s">
        <v>23</v>
      </c>
      <c r="E51" s="342">
        <v>13</v>
      </c>
      <c r="F51" s="343"/>
      <c r="G51" s="344"/>
      <c r="H51" s="335"/>
      <c r="I51" s="345"/>
      <c r="J51" s="342"/>
      <c r="K51" s="319">
        <f>K52+K56+K60</f>
        <v>5342.6</v>
      </c>
      <c r="L51" s="127"/>
      <c r="M51" s="128"/>
      <c r="N51" s="128"/>
    </row>
    <row r="52" spans="1:256" ht="72" customHeight="1" x14ac:dyDescent="0.3">
      <c r="A52" s="338"/>
      <c r="B52" s="435" t="s">
        <v>521</v>
      </c>
      <c r="C52" s="332">
        <v>992</v>
      </c>
      <c r="D52" s="333" t="s">
        <v>23</v>
      </c>
      <c r="E52" s="333">
        <v>13</v>
      </c>
      <c r="F52" s="334" t="s">
        <v>43</v>
      </c>
      <c r="G52" s="335" t="s">
        <v>66</v>
      </c>
      <c r="H52" s="335" t="s">
        <v>24</v>
      </c>
      <c r="I52" s="336" t="s">
        <v>127</v>
      </c>
      <c r="J52" s="436"/>
      <c r="K52" s="331">
        <f>K55</f>
        <v>14.4</v>
      </c>
    </row>
    <row r="53" spans="1:256" ht="34.5" customHeight="1" x14ac:dyDescent="0.3">
      <c r="A53" s="338"/>
      <c r="B53" s="435" t="s">
        <v>91</v>
      </c>
      <c r="C53" s="332">
        <v>992</v>
      </c>
      <c r="D53" s="333" t="s">
        <v>23</v>
      </c>
      <c r="E53" s="333">
        <v>13</v>
      </c>
      <c r="F53" s="334" t="s">
        <v>43</v>
      </c>
      <c r="G53" s="335" t="s">
        <v>75</v>
      </c>
      <c r="H53" s="335" t="s">
        <v>24</v>
      </c>
      <c r="I53" s="336" t="s">
        <v>127</v>
      </c>
      <c r="J53" s="436"/>
      <c r="K53" s="331">
        <f>K55</f>
        <v>14.4</v>
      </c>
    </row>
    <row r="54" spans="1:256" s="23" customFormat="1" ht="44.25" customHeight="1" x14ac:dyDescent="0.3">
      <c r="A54" s="346"/>
      <c r="B54" s="435" t="s">
        <v>92</v>
      </c>
      <c r="C54" s="332">
        <v>992</v>
      </c>
      <c r="D54" s="333" t="s">
        <v>23</v>
      </c>
      <c r="E54" s="333">
        <v>13</v>
      </c>
      <c r="F54" s="334" t="s">
        <v>43</v>
      </c>
      <c r="G54" s="335" t="s">
        <v>75</v>
      </c>
      <c r="H54" s="335" t="s">
        <v>24</v>
      </c>
      <c r="I54" s="336" t="s">
        <v>133</v>
      </c>
      <c r="J54" s="436"/>
      <c r="K54" s="331">
        <f>K55</f>
        <v>14.4</v>
      </c>
      <c r="L54" s="130"/>
      <c r="M54" s="131"/>
      <c r="N54" s="131"/>
    </row>
    <row r="55" spans="1:256" ht="29.25" customHeight="1" x14ac:dyDescent="0.3">
      <c r="A55" s="338"/>
      <c r="B55" s="423" t="s">
        <v>112</v>
      </c>
      <c r="C55" s="332">
        <v>992</v>
      </c>
      <c r="D55" s="333" t="s">
        <v>23</v>
      </c>
      <c r="E55" s="333">
        <v>13</v>
      </c>
      <c r="F55" s="334" t="s">
        <v>43</v>
      </c>
      <c r="G55" s="335" t="s">
        <v>75</v>
      </c>
      <c r="H55" s="335" t="s">
        <v>24</v>
      </c>
      <c r="I55" s="336" t="s">
        <v>133</v>
      </c>
      <c r="J55" s="333" t="s">
        <v>113</v>
      </c>
      <c r="K55" s="331">
        <v>14.4</v>
      </c>
    </row>
    <row r="56" spans="1:256" ht="72" customHeight="1" x14ac:dyDescent="0.3">
      <c r="A56" s="338"/>
      <c r="B56" s="435" t="s">
        <v>235</v>
      </c>
      <c r="C56" s="332">
        <v>992</v>
      </c>
      <c r="D56" s="333" t="s">
        <v>23</v>
      </c>
      <c r="E56" s="333">
        <v>13</v>
      </c>
      <c r="F56" s="334" t="s">
        <v>42</v>
      </c>
      <c r="G56" s="335" t="s">
        <v>66</v>
      </c>
      <c r="H56" s="335" t="s">
        <v>24</v>
      </c>
      <c r="I56" s="336" t="s">
        <v>127</v>
      </c>
      <c r="J56" s="333"/>
      <c r="K56" s="331">
        <f>K59</f>
        <v>290.39999999999998</v>
      </c>
    </row>
    <row r="57" spans="1:256" ht="35.25" customHeight="1" x14ac:dyDescent="0.3">
      <c r="A57" s="338"/>
      <c r="B57" s="435" t="s">
        <v>186</v>
      </c>
      <c r="C57" s="332">
        <v>992</v>
      </c>
      <c r="D57" s="333" t="s">
        <v>23</v>
      </c>
      <c r="E57" s="333">
        <v>13</v>
      </c>
      <c r="F57" s="334" t="s">
        <v>42</v>
      </c>
      <c r="G57" s="335" t="s">
        <v>66</v>
      </c>
      <c r="H57" s="335" t="s">
        <v>24</v>
      </c>
      <c r="I57" s="336" t="s">
        <v>127</v>
      </c>
      <c r="J57" s="333"/>
      <c r="K57" s="331">
        <f>K59</f>
        <v>290.39999999999998</v>
      </c>
    </row>
    <row r="58" spans="1:256" ht="58.5" customHeight="1" x14ac:dyDescent="0.3">
      <c r="A58" s="338"/>
      <c r="B58" s="435" t="s">
        <v>188</v>
      </c>
      <c r="C58" s="332">
        <v>992</v>
      </c>
      <c r="D58" s="333" t="s">
        <v>23</v>
      </c>
      <c r="E58" s="333">
        <v>13</v>
      </c>
      <c r="F58" s="334" t="s">
        <v>42</v>
      </c>
      <c r="G58" s="335" t="s">
        <v>75</v>
      </c>
      <c r="H58" s="335" t="s">
        <v>24</v>
      </c>
      <c r="I58" s="336" t="s">
        <v>187</v>
      </c>
      <c r="J58" s="333"/>
      <c r="K58" s="331">
        <f>K59</f>
        <v>290.39999999999998</v>
      </c>
    </row>
    <row r="59" spans="1:256" ht="35.25" customHeight="1" x14ac:dyDescent="0.3">
      <c r="A59" s="338"/>
      <c r="B59" s="423" t="s">
        <v>80</v>
      </c>
      <c r="C59" s="332">
        <v>992</v>
      </c>
      <c r="D59" s="333" t="s">
        <v>23</v>
      </c>
      <c r="E59" s="333">
        <v>13</v>
      </c>
      <c r="F59" s="334" t="s">
        <v>42</v>
      </c>
      <c r="G59" s="335" t="s">
        <v>75</v>
      </c>
      <c r="H59" s="335" t="s">
        <v>24</v>
      </c>
      <c r="I59" s="336" t="s">
        <v>187</v>
      </c>
      <c r="J59" s="333" t="s">
        <v>81</v>
      </c>
      <c r="K59" s="331">
        <v>290.39999999999998</v>
      </c>
    </row>
    <row r="60" spans="1:256" ht="33.75" customHeight="1" x14ac:dyDescent="0.3">
      <c r="A60" s="338"/>
      <c r="B60" s="423" t="s">
        <v>53</v>
      </c>
      <c r="C60" s="332">
        <v>992</v>
      </c>
      <c r="D60" s="333" t="s">
        <v>23</v>
      </c>
      <c r="E60" s="333" t="s">
        <v>42</v>
      </c>
      <c r="F60" s="334" t="s">
        <v>79</v>
      </c>
      <c r="G60" s="335" t="s">
        <v>75</v>
      </c>
      <c r="H60" s="335" t="s">
        <v>24</v>
      </c>
      <c r="I60" s="336" t="s">
        <v>127</v>
      </c>
      <c r="J60" s="333"/>
      <c r="K60" s="331">
        <f>K61</f>
        <v>5037.8</v>
      </c>
    </row>
    <row r="61" spans="1:256" s="52" customFormat="1" ht="18.75" x14ac:dyDescent="0.3">
      <c r="A61" s="338"/>
      <c r="B61" s="423" t="s">
        <v>175</v>
      </c>
      <c r="C61" s="332">
        <v>992</v>
      </c>
      <c r="D61" s="333" t="s">
        <v>23</v>
      </c>
      <c r="E61" s="333" t="s">
        <v>42</v>
      </c>
      <c r="F61" s="334" t="s">
        <v>79</v>
      </c>
      <c r="G61" s="335" t="s">
        <v>75</v>
      </c>
      <c r="H61" s="335" t="s">
        <v>24</v>
      </c>
      <c r="I61" s="336" t="s">
        <v>176</v>
      </c>
      <c r="J61" s="333"/>
      <c r="K61" s="331">
        <f>K62</f>
        <v>5037.8</v>
      </c>
      <c r="L61" s="122"/>
      <c r="M61" s="123"/>
      <c r="N61" s="123"/>
      <c r="O61" s="53"/>
      <c r="P61" s="53"/>
      <c r="Q61" s="53"/>
      <c r="R61" s="53"/>
      <c r="S61" s="53"/>
      <c r="T61" s="53"/>
      <c r="U61" s="53"/>
      <c r="V61" s="53"/>
      <c r="W61" s="53"/>
      <c r="X61" s="53"/>
      <c r="Y61" s="53"/>
      <c r="Z61" s="53"/>
      <c r="AA61" s="53"/>
      <c r="AB61" s="53"/>
      <c r="AC61" s="53"/>
      <c r="AD61" s="53"/>
      <c r="AE61" s="53"/>
      <c r="AF61" s="53"/>
      <c r="AG61" s="53"/>
      <c r="AH61" s="53"/>
      <c r="AI61" s="53"/>
      <c r="AJ61" s="53"/>
      <c r="AK61" s="53"/>
      <c r="AL61" s="53"/>
      <c r="AM61" s="53"/>
      <c r="AN61" s="53"/>
      <c r="AO61" s="53"/>
      <c r="AP61" s="53"/>
      <c r="AQ61" s="53"/>
      <c r="AR61" s="53"/>
      <c r="AS61" s="53"/>
      <c r="AT61" s="53"/>
      <c r="AU61" s="53"/>
      <c r="AV61" s="53"/>
      <c r="AW61" s="53"/>
      <c r="AX61" s="53"/>
      <c r="AY61" s="53"/>
      <c r="AZ61" s="53"/>
      <c r="BA61" s="53"/>
      <c r="BB61" s="53"/>
      <c r="BC61" s="53"/>
      <c r="BD61" s="53"/>
      <c r="BE61" s="53"/>
      <c r="BF61" s="53"/>
      <c r="BG61" s="53"/>
      <c r="BH61" s="53"/>
      <c r="BI61" s="53"/>
      <c r="BJ61" s="53"/>
      <c r="BK61" s="53"/>
      <c r="BL61" s="53"/>
      <c r="BM61" s="53"/>
      <c r="BN61" s="53"/>
      <c r="BO61" s="53"/>
      <c r="BP61" s="53"/>
      <c r="BQ61" s="53"/>
      <c r="BR61" s="53"/>
      <c r="BS61" s="53"/>
      <c r="BT61" s="53"/>
      <c r="BU61" s="53"/>
      <c r="BV61" s="53"/>
      <c r="BW61" s="53"/>
      <c r="BX61" s="53"/>
      <c r="BY61" s="53"/>
      <c r="BZ61" s="53"/>
      <c r="CA61" s="53"/>
      <c r="CB61" s="53"/>
      <c r="CC61" s="53"/>
      <c r="CD61" s="53"/>
      <c r="CE61" s="53"/>
      <c r="CF61" s="53"/>
      <c r="CG61" s="53"/>
      <c r="CH61" s="53"/>
      <c r="CI61" s="53"/>
      <c r="CJ61" s="53"/>
      <c r="CK61" s="53"/>
      <c r="CL61" s="53"/>
      <c r="CM61" s="53"/>
      <c r="CN61" s="53"/>
      <c r="CO61" s="53"/>
      <c r="CP61" s="53"/>
      <c r="CQ61" s="53"/>
      <c r="CR61" s="53"/>
      <c r="CS61" s="53"/>
      <c r="CT61" s="53"/>
      <c r="CU61" s="53"/>
      <c r="CV61" s="53"/>
      <c r="CW61" s="53"/>
      <c r="CX61" s="53"/>
      <c r="CY61" s="53"/>
      <c r="CZ61" s="53"/>
      <c r="DA61" s="53"/>
      <c r="DB61" s="53"/>
      <c r="DC61" s="53"/>
      <c r="DD61" s="53"/>
      <c r="DE61" s="53"/>
      <c r="DF61" s="53"/>
      <c r="DG61" s="53"/>
      <c r="DH61" s="53"/>
      <c r="DI61" s="53"/>
      <c r="DJ61" s="53"/>
      <c r="DK61" s="53"/>
      <c r="DL61" s="53"/>
      <c r="DM61" s="53"/>
      <c r="DN61" s="53"/>
      <c r="DO61" s="53"/>
      <c r="DP61" s="53"/>
      <c r="DQ61" s="53"/>
      <c r="DR61" s="53"/>
      <c r="DS61" s="53"/>
      <c r="DT61" s="53"/>
      <c r="DU61" s="53"/>
      <c r="DV61" s="53"/>
      <c r="DW61" s="53"/>
      <c r="DX61" s="53"/>
      <c r="DY61" s="53"/>
      <c r="DZ61" s="53"/>
      <c r="EA61" s="53"/>
      <c r="EB61" s="53"/>
      <c r="EC61" s="53"/>
      <c r="ED61" s="53"/>
      <c r="EE61" s="53"/>
      <c r="EF61" s="53"/>
      <c r="EG61" s="53"/>
      <c r="EH61" s="53"/>
      <c r="EI61" s="53"/>
      <c r="EJ61" s="53"/>
      <c r="EK61" s="53"/>
      <c r="EL61" s="53"/>
      <c r="EM61" s="53"/>
      <c r="EN61" s="53"/>
      <c r="EO61" s="53"/>
      <c r="EP61" s="53"/>
      <c r="EQ61" s="53"/>
      <c r="ER61" s="53"/>
      <c r="ES61" s="53"/>
      <c r="ET61" s="53"/>
      <c r="EU61" s="53"/>
      <c r="EV61" s="53"/>
      <c r="EW61" s="53"/>
      <c r="EX61" s="53"/>
      <c r="EY61" s="53"/>
      <c r="EZ61" s="53"/>
      <c r="FA61" s="53"/>
      <c r="FB61" s="53"/>
      <c r="FC61" s="53"/>
      <c r="FD61" s="53"/>
      <c r="FE61" s="53"/>
      <c r="FF61" s="53"/>
      <c r="FG61" s="53"/>
      <c r="FH61" s="53"/>
      <c r="FI61" s="53"/>
      <c r="FJ61" s="53"/>
      <c r="FK61" s="53"/>
      <c r="FL61" s="53"/>
      <c r="FM61" s="53"/>
      <c r="FN61" s="53"/>
      <c r="FO61" s="53"/>
      <c r="FP61" s="53"/>
      <c r="FQ61" s="53"/>
      <c r="FR61" s="53"/>
      <c r="FS61" s="53"/>
      <c r="FT61" s="53"/>
      <c r="FU61" s="53"/>
      <c r="FV61" s="53"/>
      <c r="FW61" s="53"/>
      <c r="FX61" s="53"/>
      <c r="FY61" s="53"/>
      <c r="FZ61" s="53"/>
      <c r="GA61" s="53"/>
      <c r="GB61" s="53"/>
      <c r="GC61" s="53"/>
      <c r="GD61" s="53"/>
      <c r="GE61" s="53"/>
      <c r="GF61" s="53"/>
      <c r="GG61" s="53"/>
      <c r="GH61" s="53"/>
      <c r="GI61" s="53"/>
      <c r="GJ61" s="53"/>
      <c r="GK61" s="53"/>
      <c r="GL61" s="53"/>
      <c r="GM61" s="53"/>
      <c r="GN61" s="53"/>
      <c r="GO61" s="53"/>
      <c r="GP61" s="53"/>
      <c r="GQ61" s="53"/>
      <c r="GR61" s="53"/>
      <c r="GS61" s="53"/>
      <c r="GT61" s="53"/>
      <c r="GU61" s="53"/>
      <c r="GV61" s="53"/>
      <c r="GW61" s="53"/>
      <c r="GX61" s="53"/>
      <c r="GY61" s="53"/>
      <c r="GZ61" s="53"/>
      <c r="HA61" s="53"/>
      <c r="HB61" s="53"/>
      <c r="HC61" s="53"/>
      <c r="HD61" s="53"/>
      <c r="HE61" s="53"/>
      <c r="HF61" s="53"/>
      <c r="HG61" s="53"/>
      <c r="HH61" s="53"/>
      <c r="HI61" s="53"/>
      <c r="HJ61" s="53"/>
      <c r="HK61" s="53"/>
      <c r="HL61" s="53"/>
      <c r="HM61" s="53"/>
      <c r="HN61" s="53"/>
      <c r="HO61" s="53"/>
      <c r="HP61" s="53"/>
      <c r="HQ61" s="53"/>
      <c r="HR61" s="53"/>
      <c r="HS61" s="53"/>
      <c r="HT61" s="53"/>
      <c r="HU61" s="53"/>
      <c r="HV61" s="53"/>
      <c r="HW61" s="53"/>
      <c r="HX61" s="53"/>
      <c r="HY61" s="53"/>
      <c r="HZ61" s="53"/>
      <c r="IA61" s="53"/>
      <c r="IB61" s="53"/>
      <c r="IC61" s="53"/>
      <c r="ID61" s="53"/>
      <c r="IE61" s="53"/>
      <c r="IF61" s="53"/>
      <c r="IG61" s="53"/>
      <c r="IH61" s="53"/>
      <c r="II61" s="53"/>
      <c r="IJ61" s="53"/>
      <c r="IK61" s="53"/>
      <c r="IL61" s="53"/>
      <c r="IM61" s="53"/>
      <c r="IN61" s="53"/>
      <c r="IO61" s="53"/>
      <c r="IP61" s="53"/>
      <c r="IQ61" s="53"/>
      <c r="IR61" s="53"/>
      <c r="IS61" s="53"/>
      <c r="IT61" s="53"/>
      <c r="IU61" s="53"/>
      <c r="IV61" s="53"/>
    </row>
    <row r="62" spans="1:256" ht="18.75" x14ac:dyDescent="0.3">
      <c r="A62" s="338"/>
      <c r="B62" s="423" t="s">
        <v>405</v>
      </c>
      <c r="C62" s="332">
        <v>993</v>
      </c>
      <c r="D62" s="333" t="s">
        <v>23</v>
      </c>
      <c r="E62" s="333" t="s">
        <v>42</v>
      </c>
      <c r="F62" s="334" t="s">
        <v>79</v>
      </c>
      <c r="G62" s="335" t="s">
        <v>75</v>
      </c>
      <c r="H62" s="335" t="s">
        <v>24</v>
      </c>
      <c r="I62" s="336" t="s">
        <v>176</v>
      </c>
      <c r="J62" s="333" t="s">
        <v>83</v>
      </c>
      <c r="K62" s="331">
        <v>5037.8</v>
      </c>
    </row>
    <row r="63" spans="1:256" s="52" customFormat="1" ht="18.75" x14ac:dyDescent="0.3">
      <c r="A63" s="337"/>
      <c r="B63" s="419" t="s">
        <v>35</v>
      </c>
      <c r="C63" s="341">
        <v>992</v>
      </c>
      <c r="D63" s="342" t="s">
        <v>25</v>
      </c>
      <c r="E63" s="342" t="s">
        <v>24</v>
      </c>
      <c r="F63" s="343"/>
      <c r="G63" s="344"/>
      <c r="H63" s="344"/>
      <c r="I63" s="345"/>
      <c r="J63" s="342"/>
      <c r="K63" s="319">
        <f>K68</f>
        <v>245.3</v>
      </c>
      <c r="L63" s="127"/>
      <c r="M63" s="128"/>
      <c r="N63" s="128"/>
    </row>
    <row r="64" spans="1:256" ht="21.75" customHeight="1" x14ac:dyDescent="0.3">
      <c r="A64" s="338"/>
      <c r="B64" s="423" t="s">
        <v>10</v>
      </c>
      <c r="C64" s="332">
        <v>992</v>
      </c>
      <c r="D64" s="333" t="s">
        <v>25</v>
      </c>
      <c r="E64" s="333" t="s">
        <v>27</v>
      </c>
      <c r="F64" s="334"/>
      <c r="G64" s="335"/>
      <c r="H64" s="335"/>
      <c r="I64" s="336"/>
      <c r="J64" s="333"/>
      <c r="K64" s="331">
        <f>K63</f>
        <v>245.3</v>
      </c>
    </row>
    <row r="65" spans="1:14" ht="18.75" x14ac:dyDescent="0.3">
      <c r="A65" s="338"/>
      <c r="B65" s="423" t="s">
        <v>408</v>
      </c>
      <c r="C65" s="332">
        <v>992</v>
      </c>
      <c r="D65" s="333" t="s">
        <v>25</v>
      </c>
      <c r="E65" s="333" t="s">
        <v>27</v>
      </c>
      <c r="F65" s="334" t="s">
        <v>79</v>
      </c>
      <c r="G65" s="335" t="s">
        <v>66</v>
      </c>
      <c r="H65" s="335" t="s">
        <v>24</v>
      </c>
      <c r="I65" s="336" t="s">
        <v>67</v>
      </c>
      <c r="J65" s="333"/>
      <c r="K65" s="331">
        <f>K63</f>
        <v>245.3</v>
      </c>
    </row>
    <row r="66" spans="1:14" ht="21" customHeight="1" x14ac:dyDescent="0.3">
      <c r="A66" s="338"/>
      <c r="B66" s="423" t="s">
        <v>169</v>
      </c>
      <c r="C66" s="332">
        <v>992</v>
      </c>
      <c r="D66" s="333" t="s">
        <v>25</v>
      </c>
      <c r="E66" s="333" t="s">
        <v>27</v>
      </c>
      <c r="F66" s="334" t="s">
        <v>79</v>
      </c>
      <c r="G66" s="335" t="s">
        <v>75</v>
      </c>
      <c r="H66" s="335" t="s">
        <v>24</v>
      </c>
      <c r="I66" s="336" t="s">
        <v>67</v>
      </c>
      <c r="J66" s="333"/>
      <c r="K66" s="331">
        <f>K63</f>
        <v>245.3</v>
      </c>
    </row>
    <row r="67" spans="1:14" ht="46.5" customHeight="1" x14ac:dyDescent="0.3">
      <c r="A67" s="338"/>
      <c r="B67" s="423" t="s">
        <v>36</v>
      </c>
      <c r="C67" s="332">
        <v>992</v>
      </c>
      <c r="D67" s="333" t="s">
        <v>25</v>
      </c>
      <c r="E67" s="333" t="s">
        <v>27</v>
      </c>
      <c r="F67" s="334" t="s">
        <v>79</v>
      </c>
      <c r="G67" s="335" t="s">
        <v>75</v>
      </c>
      <c r="H67" s="335" t="s">
        <v>24</v>
      </c>
      <c r="I67" s="336" t="s">
        <v>143</v>
      </c>
      <c r="J67" s="333"/>
      <c r="K67" s="331">
        <f>K68</f>
        <v>245.3</v>
      </c>
    </row>
    <row r="68" spans="1:14" ht="75" customHeight="1" x14ac:dyDescent="0.3">
      <c r="A68" s="338"/>
      <c r="B68" s="423" t="s">
        <v>76</v>
      </c>
      <c r="C68" s="332">
        <v>992</v>
      </c>
      <c r="D68" s="333" t="s">
        <v>25</v>
      </c>
      <c r="E68" s="333" t="s">
        <v>27</v>
      </c>
      <c r="F68" s="334" t="s">
        <v>79</v>
      </c>
      <c r="G68" s="335" t="s">
        <v>75</v>
      </c>
      <c r="H68" s="335" t="s">
        <v>24</v>
      </c>
      <c r="I68" s="336" t="s">
        <v>143</v>
      </c>
      <c r="J68" s="333" t="s">
        <v>77</v>
      </c>
      <c r="K68" s="437">
        <v>245.3</v>
      </c>
    </row>
    <row r="69" spans="1:14" s="52" customFormat="1" ht="39.75" customHeight="1" x14ac:dyDescent="0.3">
      <c r="A69" s="337"/>
      <c r="B69" s="425" t="s">
        <v>11</v>
      </c>
      <c r="C69" s="341">
        <v>992</v>
      </c>
      <c r="D69" s="342" t="s">
        <v>27</v>
      </c>
      <c r="E69" s="342" t="s">
        <v>24</v>
      </c>
      <c r="F69" s="343"/>
      <c r="G69" s="344"/>
      <c r="H69" s="344"/>
      <c r="I69" s="345"/>
      <c r="J69" s="342"/>
      <c r="K69" s="319">
        <f>K70+K79+K77</f>
        <v>45</v>
      </c>
      <c r="L69" s="127"/>
      <c r="M69" s="128"/>
      <c r="N69" s="128"/>
    </row>
    <row r="70" spans="1:14" ht="36.75" customHeight="1" x14ac:dyDescent="0.3">
      <c r="A70" s="338"/>
      <c r="B70" s="435" t="s">
        <v>12</v>
      </c>
      <c r="C70" s="332">
        <v>992</v>
      </c>
      <c r="D70" s="333" t="s">
        <v>27</v>
      </c>
      <c r="E70" s="333" t="s">
        <v>98</v>
      </c>
      <c r="F70" s="334" t="s">
        <v>24</v>
      </c>
      <c r="G70" s="335" t="s">
        <v>66</v>
      </c>
      <c r="H70" s="335" t="s">
        <v>24</v>
      </c>
      <c r="I70" s="336" t="s">
        <v>127</v>
      </c>
      <c r="J70" s="333"/>
      <c r="K70" s="331">
        <f>K73</f>
        <v>20</v>
      </c>
    </row>
    <row r="71" spans="1:14" ht="44.25" customHeight="1" x14ac:dyDescent="0.3">
      <c r="A71" s="338"/>
      <c r="B71" s="435" t="s">
        <v>170</v>
      </c>
      <c r="C71" s="332">
        <v>992</v>
      </c>
      <c r="D71" s="333" t="s">
        <v>27</v>
      </c>
      <c r="E71" s="333" t="s">
        <v>98</v>
      </c>
      <c r="F71" s="334" t="s">
        <v>31</v>
      </c>
      <c r="G71" s="335" t="s">
        <v>75</v>
      </c>
      <c r="H71" s="335" t="s">
        <v>24</v>
      </c>
      <c r="I71" s="336" t="s">
        <v>127</v>
      </c>
      <c r="J71" s="333"/>
      <c r="K71" s="331">
        <f>K73</f>
        <v>20</v>
      </c>
    </row>
    <row r="72" spans="1:14" ht="65.25" customHeight="1" x14ac:dyDescent="0.3">
      <c r="A72" s="338"/>
      <c r="B72" s="438" t="s">
        <v>510</v>
      </c>
      <c r="C72" s="332">
        <v>992</v>
      </c>
      <c r="D72" s="333" t="s">
        <v>27</v>
      </c>
      <c r="E72" s="333" t="s">
        <v>98</v>
      </c>
      <c r="F72" s="334" t="s">
        <v>31</v>
      </c>
      <c r="G72" s="335" t="s">
        <v>75</v>
      </c>
      <c r="H72" s="335" t="s">
        <v>24</v>
      </c>
      <c r="I72" s="336" t="s">
        <v>144</v>
      </c>
      <c r="J72" s="333"/>
      <c r="K72" s="331">
        <f>K73</f>
        <v>20</v>
      </c>
    </row>
    <row r="73" spans="1:14" ht="43.5" customHeight="1" x14ac:dyDescent="0.3">
      <c r="A73" s="338"/>
      <c r="B73" s="353" t="s">
        <v>80</v>
      </c>
      <c r="C73" s="332">
        <v>992</v>
      </c>
      <c r="D73" s="333" t="s">
        <v>27</v>
      </c>
      <c r="E73" s="333" t="s">
        <v>98</v>
      </c>
      <c r="F73" s="431" t="s">
        <v>31</v>
      </c>
      <c r="G73" s="432" t="s">
        <v>75</v>
      </c>
      <c r="H73" s="432" t="s">
        <v>24</v>
      </c>
      <c r="I73" s="433" t="s">
        <v>144</v>
      </c>
      <c r="J73" s="430" t="s">
        <v>81</v>
      </c>
      <c r="K73" s="434">
        <v>20</v>
      </c>
    </row>
    <row r="74" spans="1:14" ht="36.75" customHeight="1" x14ac:dyDescent="0.3">
      <c r="A74" s="347"/>
      <c r="B74" s="439" t="s">
        <v>13</v>
      </c>
      <c r="C74" s="440">
        <v>992</v>
      </c>
      <c r="D74" s="441" t="s">
        <v>27</v>
      </c>
      <c r="E74" s="441" t="s">
        <v>47</v>
      </c>
      <c r="F74" s="334" t="s">
        <v>24</v>
      </c>
      <c r="G74" s="335" t="s">
        <v>66</v>
      </c>
      <c r="H74" s="335" t="s">
        <v>24</v>
      </c>
      <c r="I74" s="336" t="s">
        <v>127</v>
      </c>
      <c r="J74" s="430"/>
      <c r="K74" s="434">
        <f>K77+K81</f>
        <v>25</v>
      </c>
    </row>
    <row r="75" spans="1:14" ht="33" customHeight="1" x14ac:dyDescent="0.3">
      <c r="A75" s="338"/>
      <c r="B75" s="353" t="s">
        <v>444</v>
      </c>
      <c r="C75" s="429">
        <v>992</v>
      </c>
      <c r="D75" s="430" t="s">
        <v>27</v>
      </c>
      <c r="E75" s="430" t="s">
        <v>47</v>
      </c>
      <c r="F75" s="431" t="s">
        <v>31</v>
      </c>
      <c r="G75" s="432" t="s">
        <v>88</v>
      </c>
      <c r="H75" s="432" t="s">
        <v>24</v>
      </c>
      <c r="I75" s="433" t="s">
        <v>127</v>
      </c>
      <c r="J75" s="430"/>
      <c r="K75" s="434">
        <f>K77</f>
        <v>5</v>
      </c>
    </row>
    <row r="76" spans="1:14" ht="61.5" customHeight="1" x14ac:dyDescent="0.3">
      <c r="A76" s="338"/>
      <c r="B76" s="353" t="s">
        <v>445</v>
      </c>
      <c r="C76" s="429">
        <v>992</v>
      </c>
      <c r="D76" s="430" t="s">
        <v>27</v>
      </c>
      <c r="E76" s="430" t="s">
        <v>47</v>
      </c>
      <c r="F76" s="431" t="s">
        <v>31</v>
      </c>
      <c r="G76" s="432" t="s">
        <v>88</v>
      </c>
      <c r="H76" s="432" t="s">
        <v>24</v>
      </c>
      <c r="I76" s="433" t="s">
        <v>446</v>
      </c>
      <c r="J76" s="430"/>
      <c r="K76" s="434">
        <f>K77</f>
        <v>5</v>
      </c>
    </row>
    <row r="77" spans="1:14" ht="37.5" customHeight="1" x14ac:dyDescent="0.3">
      <c r="A77" s="338"/>
      <c r="B77" s="353" t="s">
        <v>80</v>
      </c>
      <c r="C77" s="332">
        <v>992</v>
      </c>
      <c r="D77" s="333" t="s">
        <v>27</v>
      </c>
      <c r="E77" s="333" t="s">
        <v>47</v>
      </c>
      <c r="F77" s="333" t="s">
        <v>31</v>
      </c>
      <c r="G77" s="333" t="s">
        <v>88</v>
      </c>
      <c r="H77" s="333" t="s">
        <v>24</v>
      </c>
      <c r="I77" s="333" t="s">
        <v>446</v>
      </c>
      <c r="J77" s="333" t="s">
        <v>81</v>
      </c>
      <c r="K77" s="331">
        <v>5</v>
      </c>
    </row>
    <row r="78" spans="1:14" ht="35.25" customHeight="1" x14ac:dyDescent="0.3">
      <c r="A78" s="338"/>
      <c r="B78" s="353" t="s">
        <v>511</v>
      </c>
      <c r="C78" s="332">
        <v>992</v>
      </c>
      <c r="D78" s="333" t="s">
        <v>27</v>
      </c>
      <c r="E78" s="333" t="s">
        <v>47</v>
      </c>
      <c r="F78" s="333" t="s">
        <v>31</v>
      </c>
      <c r="G78" s="333" t="s">
        <v>66</v>
      </c>
      <c r="H78" s="333" t="s">
        <v>24</v>
      </c>
      <c r="I78" s="333" t="s">
        <v>127</v>
      </c>
      <c r="J78" s="333"/>
      <c r="K78" s="331">
        <f>K81</f>
        <v>20</v>
      </c>
    </row>
    <row r="79" spans="1:14" ht="17.25" customHeight="1" x14ac:dyDescent="0.3">
      <c r="A79" s="338"/>
      <c r="B79" s="353" t="s">
        <v>94</v>
      </c>
      <c r="C79" s="332">
        <v>992</v>
      </c>
      <c r="D79" s="333" t="s">
        <v>27</v>
      </c>
      <c r="E79" s="442" t="s">
        <v>47</v>
      </c>
      <c r="F79" s="416" t="s">
        <v>31</v>
      </c>
      <c r="G79" s="443" t="s">
        <v>89</v>
      </c>
      <c r="H79" s="443" t="s">
        <v>24</v>
      </c>
      <c r="I79" s="418" t="s">
        <v>127</v>
      </c>
      <c r="J79" s="333"/>
      <c r="K79" s="331">
        <f>K81</f>
        <v>20</v>
      </c>
    </row>
    <row r="80" spans="1:14" s="120" customFormat="1" ht="23.25" customHeight="1" x14ac:dyDescent="0.3">
      <c r="A80" s="348"/>
      <c r="B80" s="444" t="s">
        <v>400</v>
      </c>
      <c r="C80" s="332">
        <v>992</v>
      </c>
      <c r="D80" s="333" t="s">
        <v>27</v>
      </c>
      <c r="E80" s="333" t="s">
        <v>47</v>
      </c>
      <c r="F80" s="334" t="s">
        <v>31</v>
      </c>
      <c r="G80" s="335" t="s">
        <v>89</v>
      </c>
      <c r="H80" s="335" t="s">
        <v>24</v>
      </c>
      <c r="I80" s="336" t="s">
        <v>145</v>
      </c>
      <c r="J80" s="333"/>
      <c r="K80" s="331">
        <f>K81</f>
        <v>20</v>
      </c>
      <c r="L80" s="122"/>
      <c r="M80" s="132"/>
      <c r="N80" s="132"/>
    </row>
    <row r="81" spans="1:14" s="120" customFormat="1" ht="33.75" customHeight="1" x14ac:dyDescent="0.3">
      <c r="A81" s="348"/>
      <c r="B81" s="445" t="s">
        <v>107</v>
      </c>
      <c r="C81" s="332">
        <v>992</v>
      </c>
      <c r="D81" s="333" t="s">
        <v>27</v>
      </c>
      <c r="E81" s="333" t="s">
        <v>47</v>
      </c>
      <c r="F81" s="334" t="s">
        <v>31</v>
      </c>
      <c r="G81" s="335" t="s">
        <v>89</v>
      </c>
      <c r="H81" s="335" t="s">
        <v>24</v>
      </c>
      <c r="I81" s="336" t="s">
        <v>145</v>
      </c>
      <c r="J81" s="333" t="s">
        <v>108</v>
      </c>
      <c r="K81" s="331">
        <v>20</v>
      </c>
      <c r="L81" s="122"/>
      <c r="M81" s="132"/>
      <c r="N81" s="132"/>
    </row>
    <row r="82" spans="1:14" s="121" customFormat="1" ht="19.5" customHeight="1" x14ac:dyDescent="0.3">
      <c r="A82" s="349"/>
      <c r="B82" s="446" t="s">
        <v>14</v>
      </c>
      <c r="C82" s="341">
        <v>992</v>
      </c>
      <c r="D82" s="342" t="s">
        <v>26</v>
      </c>
      <c r="E82" s="342" t="s">
        <v>24</v>
      </c>
      <c r="F82" s="343"/>
      <c r="G82" s="344"/>
      <c r="H82" s="344"/>
      <c r="I82" s="345"/>
      <c r="J82" s="342"/>
      <c r="K82" s="319">
        <f>K83+K92+K97</f>
        <v>3705.4</v>
      </c>
      <c r="L82" s="133"/>
      <c r="M82" s="134"/>
      <c r="N82" s="135"/>
    </row>
    <row r="83" spans="1:14" ht="18.75" x14ac:dyDescent="0.3">
      <c r="A83" s="338"/>
      <c r="B83" s="435" t="s">
        <v>96</v>
      </c>
      <c r="C83" s="332">
        <v>992</v>
      </c>
      <c r="D83" s="333" t="s">
        <v>26</v>
      </c>
      <c r="E83" s="333" t="s">
        <v>28</v>
      </c>
      <c r="F83" s="334"/>
      <c r="G83" s="335"/>
      <c r="H83" s="335"/>
      <c r="I83" s="336"/>
      <c r="J83" s="333"/>
      <c r="K83" s="331">
        <f>K91+K87</f>
        <v>3505.9</v>
      </c>
    </row>
    <row r="84" spans="1:14" ht="37.5" x14ac:dyDescent="0.3">
      <c r="A84" s="338"/>
      <c r="B84" s="353" t="s">
        <v>158</v>
      </c>
      <c r="C84" s="332">
        <v>992</v>
      </c>
      <c r="D84" s="333" t="s">
        <v>26</v>
      </c>
      <c r="E84" s="333" t="s">
        <v>28</v>
      </c>
      <c r="F84" s="334" t="s">
        <v>25</v>
      </c>
      <c r="G84" s="335" t="s">
        <v>66</v>
      </c>
      <c r="H84" s="335" t="s">
        <v>24</v>
      </c>
      <c r="I84" s="336" t="s">
        <v>127</v>
      </c>
      <c r="J84" s="333"/>
      <c r="K84" s="331">
        <f>K85</f>
        <v>10</v>
      </c>
    </row>
    <row r="85" spans="1:14" ht="18.75" x14ac:dyDescent="0.3">
      <c r="A85" s="338"/>
      <c r="B85" s="353" t="s">
        <v>102</v>
      </c>
      <c r="C85" s="332">
        <v>992</v>
      </c>
      <c r="D85" s="333" t="s">
        <v>26</v>
      </c>
      <c r="E85" s="333" t="s">
        <v>28</v>
      </c>
      <c r="F85" s="334" t="s">
        <v>25</v>
      </c>
      <c r="G85" s="335" t="s">
        <v>75</v>
      </c>
      <c r="H85" s="335" t="s">
        <v>24</v>
      </c>
      <c r="I85" s="336" t="s">
        <v>127</v>
      </c>
      <c r="J85" s="333"/>
      <c r="K85" s="331">
        <f>K86</f>
        <v>10</v>
      </c>
    </row>
    <row r="86" spans="1:14" ht="37.5" x14ac:dyDescent="0.3">
      <c r="A86" s="338"/>
      <c r="B86" s="353" t="s">
        <v>157</v>
      </c>
      <c r="C86" s="332">
        <v>992</v>
      </c>
      <c r="D86" s="333" t="s">
        <v>26</v>
      </c>
      <c r="E86" s="333" t="s">
        <v>28</v>
      </c>
      <c r="F86" s="334" t="s">
        <v>25</v>
      </c>
      <c r="G86" s="335" t="s">
        <v>75</v>
      </c>
      <c r="H86" s="335" t="s">
        <v>24</v>
      </c>
      <c r="I86" s="336" t="s">
        <v>126</v>
      </c>
      <c r="J86" s="333"/>
      <c r="K86" s="331">
        <f>K87</f>
        <v>10</v>
      </c>
    </row>
    <row r="87" spans="1:14" ht="37.5" x14ac:dyDescent="0.3">
      <c r="A87" s="338"/>
      <c r="B87" s="353" t="s">
        <v>80</v>
      </c>
      <c r="C87" s="332">
        <v>992</v>
      </c>
      <c r="D87" s="333" t="s">
        <v>26</v>
      </c>
      <c r="E87" s="333" t="s">
        <v>28</v>
      </c>
      <c r="F87" s="334" t="s">
        <v>25</v>
      </c>
      <c r="G87" s="335" t="s">
        <v>75</v>
      </c>
      <c r="H87" s="335" t="s">
        <v>24</v>
      </c>
      <c r="I87" s="336" t="s">
        <v>126</v>
      </c>
      <c r="J87" s="333" t="s">
        <v>81</v>
      </c>
      <c r="K87" s="331">
        <v>10</v>
      </c>
    </row>
    <row r="88" spans="1:14" ht="69.75" customHeight="1" x14ac:dyDescent="0.3">
      <c r="A88" s="338"/>
      <c r="B88" s="435" t="s">
        <v>512</v>
      </c>
      <c r="C88" s="332">
        <v>992</v>
      </c>
      <c r="D88" s="333" t="s">
        <v>26</v>
      </c>
      <c r="E88" s="333" t="s">
        <v>28</v>
      </c>
      <c r="F88" s="334" t="s">
        <v>26</v>
      </c>
      <c r="G88" s="335" t="s">
        <v>66</v>
      </c>
      <c r="H88" s="335" t="s">
        <v>24</v>
      </c>
      <c r="I88" s="336" t="s">
        <v>127</v>
      </c>
      <c r="J88" s="333"/>
      <c r="K88" s="331">
        <f>K89</f>
        <v>3495.9</v>
      </c>
    </row>
    <row r="89" spans="1:14" ht="32.25" customHeight="1" x14ac:dyDescent="0.3">
      <c r="A89" s="338"/>
      <c r="B89" s="353" t="s">
        <v>354</v>
      </c>
      <c r="C89" s="332">
        <v>992</v>
      </c>
      <c r="D89" s="333" t="s">
        <v>26</v>
      </c>
      <c r="E89" s="333" t="s">
        <v>28</v>
      </c>
      <c r="F89" s="334" t="s">
        <v>26</v>
      </c>
      <c r="G89" s="335" t="s">
        <v>75</v>
      </c>
      <c r="H89" s="335" t="s">
        <v>24</v>
      </c>
      <c r="I89" s="336" t="s">
        <v>127</v>
      </c>
      <c r="J89" s="333"/>
      <c r="K89" s="331">
        <f>K90</f>
        <v>3495.9</v>
      </c>
    </row>
    <row r="90" spans="1:14" ht="40.5" customHeight="1" x14ac:dyDescent="0.3">
      <c r="A90" s="338"/>
      <c r="B90" s="435" t="s">
        <v>171</v>
      </c>
      <c r="C90" s="332">
        <v>992</v>
      </c>
      <c r="D90" s="333" t="s">
        <v>26</v>
      </c>
      <c r="E90" s="333" t="s">
        <v>28</v>
      </c>
      <c r="F90" s="334" t="s">
        <v>26</v>
      </c>
      <c r="G90" s="335" t="s">
        <v>75</v>
      </c>
      <c r="H90" s="335" t="s">
        <v>24</v>
      </c>
      <c r="I90" s="336" t="s">
        <v>128</v>
      </c>
      <c r="J90" s="333"/>
      <c r="K90" s="331">
        <f>K91</f>
        <v>3495.9</v>
      </c>
    </row>
    <row r="91" spans="1:14" ht="37.5" x14ac:dyDescent="0.3">
      <c r="A91" s="338"/>
      <c r="B91" s="428" t="s">
        <v>80</v>
      </c>
      <c r="C91" s="332">
        <v>992</v>
      </c>
      <c r="D91" s="333" t="s">
        <v>26</v>
      </c>
      <c r="E91" s="333" t="s">
        <v>28</v>
      </c>
      <c r="F91" s="334" t="s">
        <v>26</v>
      </c>
      <c r="G91" s="335" t="s">
        <v>75</v>
      </c>
      <c r="H91" s="335" t="s">
        <v>24</v>
      </c>
      <c r="I91" s="336" t="s">
        <v>128</v>
      </c>
      <c r="J91" s="333" t="s">
        <v>81</v>
      </c>
      <c r="K91" s="331">
        <v>3495.9</v>
      </c>
    </row>
    <row r="92" spans="1:14" ht="18.75" x14ac:dyDescent="0.3">
      <c r="A92" s="338"/>
      <c r="B92" s="419" t="s">
        <v>97</v>
      </c>
      <c r="C92" s="341">
        <v>992</v>
      </c>
      <c r="D92" s="342" t="s">
        <v>26</v>
      </c>
      <c r="E92" s="342" t="s">
        <v>98</v>
      </c>
      <c r="F92" s="343"/>
      <c r="G92" s="344"/>
      <c r="H92" s="344"/>
      <c r="I92" s="345"/>
      <c r="J92" s="342"/>
      <c r="K92" s="319">
        <f>K96</f>
        <v>189.5</v>
      </c>
    </row>
    <row r="93" spans="1:14" ht="37.5" x14ac:dyDescent="0.3">
      <c r="A93" s="338"/>
      <c r="B93" s="353" t="s">
        <v>513</v>
      </c>
      <c r="C93" s="332">
        <v>992</v>
      </c>
      <c r="D93" s="333" t="s">
        <v>26</v>
      </c>
      <c r="E93" s="333" t="s">
        <v>98</v>
      </c>
      <c r="F93" s="334" t="s">
        <v>99</v>
      </c>
      <c r="G93" s="335" t="s">
        <v>66</v>
      </c>
      <c r="H93" s="335" t="s">
        <v>24</v>
      </c>
      <c r="I93" s="336" t="s">
        <v>127</v>
      </c>
      <c r="J93" s="333"/>
      <c r="K93" s="331">
        <f>K96</f>
        <v>189.5</v>
      </c>
    </row>
    <row r="94" spans="1:14" ht="18.75" x14ac:dyDescent="0.3">
      <c r="A94" s="338"/>
      <c r="B94" s="439" t="s">
        <v>523</v>
      </c>
      <c r="C94" s="332">
        <v>992</v>
      </c>
      <c r="D94" s="333" t="s">
        <v>26</v>
      </c>
      <c r="E94" s="333" t="s">
        <v>98</v>
      </c>
      <c r="F94" s="334" t="s">
        <v>99</v>
      </c>
      <c r="G94" s="335" t="s">
        <v>68</v>
      </c>
      <c r="H94" s="335" t="s">
        <v>24</v>
      </c>
      <c r="I94" s="336" t="s">
        <v>127</v>
      </c>
      <c r="J94" s="333"/>
      <c r="K94" s="331">
        <f>K96</f>
        <v>189.5</v>
      </c>
    </row>
    <row r="95" spans="1:14" ht="18.75" x14ac:dyDescent="0.3">
      <c r="A95" s="338"/>
      <c r="B95" s="428" t="s">
        <v>524</v>
      </c>
      <c r="C95" s="332">
        <v>992</v>
      </c>
      <c r="D95" s="333" t="s">
        <v>26</v>
      </c>
      <c r="E95" s="333" t="s">
        <v>98</v>
      </c>
      <c r="F95" s="334" t="s">
        <v>99</v>
      </c>
      <c r="G95" s="335" t="s">
        <v>68</v>
      </c>
      <c r="H95" s="335" t="s">
        <v>24</v>
      </c>
      <c r="I95" s="336" t="s">
        <v>135</v>
      </c>
      <c r="J95" s="333"/>
      <c r="K95" s="331">
        <f>K96</f>
        <v>189.5</v>
      </c>
    </row>
    <row r="96" spans="1:14" ht="37.5" x14ac:dyDescent="0.3">
      <c r="A96" s="340"/>
      <c r="B96" s="428" t="s">
        <v>80</v>
      </c>
      <c r="C96" s="429">
        <v>992</v>
      </c>
      <c r="D96" s="430" t="s">
        <v>26</v>
      </c>
      <c r="E96" s="430" t="s">
        <v>98</v>
      </c>
      <c r="F96" s="431" t="s">
        <v>99</v>
      </c>
      <c r="G96" s="432" t="s">
        <v>68</v>
      </c>
      <c r="H96" s="432" t="s">
        <v>24</v>
      </c>
      <c r="I96" s="433" t="s">
        <v>135</v>
      </c>
      <c r="J96" s="430" t="s">
        <v>81</v>
      </c>
      <c r="K96" s="434">
        <v>189.5</v>
      </c>
    </row>
    <row r="97" spans="1:21" ht="22.5" customHeight="1" x14ac:dyDescent="0.3">
      <c r="A97" s="338"/>
      <c r="B97" s="353" t="s">
        <v>409</v>
      </c>
      <c r="C97" s="332">
        <v>992</v>
      </c>
      <c r="D97" s="333" t="s">
        <v>26</v>
      </c>
      <c r="E97" s="333" t="s">
        <v>41</v>
      </c>
      <c r="F97" s="430"/>
      <c r="G97" s="430"/>
      <c r="H97" s="430"/>
      <c r="I97" s="430"/>
      <c r="J97" s="333"/>
      <c r="K97" s="331">
        <f>K101</f>
        <v>10</v>
      </c>
    </row>
    <row r="98" spans="1:21" ht="56.25" x14ac:dyDescent="0.3">
      <c r="A98" s="338"/>
      <c r="B98" s="353" t="s">
        <v>410</v>
      </c>
      <c r="C98" s="332">
        <v>992</v>
      </c>
      <c r="D98" s="333" t="s">
        <v>26</v>
      </c>
      <c r="E98" s="334" t="s">
        <v>41</v>
      </c>
      <c r="F98" s="334" t="s">
        <v>95</v>
      </c>
      <c r="G98" s="335" t="s">
        <v>66</v>
      </c>
      <c r="H98" s="335" t="s">
        <v>24</v>
      </c>
      <c r="I98" s="336" t="s">
        <v>127</v>
      </c>
      <c r="J98" s="336"/>
      <c r="K98" s="331">
        <f>K101</f>
        <v>10</v>
      </c>
    </row>
    <row r="99" spans="1:21" ht="37.5" x14ac:dyDescent="0.3">
      <c r="A99" s="338"/>
      <c r="B99" s="353" t="s">
        <v>411</v>
      </c>
      <c r="C99" s="332">
        <v>992</v>
      </c>
      <c r="D99" s="333" t="s">
        <v>26</v>
      </c>
      <c r="E99" s="334" t="s">
        <v>41</v>
      </c>
      <c r="F99" s="447" t="s">
        <v>95</v>
      </c>
      <c r="G99" s="448" t="s">
        <v>75</v>
      </c>
      <c r="H99" s="448" t="s">
        <v>24</v>
      </c>
      <c r="I99" s="449" t="s">
        <v>127</v>
      </c>
      <c r="J99" s="336"/>
      <c r="K99" s="331">
        <f>K101</f>
        <v>10</v>
      </c>
    </row>
    <row r="100" spans="1:21" ht="39" customHeight="1" x14ac:dyDescent="0.3">
      <c r="A100" s="338"/>
      <c r="B100" s="444" t="s">
        <v>412</v>
      </c>
      <c r="C100" s="332">
        <v>992</v>
      </c>
      <c r="D100" s="333" t="s">
        <v>26</v>
      </c>
      <c r="E100" s="334" t="s">
        <v>41</v>
      </c>
      <c r="F100" s="334" t="s">
        <v>95</v>
      </c>
      <c r="G100" s="335" t="s">
        <v>75</v>
      </c>
      <c r="H100" s="335" t="s">
        <v>23</v>
      </c>
      <c r="I100" s="336" t="s">
        <v>146</v>
      </c>
      <c r="J100" s="336"/>
      <c r="K100" s="331">
        <f>K101</f>
        <v>10</v>
      </c>
    </row>
    <row r="101" spans="1:21" ht="37.5" x14ac:dyDescent="0.3">
      <c r="A101" s="338"/>
      <c r="B101" s="428" t="s">
        <v>80</v>
      </c>
      <c r="C101" s="332">
        <v>992</v>
      </c>
      <c r="D101" s="333" t="s">
        <v>26</v>
      </c>
      <c r="E101" s="334" t="s">
        <v>41</v>
      </c>
      <c r="F101" s="416" t="s">
        <v>95</v>
      </c>
      <c r="G101" s="443" t="s">
        <v>75</v>
      </c>
      <c r="H101" s="443" t="s">
        <v>23</v>
      </c>
      <c r="I101" s="418" t="s">
        <v>146</v>
      </c>
      <c r="J101" s="336" t="s">
        <v>81</v>
      </c>
      <c r="K101" s="331">
        <v>10</v>
      </c>
    </row>
    <row r="102" spans="1:21" s="52" customFormat="1" ht="18.75" x14ac:dyDescent="0.3">
      <c r="A102" s="337"/>
      <c r="B102" s="425" t="s">
        <v>15</v>
      </c>
      <c r="C102" s="341">
        <v>992</v>
      </c>
      <c r="D102" s="342" t="s">
        <v>31</v>
      </c>
      <c r="E102" s="342" t="s">
        <v>24</v>
      </c>
      <c r="F102" s="450"/>
      <c r="G102" s="451"/>
      <c r="H102" s="451"/>
      <c r="I102" s="452"/>
      <c r="J102" s="342"/>
      <c r="K102" s="319">
        <f>K103+K108</f>
        <v>2814.5</v>
      </c>
      <c r="L102" s="127"/>
      <c r="M102" s="129"/>
      <c r="N102" s="128"/>
    </row>
    <row r="103" spans="1:21" ht="18.75" x14ac:dyDescent="0.3">
      <c r="A103" s="338"/>
      <c r="B103" s="435" t="s">
        <v>16</v>
      </c>
      <c r="C103" s="332">
        <v>992</v>
      </c>
      <c r="D103" s="333" t="s">
        <v>31</v>
      </c>
      <c r="E103" s="333" t="s">
        <v>25</v>
      </c>
      <c r="F103" s="334"/>
      <c r="G103" s="335"/>
      <c r="H103" s="335"/>
      <c r="I103" s="336"/>
      <c r="J103" s="333"/>
      <c r="K103" s="331">
        <f>K104</f>
        <v>200</v>
      </c>
    </row>
    <row r="104" spans="1:21" ht="56.25" x14ac:dyDescent="0.3">
      <c r="A104" s="338"/>
      <c r="B104" s="435" t="s">
        <v>514</v>
      </c>
      <c r="C104" s="332">
        <v>992</v>
      </c>
      <c r="D104" s="333" t="s">
        <v>31</v>
      </c>
      <c r="E104" s="333" t="s">
        <v>25</v>
      </c>
      <c r="F104" s="334" t="s">
        <v>100</v>
      </c>
      <c r="G104" s="335" t="s">
        <v>66</v>
      </c>
      <c r="H104" s="335" t="s">
        <v>24</v>
      </c>
      <c r="I104" s="336" t="s">
        <v>127</v>
      </c>
      <c r="J104" s="333"/>
      <c r="K104" s="331">
        <f>K107</f>
        <v>200</v>
      </c>
    </row>
    <row r="105" spans="1:21" ht="18.75" x14ac:dyDescent="0.3">
      <c r="A105" s="339"/>
      <c r="B105" s="435" t="s">
        <v>154</v>
      </c>
      <c r="C105" s="332">
        <v>992</v>
      </c>
      <c r="D105" s="333" t="s">
        <v>31</v>
      </c>
      <c r="E105" s="333" t="s">
        <v>25</v>
      </c>
      <c r="F105" s="334" t="s">
        <v>100</v>
      </c>
      <c r="G105" s="335" t="s">
        <v>68</v>
      </c>
      <c r="H105" s="335" t="s">
        <v>24</v>
      </c>
      <c r="I105" s="336" t="s">
        <v>127</v>
      </c>
      <c r="J105" s="333"/>
      <c r="K105" s="331">
        <f>K107</f>
        <v>200</v>
      </c>
    </row>
    <row r="106" spans="1:21" ht="18.75" x14ac:dyDescent="0.3">
      <c r="A106" s="338"/>
      <c r="B106" s="435" t="s">
        <v>48</v>
      </c>
      <c r="C106" s="332">
        <v>992</v>
      </c>
      <c r="D106" s="333" t="s">
        <v>31</v>
      </c>
      <c r="E106" s="333" t="s">
        <v>25</v>
      </c>
      <c r="F106" s="334" t="s">
        <v>100</v>
      </c>
      <c r="G106" s="335" t="s">
        <v>68</v>
      </c>
      <c r="H106" s="335" t="s">
        <v>24</v>
      </c>
      <c r="I106" s="336" t="s">
        <v>147</v>
      </c>
      <c r="J106" s="333"/>
      <c r="K106" s="331">
        <f>K107</f>
        <v>200</v>
      </c>
    </row>
    <row r="107" spans="1:21" ht="37.5" x14ac:dyDescent="0.3">
      <c r="A107" s="338"/>
      <c r="B107" s="435" t="s">
        <v>80</v>
      </c>
      <c r="C107" s="332">
        <v>992</v>
      </c>
      <c r="D107" s="333" t="s">
        <v>31</v>
      </c>
      <c r="E107" s="333" t="s">
        <v>25</v>
      </c>
      <c r="F107" s="334" t="s">
        <v>100</v>
      </c>
      <c r="G107" s="335" t="s">
        <v>68</v>
      </c>
      <c r="H107" s="335" t="s">
        <v>24</v>
      </c>
      <c r="I107" s="336" t="s">
        <v>147</v>
      </c>
      <c r="J107" s="333" t="s">
        <v>81</v>
      </c>
      <c r="K107" s="331">
        <v>200</v>
      </c>
    </row>
    <row r="108" spans="1:21" s="52" customFormat="1" ht="18.75" x14ac:dyDescent="0.3">
      <c r="A108" s="337"/>
      <c r="B108" s="435" t="s">
        <v>17</v>
      </c>
      <c r="C108" s="332">
        <v>992</v>
      </c>
      <c r="D108" s="333" t="s">
        <v>31</v>
      </c>
      <c r="E108" s="333" t="s">
        <v>27</v>
      </c>
      <c r="F108" s="334"/>
      <c r="G108" s="335"/>
      <c r="H108" s="335"/>
      <c r="I108" s="336"/>
      <c r="J108" s="333"/>
      <c r="K108" s="331">
        <f>K112+K115+K118+K121</f>
        <v>2614.5</v>
      </c>
      <c r="L108" s="127"/>
      <c r="M108" s="129"/>
      <c r="N108" s="128"/>
    </row>
    <row r="109" spans="1:21" ht="37.5" x14ac:dyDescent="0.3">
      <c r="A109" s="338"/>
      <c r="B109" s="435" t="s">
        <v>515</v>
      </c>
      <c r="C109" s="332">
        <v>992</v>
      </c>
      <c r="D109" s="333" t="s">
        <v>31</v>
      </c>
      <c r="E109" s="333" t="s">
        <v>27</v>
      </c>
      <c r="F109" s="334" t="s">
        <v>103</v>
      </c>
      <c r="G109" s="335" t="s">
        <v>66</v>
      </c>
      <c r="H109" s="335" t="s">
        <v>24</v>
      </c>
      <c r="I109" s="336" t="s">
        <v>127</v>
      </c>
      <c r="J109" s="333"/>
      <c r="K109" s="331">
        <f>K118+K115+K112</f>
        <v>1580.2</v>
      </c>
    </row>
    <row r="110" spans="1:21" ht="38.25" customHeight="1" x14ac:dyDescent="0.3">
      <c r="A110" s="338"/>
      <c r="B110" s="435" t="s">
        <v>104</v>
      </c>
      <c r="C110" s="332">
        <v>992</v>
      </c>
      <c r="D110" s="333" t="s">
        <v>31</v>
      </c>
      <c r="E110" s="333" t="s">
        <v>27</v>
      </c>
      <c r="F110" s="334" t="s">
        <v>103</v>
      </c>
      <c r="G110" s="335" t="s">
        <v>75</v>
      </c>
      <c r="H110" s="335" t="s">
        <v>24</v>
      </c>
      <c r="I110" s="336" t="s">
        <v>127</v>
      </c>
      <c r="J110" s="333"/>
      <c r="K110" s="331">
        <f>K112</f>
        <v>882.2</v>
      </c>
    </row>
    <row r="111" spans="1:21" ht="56.25" x14ac:dyDescent="0.3">
      <c r="A111" s="338"/>
      <c r="B111" s="423" t="s">
        <v>516</v>
      </c>
      <c r="C111" s="332">
        <v>992</v>
      </c>
      <c r="D111" s="333" t="s">
        <v>31</v>
      </c>
      <c r="E111" s="333" t="s">
        <v>27</v>
      </c>
      <c r="F111" s="334" t="s">
        <v>103</v>
      </c>
      <c r="G111" s="335" t="s">
        <v>75</v>
      </c>
      <c r="H111" s="335" t="s">
        <v>24</v>
      </c>
      <c r="I111" s="336" t="s">
        <v>136</v>
      </c>
      <c r="J111" s="333"/>
      <c r="K111" s="331">
        <f>K112</f>
        <v>882.2</v>
      </c>
      <c r="U111" s="53" t="s">
        <v>177</v>
      </c>
    </row>
    <row r="112" spans="1:21" ht="37.5" x14ac:dyDescent="0.3">
      <c r="A112" s="338"/>
      <c r="B112" s="353" t="s">
        <v>80</v>
      </c>
      <c r="C112" s="332">
        <v>992</v>
      </c>
      <c r="D112" s="333" t="s">
        <v>31</v>
      </c>
      <c r="E112" s="333" t="s">
        <v>27</v>
      </c>
      <c r="F112" s="334" t="s">
        <v>103</v>
      </c>
      <c r="G112" s="335" t="s">
        <v>75</v>
      </c>
      <c r="H112" s="335" t="s">
        <v>24</v>
      </c>
      <c r="I112" s="336" t="s">
        <v>136</v>
      </c>
      <c r="J112" s="333" t="s">
        <v>81</v>
      </c>
      <c r="K112" s="331">
        <v>882.2</v>
      </c>
    </row>
    <row r="113" spans="1:14" ht="56.25" x14ac:dyDescent="0.3">
      <c r="A113" s="338"/>
      <c r="B113" s="353" t="s">
        <v>517</v>
      </c>
      <c r="C113" s="332">
        <v>992</v>
      </c>
      <c r="D113" s="333" t="s">
        <v>31</v>
      </c>
      <c r="E113" s="333" t="s">
        <v>27</v>
      </c>
      <c r="F113" s="334" t="s">
        <v>103</v>
      </c>
      <c r="G113" s="335" t="s">
        <v>68</v>
      </c>
      <c r="H113" s="335" t="s">
        <v>24</v>
      </c>
      <c r="I113" s="336" t="s">
        <v>127</v>
      </c>
      <c r="J113" s="333"/>
      <c r="K113" s="331">
        <f>K115</f>
        <v>485</v>
      </c>
    </row>
    <row r="114" spans="1:14" ht="18.75" x14ac:dyDescent="0.3">
      <c r="A114" s="339"/>
      <c r="B114" s="353" t="s">
        <v>105</v>
      </c>
      <c r="C114" s="332">
        <v>992</v>
      </c>
      <c r="D114" s="333" t="s">
        <v>31</v>
      </c>
      <c r="E114" s="333" t="s">
        <v>27</v>
      </c>
      <c r="F114" s="334" t="s">
        <v>103</v>
      </c>
      <c r="G114" s="335" t="s">
        <v>68</v>
      </c>
      <c r="H114" s="335" t="s">
        <v>24</v>
      </c>
      <c r="I114" s="336" t="s">
        <v>127</v>
      </c>
      <c r="J114" s="333"/>
      <c r="K114" s="331">
        <f>K115</f>
        <v>485</v>
      </c>
    </row>
    <row r="115" spans="1:14" ht="37.5" x14ac:dyDescent="0.3">
      <c r="A115" s="339"/>
      <c r="B115" s="353" t="s">
        <v>80</v>
      </c>
      <c r="C115" s="332">
        <v>992</v>
      </c>
      <c r="D115" s="333" t="s">
        <v>31</v>
      </c>
      <c r="E115" s="333" t="s">
        <v>27</v>
      </c>
      <c r="F115" s="334" t="s">
        <v>103</v>
      </c>
      <c r="G115" s="335" t="s">
        <v>68</v>
      </c>
      <c r="H115" s="335" t="s">
        <v>24</v>
      </c>
      <c r="I115" s="336" t="s">
        <v>137</v>
      </c>
      <c r="J115" s="333" t="s">
        <v>81</v>
      </c>
      <c r="K115" s="331">
        <v>485</v>
      </c>
      <c r="N115" s="122"/>
    </row>
    <row r="116" spans="1:14" ht="55.5" customHeight="1" x14ac:dyDescent="0.3">
      <c r="A116" s="338"/>
      <c r="B116" s="435" t="s">
        <v>518</v>
      </c>
      <c r="C116" s="332">
        <v>992</v>
      </c>
      <c r="D116" s="333" t="s">
        <v>31</v>
      </c>
      <c r="E116" s="333" t="s">
        <v>27</v>
      </c>
      <c r="F116" s="334" t="s">
        <v>103</v>
      </c>
      <c r="G116" s="335" t="s">
        <v>93</v>
      </c>
      <c r="H116" s="335" t="s">
        <v>24</v>
      </c>
      <c r="I116" s="336" t="s">
        <v>127</v>
      </c>
      <c r="J116" s="333"/>
      <c r="K116" s="331">
        <f>K118</f>
        <v>213</v>
      </c>
      <c r="N116" s="122"/>
    </row>
    <row r="117" spans="1:14" ht="43.5" customHeight="1" x14ac:dyDescent="0.3">
      <c r="A117" s="338"/>
      <c r="B117" s="353" t="s">
        <v>106</v>
      </c>
      <c r="C117" s="332">
        <v>992</v>
      </c>
      <c r="D117" s="333" t="s">
        <v>31</v>
      </c>
      <c r="E117" s="333" t="s">
        <v>27</v>
      </c>
      <c r="F117" s="334" t="s">
        <v>103</v>
      </c>
      <c r="G117" s="335" t="s">
        <v>93</v>
      </c>
      <c r="H117" s="335" t="s">
        <v>24</v>
      </c>
      <c r="I117" s="336" t="s">
        <v>138</v>
      </c>
      <c r="J117" s="333"/>
      <c r="K117" s="331">
        <f>K118</f>
        <v>213</v>
      </c>
      <c r="M117" s="125"/>
    </row>
    <row r="118" spans="1:14" ht="33.75" customHeight="1" x14ac:dyDescent="0.3">
      <c r="A118" s="338"/>
      <c r="B118" s="353" t="s">
        <v>80</v>
      </c>
      <c r="C118" s="332">
        <v>992</v>
      </c>
      <c r="D118" s="333" t="s">
        <v>31</v>
      </c>
      <c r="E118" s="333" t="s">
        <v>27</v>
      </c>
      <c r="F118" s="334" t="s">
        <v>103</v>
      </c>
      <c r="G118" s="335" t="s">
        <v>93</v>
      </c>
      <c r="H118" s="335" t="s">
        <v>24</v>
      </c>
      <c r="I118" s="336" t="s">
        <v>138</v>
      </c>
      <c r="J118" s="333" t="s">
        <v>81</v>
      </c>
      <c r="K118" s="331">
        <v>213</v>
      </c>
      <c r="L118" s="178"/>
    </row>
    <row r="119" spans="1:14" ht="45" customHeight="1" x14ac:dyDescent="0.3">
      <c r="A119" s="338"/>
      <c r="B119" s="444" t="s">
        <v>528</v>
      </c>
      <c r="C119" s="332">
        <v>992</v>
      </c>
      <c r="D119" s="333" t="s">
        <v>31</v>
      </c>
      <c r="E119" s="333" t="s">
        <v>27</v>
      </c>
      <c r="F119" s="334" t="s">
        <v>29</v>
      </c>
      <c r="G119" s="335" t="s">
        <v>75</v>
      </c>
      <c r="H119" s="335" t="s">
        <v>28</v>
      </c>
      <c r="I119" s="336" t="s">
        <v>127</v>
      </c>
      <c r="J119" s="333"/>
      <c r="K119" s="331">
        <f>K121</f>
        <v>1034.3</v>
      </c>
      <c r="L119" s="178"/>
    </row>
    <row r="120" spans="1:14" ht="66" customHeight="1" x14ac:dyDescent="0.3">
      <c r="A120" s="338"/>
      <c r="B120" s="444" t="s">
        <v>529</v>
      </c>
      <c r="C120" s="332">
        <v>992</v>
      </c>
      <c r="D120" s="333" t="s">
        <v>31</v>
      </c>
      <c r="E120" s="333" t="s">
        <v>27</v>
      </c>
      <c r="F120" s="334" t="s">
        <v>29</v>
      </c>
      <c r="G120" s="335" t="s">
        <v>75</v>
      </c>
      <c r="H120" s="335" t="s">
        <v>28</v>
      </c>
      <c r="I120" s="336" t="s">
        <v>527</v>
      </c>
      <c r="J120" s="333"/>
      <c r="K120" s="331">
        <f>K121</f>
        <v>1034.3</v>
      </c>
      <c r="L120" s="178"/>
    </row>
    <row r="121" spans="1:14" ht="45" customHeight="1" x14ac:dyDescent="0.3">
      <c r="A121" s="338"/>
      <c r="B121" s="353" t="s">
        <v>80</v>
      </c>
      <c r="C121" s="332">
        <v>993</v>
      </c>
      <c r="D121" s="333" t="s">
        <v>31</v>
      </c>
      <c r="E121" s="333" t="s">
        <v>27</v>
      </c>
      <c r="F121" s="334" t="s">
        <v>29</v>
      </c>
      <c r="G121" s="335" t="s">
        <v>75</v>
      </c>
      <c r="H121" s="335" t="s">
        <v>28</v>
      </c>
      <c r="I121" s="336" t="s">
        <v>527</v>
      </c>
      <c r="J121" s="333" t="s">
        <v>81</v>
      </c>
      <c r="K121" s="331">
        <v>1034.3</v>
      </c>
      <c r="L121" s="178"/>
    </row>
    <row r="122" spans="1:14" s="52" customFormat="1" ht="18.75" x14ac:dyDescent="0.3">
      <c r="A122" s="337"/>
      <c r="B122" s="425" t="s">
        <v>18</v>
      </c>
      <c r="C122" s="341">
        <v>992</v>
      </c>
      <c r="D122" s="342" t="s">
        <v>30</v>
      </c>
      <c r="E122" s="342" t="s">
        <v>24</v>
      </c>
      <c r="F122" s="343"/>
      <c r="G122" s="344"/>
      <c r="H122" s="335"/>
      <c r="I122" s="345"/>
      <c r="J122" s="342"/>
      <c r="K122" s="319">
        <f>K123</f>
        <v>10</v>
      </c>
      <c r="L122" s="127"/>
      <c r="M122" s="128"/>
      <c r="N122" s="128"/>
    </row>
    <row r="123" spans="1:14" ht="18.75" x14ac:dyDescent="0.3">
      <c r="A123" s="338"/>
      <c r="B123" s="423" t="s">
        <v>165</v>
      </c>
      <c r="C123" s="332">
        <v>992</v>
      </c>
      <c r="D123" s="333" t="s">
        <v>30</v>
      </c>
      <c r="E123" s="333" t="s">
        <v>30</v>
      </c>
      <c r="F123" s="334"/>
      <c r="G123" s="335"/>
      <c r="H123" s="335"/>
      <c r="I123" s="336"/>
      <c r="J123" s="333"/>
      <c r="K123" s="331">
        <f>K127</f>
        <v>10</v>
      </c>
    </row>
    <row r="124" spans="1:14" ht="37.5" x14ac:dyDescent="0.3">
      <c r="A124" s="338"/>
      <c r="B124" s="435" t="s">
        <v>519</v>
      </c>
      <c r="C124" s="332">
        <v>992</v>
      </c>
      <c r="D124" s="333" t="s">
        <v>30</v>
      </c>
      <c r="E124" s="333" t="s">
        <v>30</v>
      </c>
      <c r="F124" s="334" t="s">
        <v>98</v>
      </c>
      <c r="G124" s="335" t="s">
        <v>66</v>
      </c>
      <c r="H124" s="335" t="s">
        <v>24</v>
      </c>
      <c r="I124" s="336" t="s">
        <v>127</v>
      </c>
      <c r="J124" s="333"/>
      <c r="K124" s="331">
        <f>K127</f>
        <v>10</v>
      </c>
    </row>
    <row r="125" spans="1:14" ht="18.75" x14ac:dyDescent="0.3">
      <c r="A125" s="338"/>
      <c r="B125" s="435" t="s">
        <v>401</v>
      </c>
      <c r="C125" s="332">
        <v>992</v>
      </c>
      <c r="D125" s="333" t="s">
        <v>30</v>
      </c>
      <c r="E125" s="333" t="s">
        <v>30</v>
      </c>
      <c r="F125" s="334" t="s">
        <v>98</v>
      </c>
      <c r="G125" s="335" t="s">
        <v>75</v>
      </c>
      <c r="H125" s="335" t="s">
        <v>24</v>
      </c>
      <c r="I125" s="336" t="s">
        <v>127</v>
      </c>
      <c r="J125" s="333"/>
      <c r="K125" s="331">
        <f>K127</f>
        <v>10</v>
      </c>
    </row>
    <row r="126" spans="1:14" ht="18.75" x14ac:dyDescent="0.3">
      <c r="A126" s="338"/>
      <c r="B126" s="453" t="s">
        <v>413</v>
      </c>
      <c r="C126" s="332">
        <v>992</v>
      </c>
      <c r="D126" s="333" t="s">
        <v>30</v>
      </c>
      <c r="E126" s="333" t="s">
        <v>30</v>
      </c>
      <c r="F126" s="334" t="s">
        <v>98</v>
      </c>
      <c r="G126" s="335" t="s">
        <v>75</v>
      </c>
      <c r="H126" s="335" t="s">
        <v>23</v>
      </c>
      <c r="I126" s="336" t="s">
        <v>132</v>
      </c>
      <c r="J126" s="333"/>
      <c r="K126" s="331">
        <f>K127</f>
        <v>10</v>
      </c>
    </row>
    <row r="127" spans="1:14" ht="31.5" customHeight="1" x14ac:dyDescent="0.3">
      <c r="A127" s="338"/>
      <c r="B127" s="423" t="s">
        <v>80</v>
      </c>
      <c r="C127" s="332">
        <v>992</v>
      </c>
      <c r="D127" s="333" t="s">
        <v>30</v>
      </c>
      <c r="E127" s="333" t="s">
        <v>30</v>
      </c>
      <c r="F127" s="334" t="s">
        <v>98</v>
      </c>
      <c r="G127" s="335" t="s">
        <v>75</v>
      </c>
      <c r="H127" s="335" t="s">
        <v>23</v>
      </c>
      <c r="I127" s="336" t="s">
        <v>132</v>
      </c>
      <c r="J127" s="333" t="s">
        <v>81</v>
      </c>
      <c r="K127" s="331">
        <v>10</v>
      </c>
      <c r="L127" s="130"/>
    </row>
    <row r="128" spans="1:14" s="52" customFormat="1" ht="18.75" x14ac:dyDescent="0.3">
      <c r="A128" s="337"/>
      <c r="B128" s="425" t="s">
        <v>19</v>
      </c>
      <c r="C128" s="341">
        <v>992</v>
      </c>
      <c r="D128" s="342" t="s">
        <v>32</v>
      </c>
      <c r="E128" s="342" t="s">
        <v>24</v>
      </c>
      <c r="F128" s="343"/>
      <c r="G128" s="344"/>
      <c r="H128" s="344"/>
      <c r="I128" s="345"/>
      <c r="J128" s="342"/>
      <c r="K128" s="319">
        <f>K129</f>
        <v>5052.3999999999996</v>
      </c>
      <c r="L128" s="183"/>
      <c r="M128" s="128"/>
      <c r="N128" s="128"/>
    </row>
    <row r="129" spans="1:14" ht="18.75" x14ac:dyDescent="0.3">
      <c r="A129" s="338"/>
      <c r="B129" s="435" t="s">
        <v>20</v>
      </c>
      <c r="C129" s="332">
        <v>992</v>
      </c>
      <c r="D129" s="333" t="s">
        <v>32</v>
      </c>
      <c r="E129" s="333" t="s">
        <v>23</v>
      </c>
      <c r="F129" s="334"/>
      <c r="G129" s="335"/>
      <c r="H129" s="335"/>
      <c r="I129" s="336"/>
      <c r="J129" s="333"/>
      <c r="K129" s="331">
        <f>K130</f>
        <v>5052.3999999999996</v>
      </c>
      <c r="L129" s="130"/>
    </row>
    <row r="130" spans="1:14" ht="54.75" customHeight="1" x14ac:dyDescent="0.3">
      <c r="A130" s="338"/>
      <c r="B130" s="453" t="s">
        <v>520</v>
      </c>
      <c r="C130" s="332">
        <v>992</v>
      </c>
      <c r="D130" s="333" t="s">
        <v>32</v>
      </c>
      <c r="E130" s="333" t="s">
        <v>23</v>
      </c>
      <c r="F130" s="334" t="s">
        <v>29</v>
      </c>
      <c r="G130" s="335" t="s">
        <v>66</v>
      </c>
      <c r="H130" s="335" t="s">
        <v>24</v>
      </c>
      <c r="I130" s="336" t="s">
        <v>127</v>
      </c>
      <c r="J130" s="333"/>
      <c r="K130" s="331">
        <f>K134+K137</f>
        <v>5052.3999999999996</v>
      </c>
      <c r="L130" s="130"/>
    </row>
    <row r="131" spans="1:14" ht="18" customHeight="1" x14ac:dyDescent="0.3">
      <c r="A131" s="338"/>
      <c r="B131" s="435" t="s">
        <v>172</v>
      </c>
      <c r="C131" s="332">
        <v>992</v>
      </c>
      <c r="D131" s="333" t="s">
        <v>32</v>
      </c>
      <c r="E131" s="333" t="s">
        <v>23</v>
      </c>
      <c r="F131" s="334" t="s">
        <v>29</v>
      </c>
      <c r="G131" s="335" t="s">
        <v>75</v>
      </c>
      <c r="H131" s="335" t="s">
        <v>24</v>
      </c>
      <c r="I131" s="336" t="s">
        <v>127</v>
      </c>
      <c r="J131" s="333"/>
      <c r="K131" s="331">
        <f>K134+K137</f>
        <v>5052.3999999999996</v>
      </c>
      <c r="L131" s="130"/>
    </row>
    <row r="132" spans="1:14" ht="28.5" customHeight="1" x14ac:dyDescent="0.3">
      <c r="A132" s="338"/>
      <c r="B132" s="435" t="s">
        <v>109</v>
      </c>
      <c r="C132" s="332">
        <v>992</v>
      </c>
      <c r="D132" s="333" t="s">
        <v>32</v>
      </c>
      <c r="E132" s="333" t="s">
        <v>23</v>
      </c>
      <c r="F132" s="334" t="s">
        <v>29</v>
      </c>
      <c r="G132" s="335" t="s">
        <v>75</v>
      </c>
      <c r="H132" s="335" t="s">
        <v>31</v>
      </c>
      <c r="I132" s="336" t="s">
        <v>127</v>
      </c>
      <c r="J132" s="333"/>
      <c r="K132" s="331">
        <f>K134</f>
        <v>5012.3999999999996</v>
      </c>
      <c r="L132" s="130"/>
    </row>
    <row r="133" spans="1:14" ht="35.25" customHeight="1" x14ac:dyDescent="0.3">
      <c r="A133" s="338"/>
      <c r="B133" s="427" t="s">
        <v>173</v>
      </c>
      <c r="C133" s="332">
        <v>992</v>
      </c>
      <c r="D133" s="333" t="s">
        <v>32</v>
      </c>
      <c r="E133" s="333" t="s">
        <v>23</v>
      </c>
      <c r="F133" s="334" t="s">
        <v>29</v>
      </c>
      <c r="G133" s="335" t="s">
        <v>75</v>
      </c>
      <c r="H133" s="335" t="s">
        <v>31</v>
      </c>
      <c r="I133" s="336" t="s">
        <v>129</v>
      </c>
      <c r="J133" s="333"/>
      <c r="K133" s="331">
        <f>K134</f>
        <v>5012.3999999999996</v>
      </c>
    </row>
    <row r="134" spans="1:14" ht="48" customHeight="1" x14ac:dyDescent="0.3">
      <c r="A134" s="338"/>
      <c r="B134" s="435" t="s">
        <v>107</v>
      </c>
      <c r="C134" s="332">
        <v>992</v>
      </c>
      <c r="D134" s="333" t="s">
        <v>32</v>
      </c>
      <c r="E134" s="333" t="s">
        <v>23</v>
      </c>
      <c r="F134" s="334" t="s">
        <v>29</v>
      </c>
      <c r="G134" s="335" t="s">
        <v>75</v>
      </c>
      <c r="H134" s="335" t="s">
        <v>31</v>
      </c>
      <c r="I134" s="336" t="s">
        <v>129</v>
      </c>
      <c r="J134" s="333" t="s">
        <v>108</v>
      </c>
      <c r="K134" s="331">
        <v>5012.3999999999996</v>
      </c>
    </row>
    <row r="135" spans="1:14" ht="18.75" x14ac:dyDescent="0.3">
      <c r="A135" s="338"/>
      <c r="B135" s="423" t="s">
        <v>110</v>
      </c>
      <c r="C135" s="332">
        <v>992</v>
      </c>
      <c r="D135" s="333" t="s">
        <v>32</v>
      </c>
      <c r="E135" s="333" t="s">
        <v>23</v>
      </c>
      <c r="F135" s="334" t="s">
        <v>29</v>
      </c>
      <c r="G135" s="335" t="s">
        <v>75</v>
      </c>
      <c r="H135" s="335" t="s">
        <v>32</v>
      </c>
      <c r="I135" s="336" t="s">
        <v>127</v>
      </c>
      <c r="J135" s="333"/>
      <c r="K135" s="331">
        <f>K136</f>
        <v>40</v>
      </c>
    </row>
    <row r="136" spans="1:14" ht="18.75" x14ac:dyDescent="0.3">
      <c r="A136" s="338"/>
      <c r="B136" s="353" t="s">
        <v>174</v>
      </c>
      <c r="C136" s="332">
        <v>992</v>
      </c>
      <c r="D136" s="333" t="s">
        <v>32</v>
      </c>
      <c r="E136" s="333" t="s">
        <v>23</v>
      </c>
      <c r="F136" s="334" t="s">
        <v>29</v>
      </c>
      <c r="G136" s="335" t="s">
        <v>75</v>
      </c>
      <c r="H136" s="335" t="s">
        <v>32</v>
      </c>
      <c r="I136" s="336" t="s">
        <v>130</v>
      </c>
      <c r="J136" s="333"/>
      <c r="K136" s="331">
        <f>K137</f>
        <v>40</v>
      </c>
    </row>
    <row r="137" spans="1:14" ht="37.5" x14ac:dyDescent="0.3">
      <c r="A137" s="338"/>
      <c r="B137" s="353" t="s">
        <v>80</v>
      </c>
      <c r="C137" s="332">
        <v>992</v>
      </c>
      <c r="D137" s="333" t="s">
        <v>32</v>
      </c>
      <c r="E137" s="333" t="s">
        <v>23</v>
      </c>
      <c r="F137" s="334" t="s">
        <v>29</v>
      </c>
      <c r="G137" s="335" t="s">
        <v>75</v>
      </c>
      <c r="H137" s="335" t="s">
        <v>32</v>
      </c>
      <c r="I137" s="336" t="s">
        <v>130</v>
      </c>
      <c r="J137" s="333" t="s">
        <v>81</v>
      </c>
      <c r="K137" s="331">
        <v>40</v>
      </c>
    </row>
    <row r="138" spans="1:14" s="52" customFormat="1" ht="18.75" x14ac:dyDescent="0.3">
      <c r="A138" s="337"/>
      <c r="B138" s="425" t="s">
        <v>39</v>
      </c>
      <c r="C138" s="341">
        <v>992</v>
      </c>
      <c r="D138" s="342">
        <v>10</v>
      </c>
      <c r="E138" s="342" t="s">
        <v>24</v>
      </c>
      <c r="F138" s="343"/>
      <c r="G138" s="344"/>
      <c r="H138" s="335"/>
      <c r="I138" s="345"/>
      <c r="J138" s="342"/>
      <c r="K138" s="319">
        <f>K139+K144</f>
        <v>464</v>
      </c>
      <c r="L138" s="127"/>
      <c r="M138" s="128"/>
      <c r="N138" s="128"/>
    </row>
    <row r="139" spans="1:14" ht="18.75" x14ac:dyDescent="0.3">
      <c r="A139" s="338"/>
      <c r="B139" s="454" t="s">
        <v>40</v>
      </c>
      <c r="C139" s="332">
        <v>992</v>
      </c>
      <c r="D139" s="333">
        <v>10</v>
      </c>
      <c r="E139" s="333" t="s">
        <v>23</v>
      </c>
      <c r="F139" s="334"/>
      <c r="G139" s="335"/>
      <c r="H139" s="335"/>
      <c r="I139" s="336"/>
      <c r="J139" s="333"/>
      <c r="K139" s="331">
        <f>K143</f>
        <v>444</v>
      </c>
    </row>
    <row r="140" spans="1:14" ht="18.75" x14ac:dyDescent="0.3">
      <c r="A140" s="338"/>
      <c r="B140" s="423" t="s">
        <v>58</v>
      </c>
      <c r="C140" s="332">
        <v>992</v>
      </c>
      <c r="D140" s="333">
        <v>10</v>
      </c>
      <c r="E140" s="333" t="s">
        <v>23</v>
      </c>
      <c r="F140" s="334" t="s">
        <v>79</v>
      </c>
      <c r="G140" s="335" t="s">
        <v>66</v>
      </c>
      <c r="H140" s="335" t="s">
        <v>24</v>
      </c>
      <c r="I140" s="336" t="s">
        <v>127</v>
      </c>
      <c r="J140" s="333"/>
      <c r="K140" s="331">
        <f>K143</f>
        <v>444</v>
      </c>
    </row>
    <row r="141" spans="1:14" ht="37.5" x14ac:dyDescent="0.3">
      <c r="A141" s="338"/>
      <c r="B141" s="423" t="s">
        <v>51</v>
      </c>
      <c r="C141" s="332">
        <v>992</v>
      </c>
      <c r="D141" s="333">
        <v>10</v>
      </c>
      <c r="E141" s="333" t="s">
        <v>23</v>
      </c>
      <c r="F141" s="334" t="s">
        <v>79</v>
      </c>
      <c r="G141" s="335" t="s">
        <v>90</v>
      </c>
      <c r="H141" s="335" t="s">
        <v>24</v>
      </c>
      <c r="I141" s="336" t="s">
        <v>127</v>
      </c>
      <c r="J141" s="333"/>
      <c r="K141" s="331">
        <f>K143</f>
        <v>444</v>
      </c>
    </row>
    <row r="142" spans="1:14" ht="18.75" x14ac:dyDescent="0.3">
      <c r="A142" s="338"/>
      <c r="B142" s="423" t="s">
        <v>111</v>
      </c>
      <c r="C142" s="332">
        <v>992</v>
      </c>
      <c r="D142" s="333">
        <v>10</v>
      </c>
      <c r="E142" s="333" t="s">
        <v>23</v>
      </c>
      <c r="F142" s="334" t="s">
        <v>79</v>
      </c>
      <c r="G142" s="335" t="s">
        <v>90</v>
      </c>
      <c r="H142" s="335" t="s">
        <v>24</v>
      </c>
      <c r="I142" s="336" t="s">
        <v>142</v>
      </c>
      <c r="J142" s="333"/>
      <c r="K142" s="331">
        <f>K143</f>
        <v>444</v>
      </c>
    </row>
    <row r="143" spans="1:14" ht="18.75" x14ac:dyDescent="0.3">
      <c r="A143" s="338"/>
      <c r="B143" s="455" t="s">
        <v>112</v>
      </c>
      <c r="C143" s="332">
        <v>992</v>
      </c>
      <c r="D143" s="333">
        <v>10</v>
      </c>
      <c r="E143" s="333" t="s">
        <v>23</v>
      </c>
      <c r="F143" s="334" t="s">
        <v>79</v>
      </c>
      <c r="G143" s="335" t="s">
        <v>90</v>
      </c>
      <c r="H143" s="335" t="s">
        <v>24</v>
      </c>
      <c r="I143" s="336" t="s">
        <v>142</v>
      </c>
      <c r="J143" s="333" t="s">
        <v>113</v>
      </c>
      <c r="K143" s="331">
        <v>444</v>
      </c>
    </row>
    <row r="144" spans="1:14" s="52" customFormat="1" ht="24" customHeight="1" x14ac:dyDescent="0.3">
      <c r="A144" s="337"/>
      <c r="B144" s="425" t="s">
        <v>114</v>
      </c>
      <c r="C144" s="341">
        <v>992</v>
      </c>
      <c r="D144" s="342" t="s">
        <v>98</v>
      </c>
      <c r="E144" s="342" t="s">
        <v>27</v>
      </c>
      <c r="F144" s="343"/>
      <c r="G144" s="344"/>
      <c r="H144" s="344"/>
      <c r="I144" s="345"/>
      <c r="J144" s="342"/>
      <c r="K144" s="319">
        <f>K148</f>
        <v>20</v>
      </c>
      <c r="L144" s="127"/>
      <c r="M144" s="128"/>
      <c r="N144" s="128"/>
    </row>
    <row r="145" spans="1:14" ht="52.5" customHeight="1" x14ac:dyDescent="0.3">
      <c r="A145" s="338"/>
      <c r="B145" s="435" t="s">
        <v>414</v>
      </c>
      <c r="C145" s="332">
        <v>992</v>
      </c>
      <c r="D145" s="333" t="s">
        <v>98</v>
      </c>
      <c r="E145" s="333" t="s">
        <v>27</v>
      </c>
      <c r="F145" s="334" t="s">
        <v>41</v>
      </c>
      <c r="G145" s="335" t="s">
        <v>66</v>
      </c>
      <c r="H145" s="335" t="s">
        <v>24</v>
      </c>
      <c r="I145" s="336" t="s">
        <v>127</v>
      </c>
      <c r="J145" s="333"/>
      <c r="K145" s="331">
        <f>K148</f>
        <v>20</v>
      </c>
    </row>
    <row r="146" spans="1:14" ht="29.25" customHeight="1" x14ac:dyDescent="0.3">
      <c r="A146" s="338"/>
      <c r="B146" s="435" t="s">
        <v>156</v>
      </c>
      <c r="C146" s="332">
        <v>992</v>
      </c>
      <c r="D146" s="333" t="s">
        <v>98</v>
      </c>
      <c r="E146" s="333" t="s">
        <v>27</v>
      </c>
      <c r="F146" s="334" t="s">
        <v>41</v>
      </c>
      <c r="G146" s="335" t="s">
        <v>75</v>
      </c>
      <c r="H146" s="335" t="s">
        <v>24</v>
      </c>
      <c r="I146" s="336" t="s">
        <v>127</v>
      </c>
      <c r="J146" s="333"/>
      <c r="K146" s="331">
        <f>K148</f>
        <v>20</v>
      </c>
    </row>
    <row r="147" spans="1:14" ht="31.5" customHeight="1" x14ac:dyDescent="0.3">
      <c r="A147" s="338"/>
      <c r="B147" s="435" t="s">
        <v>156</v>
      </c>
      <c r="C147" s="332">
        <v>992</v>
      </c>
      <c r="D147" s="333" t="s">
        <v>98</v>
      </c>
      <c r="E147" s="333" t="s">
        <v>27</v>
      </c>
      <c r="F147" s="334" t="s">
        <v>41</v>
      </c>
      <c r="G147" s="335" t="s">
        <v>75</v>
      </c>
      <c r="H147" s="335" t="s">
        <v>24</v>
      </c>
      <c r="I147" s="336" t="s">
        <v>151</v>
      </c>
      <c r="J147" s="333"/>
      <c r="K147" s="331">
        <f>K148</f>
        <v>20</v>
      </c>
    </row>
    <row r="148" spans="1:14" ht="48" customHeight="1" x14ac:dyDescent="0.3">
      <c r="A148" s="338"/>
      <c r="B148" s="435" t="s">
        <v>107</v>
      </c>
      <c r="C148" s="332">
        <v>992</v>
      </c>
      <c r="D148" s="333" t="s">
        <v>98</v>
      </c>
      <c r="E148" s="333" t="s">
        <v>27</v>
      </c>
      <c r="F148" s="334" t="s">
        <v>41</v>
      </c>
      <c r="G148" s="335" t="s">
        <v>75</v>
      </c>
      <c r="H148" s="335" t="s">
        <v>24</v>
      </c>
      <c r="I148" s="336" t="s">
        <v>151</v>
      </c>
      <c r="J148" s="333" t="s">
        <v>108</v>
      </c>
      <c r="K148" s="331">
        <v>20</v>
      </c>
    </row>
    <row r="149" spans="1:14" s="52" customFormat="1" ht="18.75" x14ac:dyDescent="0.3">
      <c r="A149" s="337"/>
      <c r="B149" s="425" t="s">
        <v>231</v>
      </c>
      <c r="C149" s="341">
        <v>992</v>
      </c>
      <c r="D149" s="342">
        <v>11</v>
      </c>
      <c r="E149" s="342" t="s">
        <v>24</v>
      </c>
      <c r="F149" s="343"/>
      <c r="G149" s="344"/>
      <c r="H149" s="335"/>
      <c r="I149" s="345"/>
      <c r="J149" s="342"/>
      <c r="K149" s="319">
        <f>K154</f>
        <v>263.60000000000002</v>
      </c>
      <c r="L149" s="127"/>
      <c r="M149" s="128"/>
      <c r="N149" s="128"/>
    </row>
    <row r="150" spans="1:14" ht="18.75" x14ac:dyDescent="0.3">
      <c r="A150" s="338"/>
      <c r="B150" s="435" t="s">
        <v>44</v>
      </c>
      <c r="C150" s="332">
        <v>992</v>
      </c>
      <c r="D150" s="333">
        <v>11</v>
      </c>
      <c r="E150" s="333" t="s">
        <v>25</v>
      </c>
      <c r="F150" s="334" t="s">
        <v>32</v>
      </c>
      <c r="G150" s="335" t="s">
        <v>75</v>
      </c>
      <c r="H150" s="335" t="s">
        <v>24</v>
      </c>
      <c r="I150" s="336" t="s">
        <v>127</v>
      </c>
      <c r="J150" s="333"/>
      <c r="K150" s="331">
        <f>K149</f>
        <v>263.60000000000002</v>
      </c>
    </row>
    <row r="151" spans="1:14" ht="37.5" x14ac:dyDescent="0.3">
      <c r="A151" s="338"/>
      <c r="B151" s="435" t="s">
        <v>352</v>
      </c>
      <c r="C151" s="332">
        <v>992</v>
      </c>
      <c r="D151" s="333">
        <v>11</v>
      </c>
      <c r="E151" s="333" t="s">
        <v>25</v>
      </c>
      <c r="F151" s="334" t="s">
        <v>32</v>
      </c>
      <c r="G151" s="335" t="s">
        <v>75</v>
      </c>
      <c r="H151" s="335" t="s">
        <v>24</v>
      </c>
      <c r="I151" s="336" t="s">
        <v>127</v>
      </c>
      <c r="J151" s="333"/>
      <c r="K151" s="331">
        <f>K149</f>
        <v>263.60000000000002</v>
      </c>
    </row>
    <row r="152" spans="1:14" ht="32.25" customHeight="1" x14ac:dyDescent="0.3">
      <c r="A152" s="338"/>
      <c r="B152" s="435" t="s">
        <v>236</v>
      </c>
      <c r="C152" s="332">
        <v>992</v>
      </c>
      <c r="D152" s="333" t="s">
        <v>43</v>
      </c>
      <c r="E152" s="333" t="s">
        <v>25</v>
      </c>
      <c r="F152" s="334" t="s">
        <v>32</v>
      </c>
      <c r="G152" s="335" t="s">
        <v>75</v>
      </c>
      <c r="H152" s="335" t="s">
        <v>24</v>
      </c>
      <c r="I152" s="336" t="s">
        <v>127</v>
      </c>
      <c r="J152" s="333"/>
      <c r="K152" s="331">
        <f>K149</f>
        <v>263.60000000000002</v>
      </c>
    </row>
    <row r="153" spans="1:14" ht="33" customHeight="1" x14ac:dyDescent="0.3">
      <c r="A153" s="338"/>
      <c r="B153" s="423" t="s">
        <v>115</v>
      </c>
      <c r="C153" s="332">
        <v>992</v>
      </c>
      <c r="D153" s="333" t="s">
        <v>43</v>
      </c>
      <c r="E153" s="333" t="s">
        <v>25</v>
      </c>
      <c r="F153" s="334" t="s">
        <v>32</v>
      </c>
      <c r="G153" s="335" t="s">
        <v>75</v>
      </c>
      <c r="H153" s="335" t="s">
        <v>27</v>
      </c>
      <c r="I153" s="336" t="s">
        <v>131</v>
      </c>
      <c r="J153" s="333"/>
      <c r="K153" s="331">
        <f>K149</f>
        <v>263.60000000000002</v>
      </c>
    </row>
    <row r="154" spans="1:14" ht="81" customHeight="1" x14ac:dyDescent="0.3">
      <c r="A154" s="338"/>
      <c r="B154" s="423" t="s">
        <v>76</v>
      </c>
      <c r="C154" s="332">
        <v>992</v>
      </c>
      <c r="D154" s="333" t="s">
        <v>43</v>
      </c>
      <c r="E154" s="333" t="s">
        <v>25</v>
      </c>
      <c r="F154" s="334" t="s">
        <v>32</v>
      </c>
      <c r="G154" s="335" t="s">
        <v>75</v>
      </c>
      <c r="H154" s="335" t="s">
        <v>27</v>
      </c>
      <c r="I154" s="336" t="s">
        <v>131</v>
      </c>
      <c r="J154" s="333" t="s">
        <v>77</v>
      </c>
      <c r="K154" s="331">
        <v>263.60000000000002</v>
      </c>
    </row>
    <row r="155" spans="1:14" s="52" customFormat="1" ht="24" customHeight="1" x14ac:dyDescent="0.3">
      <c r="A155" s="337"/>
      <c r="B155" s="425" t="s">
        <v>45</v>
      </c>
      <c r="C155" s="341">
        <v>992</v>
      </c>
      <c r="D155" s="342" t="s">
        <v>41</v>
      </c>
      <c r="E155" s="342" t="s">
        <v>24</v>
      </c>
      <c r="F155" s="343"/>
      <c r="G155" s="344"/>
      <c r="H155" s="344"/>
      <c r="I155" s="345"/>
      <c r="J155" s="342"/>
      <c r="K155" s="319">
        <f>K160</f>
        <v>150</v>
      </c>
      <c r="L155" s="127"/>
      <c r="M155" s="128"/>
      <c r="N155" s="128"/>
    </row>
    <row r="156" spans="1:14" ht="18.75" x14ac:dyDescent="0.3">
      <c r="A156" s="338"/>
      <c r="B156" s="435" t="s">
        <v>46</v>
      </c>
      <c r="C156" s="332">
        <v>992</v>
      </c>
      <c r="D156" s="333" t="s">
        <v>41</v>
      </c>
      <c r="E156" s="333" t="s">
        <v>25</v>
      </c>
      <c r="F156" s="334"/>
      <c r="G156" s="335"/>
      <c r="H156" s="335"/>
      <c r="I156" s="336"/>
      <c r="J156" s="333"/>
      <c r="K156" s="331">
        <f>K160</f>
        <v>150</v>
      </c>
    </row>
    <row r="157" spans="1:14" ht="37.5" x14ac:dyDescent="0.3">
      <c r="A157" s="338"/>
      <c r="B157" s="353" t="s">
        <v>513</v>
      </c>
      <c r="C157" s="332">
        <v>992</v>
      </c>
      <c r="D157" s="333" t="s">
        <v>41</v>
      </c>
      <c r="E157" s="333" t="s">
        <v>25</v>
      </c>
      <c r="F157" s="334" t="s">
        <v>99</v>
      </c>
      <c r="G157" s="335" t="s">
        <v>66</v>
      </c>
      <c r="H157" s="335" t="s">
        <v>24</v>
      </c>
      <c r="I157" s="336" t="s">
        <v>127</v>
      </c>
      <c r="J157" s="333"/>
      <c r="K157" s="331">
        <f>K160</f>
        <v>150</v>
      </c>
    </row>
    <row r="158" spans="1:14" ht="30" customHeight="1" x14ac:dyDescent="0.3">
      <c r="A158" s="338"/>
      <c r="B158" s="435" t="s">
        <v>116</v>
      </c>
      <c r="C158" s="332">
        <v>992</v>
      </c>
      <c r="D158" s="333" t="s">
        <v>41</v>
      </c>
      <c r="E158" s="333" t="s">
        <v>25</v>
      </c>
      <c r="F158" s="334" t="s">
        <v>99</v>
      </c>
      <c r="G158" s="335" t="s">
        <v>75</v>
      </c>
      <c r="H158" s="335" t="s">
        <v>24</v>
      </c>
      <c r="I158" s="336" t="s">
        <v>127</v>
      </c>
      <c r="J158" s="333"/>
      <c r="K158" s="331">
        <f>K159</f>
        <v>150</v>
      </c>
    </row>
    <row r="159" spans="1:14" ht="33" customHeight="1" x14ac:dyDescent="0.3">
      <c r="A159" s="338"/>
      <c r="B159" s="423" t="s">
        <v>57</v>
      </c>
      <c r="C159" s="332">
        <v>992</v>
      </c>
      <c r="D159" s="333" t="s">
        <v>41</v>
      </c>
      <c r="E159" s="333" t="s">
        <v>25</v>
      </c>
      <c r="F159" s="334" t="s">
        <v>99</v>
      </c>
      <c r="G159" s="335" t="s">
        <v>75</v>
      </c>
      <c r="H159" s="335" t="s">
        <v>24</v>
      </c>
      <c r="I159" s="336" t="s">
        <v>134</v>
      </c>
      <c r="J159" s="333"/>
      <c r="K159" s="331">
        <f>K160</f>
        <v>150</v>
      </c>
    </row>
    <row r="160" spans="1:14" ht="37.5" x14ac:dyDescent="0.3">
      <c r="A160" s="338"/>
      <c r="B160" s="353" t="s">
        <v>80</v>
      </c>
      <c r="C160" s="332">
        <v>992</v>
      </c>
      <c r="D160" s="333" t="s">
        <v>41</v>
      </c>
      <c r="E160" s="333" t="s">
        <v>25</v>
      </c>
      <c r="F160" s="334" t="s">
        <v>99</v>
      </c>
      <c r="G160" s="335" t="s">
        <v>75</v>
      </c>
      <c r="H160" s="335" t="s">
        <v>24</v>
      </c>
      <c r="I160" s="336" t="s">
        <v>134</v>
      </c>
      <c r="J160" s="333" t="s">
        <v>81</v>
      </c>
      <c r="K160" s="331">
        <v>150</v>
      </c>
    </row>
    <row r="161" spans="1:256" s="110" customFormat="1" ht="36" customHeight="1" x14ac:dyDescent="0.3">
      <c r="A161" s="350"/>
      <c r="B161" s="456" t="s">
        <v>160</v>
      </c>
      <c r="C161" s="457">
        <v>992</v>
      </c>
      <c r="D161" s="458" t="s">
        <v>42</v>
      </c>
      <c r="E161" s="459" t="s">
        <v>24</v>
      </c>
      <c r="F161" s="460"/>
      <c r="G161" s="461"/>
      <c r="H161" s="461"/>
      <c r="I161" s="462"/>
      <c r="J161" s="463"/>
      <c r="K161" s="464">
        <f>K166</f>
        <v>1</v>
      </c>
      <c r="L161" s="136"/>
      <c r="M161" s="137"/>
      <c r="N161" s="137"/>
      <c r="O161" s="117"/>
      <c r="P161" s="117"/>
      <c r="Q161" s="117"/>
      <c r="R161" s="117"/>
      <c r="S161" s="117"/>
      <c r="T161" s="117"/>
      <c r="U161" s="117"/>
      <c r="V161" s="117"/>
      <c r="W161" s="117"/>
      <c r="X161" s="117"/>
      <c r="Y161" s="117"/>
      <c r="Z161" s="117"/>
      <c r="AA161" s="117"/>
      <c r="AB161" s="117"/>
      <c r="AC161" s="117"/>
      <c r="AD161" s="117"/>
      <c r="AE161" s="117"/>
      <c r="AF161" s="117"/>
      <c r="AG161" s="117"/>
      <c r="AH161" s="117"/>
      <c r="AI161" s="117"/>
      <c r="AJ161" s="117"/>
      <c r="AK161" s="117"/>
      <c r="AL161" s="117"/>
      <c r="AM161" s="117"/>
      <c r="AN161" s="117"/>
      <c r="AO161" s="117"/>
      <c r="AP161" s="117"/>
      <c r="AQ161" s="117"/>
      <c r="AR161" s="117"/>
      <c r="AS161" s="117"/>
      <c r="AT161" s="117"/>
      <c r="AU161" s="117"/>
      <c r="AV161" s="117"/>
      <c r="AW161" s="117"/>
      <c r="AX161" s="117"/>
      <c r="AY161" s="117"/>
      <c r="AZ161" s="117"/>
      <c r="BA161" s="117"/>
      <c r="BB161" s="117"/>
      <c r="BC161" s="117"/>
      <c r="BD161" s="117"/>
      <c r="BE161" s="117"/>
      <c r="BF161" s="117"/>
      <c r="BG161" s="117"/>
      <c r="BH161" s="117"/>
      <c r="BI161" s="117"/>
      <c r="BJ161" s="117"/>
      <c r="BK161" s="117"/>
      <c r="BL161" s="117"/>
      <c r="BM161" s="117"/>
      <c r="BN161" s="117"/>
      <c r="BO161" s="117"/>
      <c r="BP161" s="117"/>
      <c r="BQ161" s="117"/>
      <c r="BR161" s="117"/>
      <c r="BS161" s="117"/>
      <c r="BT161" s="117"/>
      <c r="BU161" s="117"/>
      <c r="BV161" s="117"/>
      <c r="BW161" s="117"/>
      <c r="BX161" s="117"/>
      <c r="BY161" s="117"/>
      <c r="BZ161" s="117"/>
      <c r="CA161" s="117"/>
      <c r="CB161" s="117"/>
      <c r="CC161" s="117"/>
      <c r="CD161" s="117"/>
      <c r="CE161" s="117"/>
      <c r="CF161" s="117"/>
      <c r="CG161" s="117"/>
      <c r="CH161" s="117"/>
      <c r="CI161" s="117"/>
      <c r="CJ161" s="117"/>
      <c r="CK161" s="117"/>
      <c r="CL161" s="117"/>
      <c r="CM161" s="117"/>
      <c r="CN161" s="117"/>
      <c r="CO161" s="117"/>
      <c r="CP161" s="117"/>
      <c r="CQ161" s="117"/>
      <c r="CR161" s="117"/>
      <c r="CS161" s="117"/>
      <c r="CT161" s="117"/>
      <c r="CU161" s="117"/>
      <c r="CV161" s="117"/>
      <c r="CW161" s="117"/>
      <c r="CX161" s="117"/>
      <c r="CY161" s="117"/>
      <c r="CZ161" s="117"/>
      <c r="DA161" s="117"/>
      <c r="DB161" s="117"/>
      <c r="DC161" s="117"/>
      <c r="DD161" s="117"/>
      <c r="DE161" s="117"/>
      <c r="DF161" s="117"/>
      <c r="DG161" s="117"/>
      <c r="DH161" s="117"/>
      <c r="DI161" s="117"/>
      <c r="DJ161" s="117"/>
      <c r="DK161" s="117"/>
      <c r="DL161" s="117"/>
      <c r="DM161" s="117"/>
      <c r="DN161" s="117"/>
      <c r="DO161" s="117"/>
      <c r="DP161" s="117"/>
      <c r="DQ161" s="117"/>
      <c r="DR161" s="117"/>
      <c r="DS161" s="117"/>
      <c r="DT161" s="117"/>
      <c r="DU161" s="117"/>
      <c r="DV161" s="117"/>
      <c r="DW161" s="117"/>
      <c r="DX161" s="117"/>
      <c r="DY161" s="117"/>
      <c r="DZ161" s="117"/>
      <c r="EA161" s="117"/>
      <c r="EB161" s="117"/>
      <c r="EC161" s="117"/>
      <c r="ED161" s="117"/>
      <c r="EE161" s="117"/>
      <c r="EF161" s="117"/>
      <c r="EG161" s="117"/>
      <c r="EH161" s="117"/>
      <c r="EI161" s="117"/>
      <c r="EJ161" s="117"/>
      <c r="EK161" s="117"/>
      <c r="EL161" s="117"/>
      <c r="EM161" s="117"/>
      <c r="EN161" s="117"/>
      <c r="EO161" s="117"/>
      <c r="EP161" s="117"/>
      <c r="EQ161" s="117"/>
      <c r="ER161" s="117"/>
      <c r="ES161" s="117"/>
      <c r="ET161" s="117"/>
      <c r="EU161" s="117"/>
      <c r="EV161" s="117"/>
      <c r="EW161" s="117"/>
      <c r="EX161" s="117"/>
      <c r="EY161" s="117"/>
      <c r="EZ161" s="117"/>
      <c r="FA161" s="117"/>
      <c r="FB161" s="117"/>
      <c r="FC161" s="117"/>
      <c r="FD161" s="117"/>
      <c r="FE161" s="117"/>
      <c r="FF161" s="117"/>
      <c r="FG161" s="117"/>
      <c r="FH161" s="117"/>
      <c r="FI161" s="117"/>
      <c r="FJ161" s="117"/>
      <c r="FK161" s="117"/>
      <c r="FL161" s="117"/>
      <c r="FM161" s="117"/>
      <c r="FN161" s="117"/>
      <c r="FO161" s="117"/>
      <c r="FP161" s="117"/>
      <c r="FQ161" s="117"/>
      <c r="FR161" s="117"/>
      <c r="FS161" s="117"/>
      <c r="FT161" s="117"/>
      <c r="FU161" s="117"/>
      <c r="FV161" s="117"/>
      <c r="FW161" s="117"/>
      <c r="FX161" s="117"/>
      <c r="FY161" s="117"/>
      <c r="FZ161" s="117"/>
      <c r="GA161" s="117"/>
      <c r="GB161" s="117"/>
      <c r="GC161" s="117"/>
      <c r="GD161" s="117"/>
      <c r="GE161" s="117"/>
      <c r="GF161" s="117"/>
      <c r="GG161" s="117"/>
      <c r="GH161" s="117"/>
      <c r="GI161" s="117"/>
      <c r="GJ161" s="117"/>
      <c r="GK161" s="117"/>
      <c r="GL161" s="117"/>
      <c r="GM161" s="117"/>
      <c r="GN161" s="117"/>
      <c r="GO161" s="117"/>
      <c r="GP161" s="117"/>
      <c r="GQ161" s="117"/>
      <c r="GR161" s="117"/>
      <c r="GS161" s="117"/>
      <c r="GT161" s="117"/>
      <c r="GU161" s="117"/>
      <c r="GV161" s="117"/>
      <c r="GW161" s="117"/>
      <c r="GX161" s="117"/>
      <c r="GY161" s="117"/>
      <c r="GZ161" s="117"/>
      <c r="HA161" s="117"/>
      <c r="HB161" s="117"/>
      <c r="HC161" s="117"/>
      <c r="HD161" s="117"/>
      <c r="HE161" s="117"/>
      <c r="HF161" s="117"/>
      <c r="HG161" s="117"/>
      <c r="HH161" s="117"/>
      <c r="HI161" s="117"/>
      <c r="HJ161" s="117"/>
      <c r="HK161" s="117"/>
      <c r="HL161" s="117"/>
      <c r="HM161" s="117"/>
      <c r="HN161" s="117"/>
      <c r="HO161" s="117"/>
      <c r="HP161" s="117"/>
      <c r="HQ161" s="117"/>
      <c r="HR161" s="117"/>
      <c r="HS161" s="117"/>
      <c r="HT161" s="117"/>
      <c r="HU161" s="117"/>
      <c r="HV161" s="117"/>
      <c r="HW161" s="117"/>
      <c r="HX161" s="117"/>
      <c r="HY161" s="117"/>
      <c r="HZ161" s="117"/>
      <c r="IA161" s="117"/>
      <c r="IB161" s="117"/>
      <c r="IC161" s="117"/>
      <c r="ID161" s="117"/>
      <c r="IE161" s="117"/>
      <c r="IF161" s="117"/>
      <c r="IG161" s="117"/>
      <c r="IH161" s="117"/>
      <c r="II161" s="117"/>
      <c r="IJ161" s="117"/>
      <c r="IK161" s="117"/>
      <c r="IL161" s="117"/>
      <c r="IM161" s="117"/>
      <c r="IN161" s="117"/>
      <c r="IO161" s="117"/>
      <c r="IP161" s="117"/>
      <c r="IQ161" s="117"/>
      <c r="IR161" s="117"/>
      <c r="IS161" s="117"/>
      <c r="IT161" s="117"/>
      <c r="IU161" s="117"/>
      <c r="IV161" s="117"/>
    </row>
    <row r="162" spans="1:256" customFormat="1" ht="31.5" customHeight="1" x14ac:dyDescent="0.3">
      <c r="A162" s="351"/>
      <c r="B162" s="465" t="s">
        <v>160</v>
      </c>
      <c r="C162" s="466">
        <v>992</v>
      </c>
      <c r="D162" s="467" t="s">
        <v>42</v>
      </c>
      <c r="E162" s="468" t="s">
        <v>23</v>
      </c>
      <c r="F162" s="469"/>
      <c r="G162" s="470"/>
      <c r="H162" s="470"/>
      <c r="I162" s="471"/>
      <c r="J162" s="472"/>
      <c r="K162" s="473">
        <f>K165</f>
        <v>1</v>
      </c>
      <c r="L162" s="138"/>
      <c r="M162" s="139"/>
      <c r="N162" s="139"/>
      <c r="O162" s="118"/>
      <c r="P162" s="118"/>
      <c r="Q162" s="118"/>
      <c r="R162" s="118"/>
      <c r="S162" s="118"/>
      <c r="T162" s="118"/>
      <c r="U162" s="118"/>
      <c r="V162" s="118"/>
      <c r="W162" s="118"/>
      <c r="X162" s="118"/>
      <c r="Y162" s="118"/>
      <c r="Z162" s="118"/>
      <c r="AA162" s="118"/>
      <c r="AB162" s="118"/>
      <c r="AC162" s="118"/>
      <c r="AD162" s="118"/>
      <c r="AE162" s="118"/>
      <c r="AF162" s="118"/>
      <c r="AG162" s="118"/>
      <c r="AH162" s="118"/>
      <c r="AI162" s="118"/>
      <c r="AJ162" s="118"/>
      <c r="AK162" s="118"/>
      <c r="AL162" s="118"/>
      <c r="AM162" s="118"/>
      <c r="AN162" s="118"/>
      <c r="AO162" s="118"/>
      <c r="AP162" s="118"/>
      <c r="AQ162" s="118"/>
      <c r="AR162" s="118"/>
      <c r="AS162" s="118"/>
      <c r="AT162" s="118"/>
      <c r="AU162" s="118"/>
      <c r="AV162" s="118"/>
      <c r="AW162" s="118"/>
      <c r="AX162" s="118"/>
      <c r="AY162" s="118"/>
      <c r="AZ162" s="118"/>
      <c r="BA162" s="118"/>
      <c r="BB162" s="118"/>
      <c r="BC162" s="118"/>
      <c r="BD162" s="118"/>
      <c r="BE162" s="118"/>
      <c r="BF162" s="118"/>
      <c r="BG162" s="118"/>
      <c r="BH162" s="118"/>
      <c r="BI162" s="118"/>
      <c r="BJ162" s="118"/>
      <c r="BK162" s="118"/>
      <c r="BL162" s="118"/>
      <c r="BM162" s="118"/>
      <c r="BN162" s="118"/>
      <c r="BO162" s="118"/>
      <c r="BP162" s="118"/>
      <c r="BQ162" s="118"/>
      <c r="BR162" s="118"/>
      <c r="BS162" s="118"/>
      <c r="BT162" s="118"/>
      <c r="BU162" s="118"/>
      <c r="BV162" s="118"/>
      <c r="BW162" s="118"/>
      <c r="BX162" s="118"/>
      <c r="BY162" s="118"/>
      <c r="BZ162" s="118"/>
      <c r="CA162" s="118"/>
      <c r="CB162" s="118"/>
      <c r="CC162" s="118"/>
      <c r="CD162" s="118"/>
      <c r="CE162" s="118"/>
      <c r="CF162" s="118"/>
      <c r="CG162" s="118"/>
      <c r="CH162" s="118"/>
      <c r="CI162" s="118"/>
      <c r="CJ162" s="118"/>
      <c r="CK162" s="118"/>
      <c r="CL162" s="118"/>
      <c r="CM162" s="118"/>
      <c r="CN162" s="118"/>
      <c r="CO162" s="118"/>
      <c r="CP162" s="118"/>
      <c r="CQ162" s="118"/>
      <c r="CR162" s="118"/>
      <c r="CS162" s="118"/>
      <c r="CT162" s="118"/>
      <c r="CU162" s="118"/>
      <c r="CV162" s="118"/>
      <c r="CW162" s="118"/>
      <c r="CX162" s="118"/>
      <c r="CY162" s="118"/>
      <c r="CZ162" s="118"/>
      <c r="DA162" s="118"/>
      <c r="DB162" s="118"/>
      <c r="DC162" s="118"/>
      <c r="DD162" s="118"/>
      <c r="DE162" s="118"/>
      <c r="DF162" s="118"/>
      <c r="DG162" s="118"/>
      <c r="DH162" s="118"/>
      <c r="DI162" s="118"/>
      <c r="DJ162" s="118"/>
      <c r="DK162" s="118"/>
      <c r="DL162" s="118"/>
      <c r="DM162" s="118"/>
      <c r="DN162" s="118"/>
      <c r="DO162" s="118"/>
      <c r="DP162" s="118"/>
      <c r="DQ162" s="118"/>
      <c r="DR162" s="118"/>
      <c r="DS162" s="118"/>
      <c r="DT162" s="118"/>
      <c r="DU162" s="118"/>
      <c r="DV162" s="118"/>
      <c r="DW162" s="118"/>
      <c r="DX162" s="118"/>
      <c r="DY162" s="118"/>
      <c r="DZ162" s="118"/>
      <c r="EA162" s="118"/>
      <c r="EB162" s="118"/>
      <c r="EC162" s="118"/>
      <c r="ED162" s="118"/>
      <c r="EE162" s="118"/>
      <c r="EF162" s="118"/>
      <c r="EG162" s="118"/>
      <c r="EH162" s="118"/>
      <c r="EI162" s="118"/>
      <c r="EJ162" s="118"/>
      <c r="EK162" s="118"/>
      <c r="EL162" s="118"/>
      <c r="EM162" s="118"/>
      <c r="EN162" s="118"/>
      <c r="EO162" s="118"/>
      <c r="EP162" s="118"/>
      <c r="EQ162" s="118"/>
      <c r="ER162" s="118"/>
      <c r="ES162" s="118"/>
      <c r="ET162" s="118"/>
      <c r="EU162" s="118"/>
      <c r="EV162" s="118"/>
      <c r="EW162" s="118"/>
      <c r="EX162" s="118"/>
      <c r="EY162" s="118"/>
      <c r="EZ162" s="118"/>
      <c r="FA162" s="118"/>
      <c r="FB162" s="118"/>
      <c r="FC162" s="118"/>
      <c r="FD162" s="118"/>
      <c r="FE162" s="118"/>
      <c r="FF162" s="118"/>
      <c r="FG162" s="118"/>
      <c r="FH162" s="118"/>
      <c r="FI162" s="118"/>
      <c r="FJ162" s="118"/>
      <c r="FK162" s="118"/>
      <c r="FL162" s="118"/>
      <c r="FM162" s="118"/>
      <c r="FN162" s="118"/>
      <c r="FO162" s="118"/>
      <c r="FP162" s="118"/>
      <c r="FQ162" s="118"/>
      <c r="FR162" s="118"/>
      <c r="FS162" s="118"/>
      <c r="FT162" s="118"/>
      <c r="FU162" s="118"/>
      <c r="FV162" s="118"/>
      <c r="FW162" s="118"/>
      <c r="FX162" s="118"/>
      <c r="FY162" s="118"/>
      <c r="FZ162" s="118"/>
      <c r="GA162" s="118"/>
      <c r="GB162" s="118"/>
      <c r="GC162" s="118"/>
      <c r="GD162" s="118"/>
      <c r="GE162" s="118"/>
      <c r="GF162" s="118"/>
      <c r="GG162" s="118"/>
      <c r="GH162" s="118"/>
      <c r="GI162" s="118"/>
      <c r="GJ162" s="118"/>
      <c r="GK162" s="118"/>
      <c r="GL162" s="118"/>
      <c r="GM162" s="118"/>
      <c r="GN162" s="118"/>
      <c r="GO162" s="118"/>
      <c r="GP162" s="118"/>
      <c r="GQ162" s="118"/>
      <c r="GR162" s="118"/>
      <c r="GS162" s="118"/>
      <c r="GT162" s="118"/>
      <c r="GU162" s="118"/>
      <c r="GV162" s="118"/>
      <c r="GW162" s="118"/>
      <c r="GX162" s="118"/>
      <c r="GY162" s="118"/>
      <c r="GZ162" s="118"/>
      <c r="HA162" s="118"/>
      <c r="HB162" s="118"/>
      <c r="HC162" s="118"/>
      <c r="HD162" s="118"/>
      <c r="HE162" s="118"/>
      <c r="HF162" s="118"/>
      <c r="HG162" s="118"/>
      <c r="HH162" s="118"/>
      <c r="HI162" s="118"/>
      <c r="HJ162" s="118"/>
      <c r="HK162" s="118"/>
      <c r="HL162" s="118"/>
      <c r="HM162" s="118"/>
      <c r="HN162" s="118"/>
      <c r="HO162" s="118"/>
      <c r="HP162" s="118"/>
      <c r="HQ162" s="118"/>
      <c r="HR162" s="118"/>
      <c r="HS162" s="118"/>
      <c r="HT162" s="118"/>
      <c r="HU162" s="118"/>
      <c r="HV162" s="118"/>
      <c r="HW162" s="118"/>
      <c r="HX162" s="118"/>
      <c r="HY162" s="118"/>
      <c r="HZ162" s="118"/>
      <c r="IA162" s="118"/>
      <c r="IB162" s="118"/>
      <c r="IC162" s="118"/>
      <c r="ID162" s="118"/>
      <c r="IE162" s="118"/>
      <c r="IF162" s="118"/>
      <c r="IG162" s="118"/>
      <c r="IH162" s="118"/>
      <c r="II162" s="118"/>
      <c r="IJ162" s="118"/>
      <c r="IK162" s="118"/>
      <c r="IL162" s="118"/>
      <c r="IM162" s="118"/>
      <c r="IN162" s="118"/>
      <c r="IO162" s="118"/>
      <c r="IP162" s="118"/>
      <c r="IQ162" s="118"/>
      <c r="IR162" s="118"/>
      <c r="IS162" s="118"/>
      <c r="IT162" s="118"/>
      <c r="IU162" s="118"/>
      <c r="IV162" s="118"/>
    </row>
    <row r="163" spans="1:256" customFormat="1" ht="20.25" customHeight="1" x14ac:dyDescent="0.3">
      <c r="A163" s="351"/>
      <c r="B163" s="474" t="s">
        <v>159</v>
      </c>
      <c r="C163" s="466">
        <v>992</v>
      </c>
      <c r="D163" s="467" t="s">
        <v>42</v>
      </c>
      <c r="E163" s="468" t="s">
        <v>23</v>
      </c>
      <c r="F163" s="469" t="s">
        <v>161</v>
      </c>
      <c r="G163" s="470" t="s">
        <v>66</v>
      </c>
      <c r="H163" s="470" t="s">
        <v>24</v>
      </c>
      <c r="I163" s="471" t="s">
        <v>127</v>
      </c>
      <c r="J163" s="472"/>
      <c r="K163" s="473">
        <f>K166</f>
        <v>1</v>
      </c>
      <c r="L163" s="138"/>
      <c r="M163" s="139"/>
      <c r="N163" s="139"/>
      <c r="O163" s="118"/>
      <c r="P163" s="118"/>
      <c r="Q163" s="118"/>
      <c r="R163" s="118"/>
      <c r="S163" s="118"/>
      <c r="T163" s="118"/>
      <c r="U163" s="118"/>
      <c r="V163" s="118"/>
      <c r="W163" s="118"/>
      <c r="X163" s="118"/>
      <c r="Y163" s="118"/>
      <c r="Z163" s="118"/>
      <c r="AA163" s="118"/>
      <c r="AB163" s="118"/>
      <c r="AC163" s="118"/>
      <c r="AD163" s="118"/>
      <c r="AE163" s="118"/>
      <c r="AF163" s="118"/>
      <c r="AG163" s="118"/>
      <c r="AH163" s="118"/>
      <c r="AI163" s="118"/>
      <c r="AJ163" s="118"/>
      <c r="AK163" s="118"/>
      <c r="AL163" s="118"/>
      <c r="AM163" s="118"/>
      <c r="AN163" s="118"/>
      <c r="AO163" s="118"/>
      <c r="AP163" s="118"/>
      <c r="AQ163" s="118"/>
      <c r="AR163" s="118"/>
      <c r="AS163" s="118"/>
      <c r="AT163" s="118"/>
      <c r="AU163" s="118"/>
      <c r="AV163" s="118"/>
      <c r="AW163" s="118"/>
      <c r="AX163" s="118"/>
      <c r="AY163" s="118"/>
      <c r="AZ163" s="118"/>
      <c r="BA163" s="118"/>
      <c r="BB163" s="118"/>
      <c r="BC163" s="118"/>
      <c r="BD163" s="118"/>
      <c r="BE163" s="118"/>
      <c r="BF163" s="118"/>
      <c r="BG163" s="118"/>
      <c r="BH163" s="118"/>
      <c r="BI163" s="118"/>
      <c r="BJ163" s="118"/>
      <c r="BK163" s="118"/>
      <c r="BL163" s="118"/>
      <c r="BM163" s="118"/>
      <c r="BN163" s="118"/>
      <c r="BO163" s="118"/>
      <c r="BP163" s="118"/>
      <c r="BQ163" s="118"/>
      <c r="BR163" s="118"/>
      <c r="BS163" s="118"/>
      <c r="BT163" s="118"/>
      <c r="BU163" s="118"/>
      <c r="BV163" s="118"/>
      <c r="BW163" s="118"/>
      <c r="BX163" s="118"/>
      <c r="BY163" s="118"/>
      <c r="BZ163" s="118"/>
      <c r="CA163" s="118"/>
      <c r="CB163" s="118"/>
      <c r="CC163" s="118"/>
      <c r="CD163" s="118"/>
      <c r="CE163" s="118"/>
      <c r="CF163" s="118"/>
      <c r="CG163" s="118"/>
      <c r="CH163" s="118"/>
      <c r="CI163" s="118"/>
      <c r="CJ163" s="118"/>
      <c r="CK163" s="118"/>
      <c r="CL163" s="118"/>
      <c r="CM163" s="118"/>
      <c r="CN163" s="118"/>
      <c r="CO163" s="118"/>
      <c r="CP163" s="118"/>
      <c r="CQ163" s="118"/>
      <c r="CR163" s="118"/>
      <c r="CS163" s="118"/>
      <c r="CT163" s="118"/>
      <c r="CU163" s="118"/>
      <c r="CV163" s="118"/>
      <c r="CW163" s="118"/>
      <c r="CX163" s="118"/>
      <c r="CY163" s="118"/>
      <c r="CZ163" s="118"/>
      <c r="DA163" s="118"/>
      <c r="DB163" s="118"/>
      <c r="DC163" s="118"/>
      <c r="DD163" s="118"/>
      <c r="DE163" s="118"/>
      <c r="DF163" s="118"/>
      <c r="DG163" s="118"/>
      <c r="DH163" s="118"/>
      <c r="DI163" s="118"/>
      <c r="DJ163" s="118"/>
      <c r="DK163" s="118"/>
      <c r="DL163" s="118"/>
      <c r="DM163" s="118"/>
      <c r="DN163" s="118"/>
      <c r="DO163" s="118"/>
      <c r="DP163" s="118"/>
      <c r="DQ163" s="118"/>
      <c r="DR163" s="118"/>
      <c r="DS163" s="118"/>
      <c r="DT163" s="118"/>
      <c r="DU163" s="118"/>
      <c r="DV163" s="118"/>
      <c r="DW163" s="118"/>
      <c r="DX163" s="118"/>
      <c r="DY163" s="118"/>
      <c r="DZ163" s="118"/>
      <c r="EA163" s="118"/>
      <c r="EB163" s="118"/>
      <c r="EC163" s="118"/>
      <c r="ED163" s="118"/>
      <c r="EE163" s="118"/>
      <c r="EF163" s="118"/>
      <c r="EG163" s="118"/>
      <c r="EH163" s="118"/>
      <c r="EI163" s="118"/>
      <c r="EJ163" s="118"/>
      <c r="EK163" s="118"/>
      <c r="EL163" s="118"/>
      <c r="EM163" s="118"/>
      <c r="EN163" s="118"/>
      <c r="EO163" s="118"/>
      <c r="EP163" s="118"/>
      <c r="EQ163" s="118"/>
      <c r="ER163" s="118"/>
      <c r="ES163" s="118"/>
      <c r="ET163" s="118"/>
      <c r="EU163" s="118"/>
      <c r="EV163" s="118"/>
      <c r="EW163" s="118"/>
      <c r="EX163" s="118"/>
      <c r="EY163" s="118"/>
      <c r="EZ163" s="118"/>
      <c r="FA163" s="118"/>
      <c r="FB163" s="118"/>
      <c r="FC163" s="118"/>
      <c r="FD163" s="118"/>
      <c r="FE163" s="118"/>
      <c r="FF163" s="118"/>
      <c r="FG163" s="118"/>
      <c r="FH163" s="118"/>
      <c r="FI163" s="118"/>
      <c r="FJ163" s="118"/>
      <c r="FK163" s="118"/>
      <c r="FL163" s="118"/>
      <c r="FM163" s="118"/>
      <c r="FN163" s="118"/>
      <c r="FO163" s="118"/>
      <c r="FP163" s="118"/>
      <c r="FQ163" s="118"/>
      <c r="FR163" s="118"/>
      <c r="FS163" s="118"/>
      <c r="FT163" s="118"/>
      <c r="FU163" s="118"/>
      <c r="FV163" s="118"/>
      <c r="FW163" s="118"/>
      <c r="FX163" s="118"/>
      <c r="FY163" s="118"/>
      <c r="FZ163" s="118"/>
      <c r="GA163" s="118"/>
      <c r="GB163" s="118"/>
      <c r="GC163" s="118"/>
      <c r="GD163" s="118"/>
      <c r="GE163" s="118"/>
      <c r="GF163" s="118"/>
      <c r="GG163" s="118"/>
      <c r="GH163" s="118"/>
      <c r="GI163" s="118"/>
      <c r="GJ163" s="118"/>
      <c r="GK163" s="118"/>
      <c r="GL163" s="118"/>
      <c r="GM163" s="118"/>
      <c r="GN163" s="118"/>
      <c r="GO163" s="118"/>
      <c r="GP163" s="118"/>
      <c r="GQ163" s="118"/>
      <c r="GR163" s="118"/>
      <c r="GS163" s="118"/>
      <c r="GT163" s="118"/>
      <c r="GU163" s="118"/>
      <c r="GV163" s="118"/>
      <c r="GW163" s="118"/>
      <c r="GX163" s="118"/>
      <c r="GY163" s="118"/>
      <c r="GZ163" s="118"/>
      <c r="HA163" s="118"/>
      <c r="HB163" s="118"/>
      <c r="HC163" s="118"/>
      <c r="HD163" s="118"/>
      <c r="HE163" s="118"/>
      <c r="HF163" s="118"/>
      <c r="HG163" s="118"/>
      <c r="HH163" s="118"/>
      <c r="HI163" s="118"/>
      <c r="HJ163" s="118"/>
      <c r="HK163" s="118"/>
      <c r="HL163" s="118"/>
      <c r="HM163" s="118"/>
      <c r="HN163" s="118"/>
      <c r="HO163" s="118"/>
      <c r="HP163" s="118"/>
      <c r="HQ163" s="118"/>
      <c r="HR163" s="118"/>
      <c r="HS163" s="118"/>
      <c r="HT163" s="118"/>
      <c r="HU163" s="118"/>
      <c r="HV163" s="118"/>
      <c r="HW163" s="118"/>
      <c r="HX163" s="118"/>
      <c r="HY163" s="118"/>
      <c r="HZ163" s="118"/>
      <c r="IA163" s="118"/>
      <c r="IB163" s="118"/>
      <c r="IC163" s="118"/>
      <c r="ID163" s="118"/>
      <c r="IE163" s="118"/>
      <c r="IF163" s="118"/>
      <c r="IG163" s="118"/>
      <c r="IH163" s="118"/>
      <c r="II163" s="118"/>
      <c r="IJ163" s="118"/>
      <c r="IK163" s="118"/>
      <c r="IL163" s="118"/>
      <c r="IM163" s="118"/>
      <c r="IN163" s="118"/>
      <c r="IO163" s="118"/>
      <c r="IP163" s="118"/>
      <c r="IQ163" s="118"/>
      <c r="IR163" s="118"/>
      <c r="IS163" s="118"/>
      <c r="IT163" s="118"/>
      <c r="IU163" s="118"/>
      <c r="IV163" s="118"/>
    </row>
    <row r="164" spans="1:256" customFormat="1" ht="37.5" customHeight="1" x14ac:dyDescent="0.3">
      <c r="A164" s="352"/>
      <c r="B164" s="475" t="s">
        <v>415</v>
      </c>
      <c r="C164" s="476">
        <v>992</v>
      </c>
      <c r="D164" s="477" t="s">
        <v>42</v>
      </c>
      <c r="E164" s="469" t="s">
        <v>23</v>
      </c>
      <c r="F164" s="468" t="s">
        <v>161</v>
      </c>
      <c r="G164" s="478" t="s">
        <v>68</v>
      </c>
      <c r="H164" s="478" t="s">
        <v>24</v>
      </c>
      <c r="I164" s="472" t="s">
        <v>127</v>
      </c>
      <c r="J164" s="471"/>
      <c r="K164" s="479">
        <f>K165</f>
        <v>1</v>
      </c>
      <c r="L164" s="138"/>
      <c r="M164" s="139"/>
      <c r="N164" s="139"/>
      <c r="O164" s="118"/>
      <c r="P164" s="118"/>
      <c r="Q164" s="118"/>
      <c r="R164" s="118"/>
      <c r="S164" s="118"/>
      <c r="T164" s="118"/>
      <c r="U164" s="118"/>
      <c r="V164" s="118"/>
      <c r="W164" s="118"/>
      <c r="X164" s="118"/>
      <c r="Y164" s="118"/>
      <c r="Z164" s="118"/>
      <c r="AA164" s="118"/>
      <c r="AB164" s="118"/>
      <c r="AC164" s="118"/>
      <c r="AD164" s="118"/>
      <c r="AE164" s="118"/>
      <c r="AF164" s="118"/>
      <c r="AG164" s="118"/>
      <c r="AH164" s="118"/>
      <c r="AI164" s="118"/>
      <c r="AJ164" s="118"/>
      <c r="AK164" s="118"/>
      <c r="AL164" s="118"/>
      <c r="AM164" s="118"/>
      <c r="AN164" s="118"/>
      <c r="AO164" s="118"/>
      <c r="AP164" s="118"/>
      <c r="AQ164" s="118"/>
      <c r="AR164" s="118"/>
      <c r="AS164" s="118"/>
      <c r="AT164" s="118"/>
      <c r="AU164" s="118"/>
      <c r="AV164" s="118"/>
      <c r="AW164" s="118"/>
      <c r="AX164" s="118"/>
      <c r="AY164" s="118"/>
      <c r="AZ164" s="118"/>
      <c r="BA164" s="118"/>
      <c r="BB164" s="118"/>
      <c r="BC164" s="118"/>
      <c r="BD164" s="118"/>
      <c r="BE164" s="118"/>
      <c r="BF164" s="118"/>
      <c r="BG164" s="118"/>
      <c r="BH164" s="118"/>
      <c r="BI164" s="118"/>
      <c r="BJ164" s="118"/>
      <c r="BK164" s="118"/>
      <c r="BL164" s="118"/>
      <c r="BM164" s="118"/>
      <c r="BN164" s="118"/>
      <c r="BO164" s="118"/>
      <c r="BP164" s="118"/>
      <c r="BQ164" s="118"/>
      <c r="BR164" s="118"/>
      <c r="BS164" s="118"/>
      <c r="BT164" s="118"/>
      <c r="BU164" s="118"/>
      <c r="BV164" s="118"/>
      <c r="BW164" s="118"/>
      <c r="BX164" s="118"/>
      <c r="BY164" s="118"/>
      <c r="BZ164" s="118"/>
      <c r="CA164" s="118"/>
      <c r="CB164" s="118"/>
      <c r="CC164" s="118"/>
      <c r="CD164" s="118"/>
      <c r="CE164" s="118"/>
      <c r="CF164" s="118"/>
      <c r="CG164" s="118"/>
      <c r="CH164" s="118"/>
      <c r="CI164" s="118"/>
      <c r="CJ164" s="118"/>
      <c r="CK164" s="118"/>
      <c r="CL164" s="118"/>
      <c r="CM164" s="118"/>
      <c r="CN164" s="118"/>
      <c r="CO164" s="118"/>
      <c r="CP164" s="118"/>
      <c r="CQ164" s="118"/>
      <c r="CR164" s="118"/>
      <c r="CS164" s="118"/>
      <c r="CT164" s="118"/>
      <c r="CU164" s="118"/>
      <c r="CV164" s="118"/>
      <c r="CW164" s="118"/>
      <c r="CX164" s="118"/>
      <c r="CY164" s="118"/>
      <c r="CZ164" s="118"/>
      <c r="DA164" s="118"/>
      <c r="DB164" s="118"/>
      <c r="DC164" s="118"/>
      <c r="DD164" s="118"/>
      <c r="DE164" s="118"/>
      <c r="DF164" s="118"/>
      <c r="DG164" s="118"/>
      <c r="DH164" s="118"/>
      <c r="DI164" s="118"/>
      <c r="DJ164" s="118"/>
      <c r="DK164" s="118"/>
      <c r="DL164" s="118"/>
      <c r="DM164" s="118"/>
      <c r="DN164" s="118"/>
      <c r="DO164" s="118"/>
      <c r="DP164" s="118"/>
      <c r="DQ164" s="118"/>
      <c r="DR164" s="118"/>
      <c r="DS164" s="118"/>
      <c r="DT164" s="118"/>
      <c r="DU164" s="118"/>
      <c r="DV164" s="118"/>
      <c r="DW164" s="118"/>
      <c r="DX164" s="118"/>
      <c r="DY164" s="118"/>
      <c r="DZ164" s="118"/>
      <c r="EA164" s="118"/>
      <c r="EB164" s="118"/>
      <c r="EC164" s="118"/>
      <c r="ED164" s="118"/>
      <c r="EE164" s="118"/>
      <c r="EF164" s="118"/>
      <c r="EG164" s="118"/>
      <c r="EH164" s="118"/>
      <c r="EI164" s="118"/>
      <c r="EJ164" s="118"/>
      <c r="EK164" s="118"/>
      <c r="EL164" s="118"/>
      <c r="EM164" s="118"/>
      <c r="EN164" s="118"/>
      <c r="EO164" s="118"/>
      <c r="EP164" s="118"/>
      <c r="EQ164" s="118"/>
      <c r="ER164" s="118"/>
      <c r="ES164" s="118"/>
      <c r="ET164" s="118"/>
      <c r="EU164" s="118"/>
      <c r="EV164" s="118"/>
      <c r="EW164" s="118"/>
      <c r="EX164" s="118"/>
      <c r="EY164" s="118"/>
      <c r="EZ164" s="118"/>
      <c r="FA164" s="118"/>
      <c r="FB164" s="118"/>
      <c r="FC164" s="118"/>
      <c r="FD164" s="118"/>
      <c r="FE164" s="118"/>
      <c r="FF164" s="118"/>
      <c r="FG164" s="118"/>
      <c r="FH164" s="118"/>
      <c r="FI164" s="118"/>
      <c r="FJ164" s="118"/>
      <c r="FK164" s="118"/>
      <c r="FL164" s="118"/>
      <c r="FM164" s="118"/>
      <c r="FN164" s="118"/>
      <c r="FO164" s="118"/>
      <c r="FP164" s="118"/>
      <c r="FQ164" s="118"/>
      <c r="FR164" s="118"/>
      <c r="FS164" s="118"/>
      <c r="FT164" s="118"/>
      <c r="FU164" s="118"/>
      <c r="FV164" s="118"/>
      <c r="FW164" s="118"/>
      <c r="FX164" s="118"/>
      <c r="FY164" s="118"/>
      <c r="FZ164" s="118"/>
      <c r="GA164" s="118"/>
      <c r="GB164" s="118"/>
      <c r="GC164" s="118"/>
      <c r="GD164" s="118"/>
      <c r="GE164" s="118"/>
      <c r="GF164" s="118"/>
      <c r="GG164" s="118"/>
      <c r="GH164" s="118"/>
      <c r="GI164" s="118"/>
      <c r="GJ164" s="118"/>
      <c r="GK164" s="118"/>
      <c r="GL164" s="118"/>
      <c r="GM164" s="118"/>
      <c r="GN164" s="118"/>
      <c r="GO164" s="118"/>
      <c r="GP164" s="118"/>
      <c r="GQ164" s="118"/>
      <c r="GR164" s="118"/>
      <c r="GS164" s="118"/>
      <c r="GT164" s="118"/>
      <c r="GU164" s="118"/>
      <c r="GV164" s="118"/>
      <c r="GW164" s="118"/>
      <c r="GX164" s="118"/>
      <c r="GY164" s="118"/>
      <c r="GZ164" s="118"/>
      <c r="HA164" s="118"/>
      <c r="HB164" s="118"/>
      <c r="HC164" s="118"/>
      <c r="HD164" s="118"/>
      <c r="HE164" s="118"/>
      <c r="HF164" s="118"/>
      <c r="HG164" s="118"/>
      <c r="HH164" s="118"/>
      <c r="HI164" s="118"/>
      <c r="HJ164" s="118"/>
      <c r="HK164" s="118"/>
      <c r="HL164" s="118"/>
      <c r="HM164" s="118"/>
      <c r="HN164" s="118"/>
      <c r="HO164" s="118"/>
      <c r="HP164" s="118"/>
      <c r="HQ164" s="118"/>
      <c r="HR164" s="118"/>
      <c r="HS164" s="118"/>
      <c r="HT164" s="118"/>
      <c r="HU164" s="118"/>
      <c r="HV164" s="118"/>
      <c r="HW164" s="118"/>
      <c r="HX164" s="118"/>
      <c r="HY164" s="118"/>
      <c r="HZ164" s="118"/>
      <c r="IA164" s="118"/>
      <c r="IB164" s="118"/>
      <c r="IC164" s="118"/>
      <c r="ID164" s="118"/>
      <c r="IE164" s="118"/>
      <c r="IF164" s="118"/>
      <c r="IG164" s="118"/>
      <c r="IH164" s="118"/>
      <c r="II164" s="118"/>
      <c r="IJ164" s="118"/>
      <c r="IK164" s="118"/>
      <c r="IL164" s="118"/>
      <c r="IM164" s="118"/>
      <c r="IN164" s="118"/>
      <c r="IO164" s="118"/>
      <c r="IP164" s="118"/>
      <c r="IQ164" s="118"/>
      <c r="IR164" s="118"/>
      <c r="IS164" s="118"/>
      <c r="IT164" s="118"/>
      <c r="IU164" s="118"/>
      <c r="IV164" s="118"/>
    </row>
    <row r="165" spans="1:256" customFormat="1" ht="27" customHeight="1" x14ac:dyDescent="0.3">
      <c r="A165" s="351"/>
      <c r="B165" s="474" t="s">
        <v>162</v>
      </c>
      <c r="C165" s="466">
        <v>992</v>
      </c>
      <c r="D165" s="467" t="s">
        <v>42</v>
      </c>
      <c r="E165" s="468" t="s">
        <v>23</v>
      </c>
      <c r="F165" s="468" t="s">
        <v>161</v>
      </c>
      <c r="G165" s="478" t="s">
        <v>68</v>
      </c>
      <c r="H165" s="478" t="s">
        <v>24</v>
      </c>
      <c r="I165" s="472" t="s">
        <v>163</v>
      </c>
      <c r="J165" s="472"/>
      <c r="K165" s="473">
        <f>K166</f>
        <v>1</v>
      </c>
      <c r="L165" s="138"/>
      <c r="M165" s="139"/>
      <c r="N165" s="139"/>
      <c r="O165" s="118"/>
      <c r="P165" s="118"/>
      <c r="Q165" s="118"/>
      <c r="R165" s="118"/>
      <c r="S165" s="118"/>
      <c r="T165" s="118"/>
      <c r="U165" s="118"/>
      <c r="V165" s="118"/>
      <c r="W165" s="118"/>
      <c r="X165" s="118"/>
      <c r="Y165" s="118"/>
      <c r="Z165" s="118"/>
      <c r="AA165" s="118"/>
      <c r="AB165" s="118"/>
      <c r="AC165" s="118"/>
      <c r="AD165" s="118"/>
      <c r="AE165" s="118"/>
      <c r="AF165" s="118"/>
      <c r="AG165" s="118"/>
      <c r="AH165" s="118"/>
      <c r="AI165" s="118"/>
      <c r="AJ165" s="118"/>
      <c r="AK165" s="118"/>
      <c r="AL165" s="118"/>
      <c r="AM165" s="118"/>
      <c r="AN165" s="118"/>
      <c r="AO165" s="118"/>
      <c r="AP165" s="118"/>
      <c r="AQ165" s="118"/>
      <c r="AR165" s="118"/>
      <c r="AS165" s="118"/>
      <c r="AT165" s="118"/>
      <c r="AU165" s="118"/>
      <c r="AV165" s="118"/>
      <c r="AW165" s="118"/>
      <c r="AX165" s="118"/>
      <c r="AY165" s="118"/>
      <c r="AZ165" s="118"/>
      <c r="BA165" s="118"/>
      <c r="BB165" s="118"/>
      <c r="BC165" s="118"/>
      <c r="BD165" s="118"/>
      <c r="BE165" s="118"/>
      <c r="BF165" s="118"/>
      <c r="BG165" s="118"/>
      <c r="BH165" s="118"/>
      <c r="BI165" s="118"/>
      <c r="BJ165" s="118"/>
      <c r="BK165" s="118"/>
      <c r="BL165" s="118"/>
      <c r="BM165" s="118"/>
      <c r="BN165" s="118"/>
      <c r="BO165" s="118"/>
      <c r="BP165" s="118"/>
      <c r="BQ165" s="118"/>
      <c r="BR165" s="118"/>
      <c r="BS165" s="118"/>
      <c r="BT165" s="118"/>
      <c r="BU165" s="118"/>
      <c r="BV165" s="118"/>
      <c r="BW165" s="118"/>
      <c r="BX165" s="118"/>
      <c r="BY165" s="118"/>
      <c r="BZ165" s="118"/>
      <c r="CA165" s="118"/>
      <c r="CB165" s="118"/>
      <c r="CC165" s="118"/>
      <c r="CD165" s="118"/>
      <c r="CE165" s="118"/>
      <c r="CF165" s="118"/>
      <c r="CG165" s="118"/>
      <c r="CH165" s="118"/>
      <c r="CI165" s="118"/>
      <c r="CJ165" s="118"/>
      <c r="CK165" s="118"/>
      <c r="CL165" s="118"/>
      <c r="CM165" s="118"/>
      <c r="CN165" s="118"/>
      <c r="CO165" s="118"/>
      <c r="CP165" s="118"/>
      <c r="CQ165" s="118"/>
      <c r="CR165" s="118"/>
      <c r="CS165" s="118"/>
      <c r="CT165" s="118"/>
      <c r="CU165" s="118"/>
      <c r="CV165" s="118"/>
      <c r="CW165" s="118"/>
      <c r="CX165" s="118"/>
      <c r="CY165" s="118"/>
      <c r="CZ165" s="118"/>
      <c r="DA165" s="118"/>
      <c r="DB165" s="118"/>
      <c r="DC165" s="118"/>
      <c r="DD165" s="118"/>
      <c r="DE165" s="118"/>
      <c r="DF165" s="118"/>
      <c r="DG165" s="118"/>
      <c r="DH165" s="118"/>
      <c r="DI165" s="118"/>
      <c r="DJ165" s="118"/>
      <c r="DK165" s="118"/>
      <c r="DL165" s="118"/>
      <c r="DM165" s="118"/>
      <c r="DN165" s="118"/>
      <c r="DO165" s="118"/>
      <c r="DP165" s="118"/>
      <c r="DQ165" s="118"/>
      <c r="DR165" s="118"/>
      <c r="DS165" s="118"/>
      <c r="DT165" s="118"/>
      <c r="DU165" s="118"/>
      <c r="DV165" s="118"/>
      <c r="DW165" s="118"/>
      <c r="DX165" s="118"/>
      <c r="DY165" s="118"/>
      <c r="DZ165" s="118"/>
      <c r="EA165" s="118"/>
      <c r="EB165" s="118"/>
      <c r="EC165" s="118"/>
      <c r="ED165" s="118"/>
      <c r="EE165" s="118"/>
      <c r="EF165" s="118"/>
      <c r="EG165" s="118"/>
      <c r="EH165" s="118"/>
      <c r="EI165" s="118"/>
      <c r="EJ165" s="118"/>
      <c r="EK165" s="118"/>
      <c r="EL165" s="118"/>
      <c r="EM165" s="118"/>
      <c r="EN165" s="118"/>
      <c r="EO165" s="118"/>
      <c r="EP165" s="118"/>
      <c r="EQ165" s="118"/>
      <c r="ER165" s="118"/>
      <c r="ES165" s="118"/>
      <c r="ET165" s="118"/>
      <c r="EU165" s="118"/>
      <c r="EV165" s="118"/>
      <c r="EW165" s="118"/>
      <c r="EX165" s="118"/>
      <c r="EY165" s="118"/>
      <c r="EZ165" s="118"/>
      <c r="FA165" s="118"/>
      <c r="FB165" s="118"/>
      <c r="FC165" s="118"/>
      <c r="FD165" s="118"/>
      <c r="FE165" s="118"/>
      <c r="FF165" s="118"/>
      <c r="FG165" s="118"/>
      <c r="FH165" s="118"/>
      <c r="FI165" s="118"/>
      <c r="FJ165" s="118"/>
      <c r="FK165" s="118"/>
      <c r="FL165" s="118"/>
      <c r="FM165" s="118"/>
      <c r="FN165" s="118"/>
      <c r="FO165" s="118"/>
      <c r="FP165" s="118"/>
      <c r="FQ165" s="118"/>
      <c r="FR165" s="118"/>
      <c r="FS165" s="118"/>
      <c r="FT165" s="118"/>
      <c r="FU165" s="118"/>
      <c r="FV165" s="118"/>
      <c r="FW165" s="118"/>
      <c r="FX165" s="118"/>
      <c r="FY165" s="118"/>
      <c r="FZ165" s="118"/>
      <c r="GA165" s="118"/>
      <c r="GB165" s="118"/>
      <c r="GC165" s="118"/>
      <c r="GD165" s="118"/>
      <c r="GE165" s="118"/>
      <c r="GF165" s="118"/>
      <c r="GG165" s="118"/>
      <c r="GH165" s="118"/>
      <c r="GI165" s="118"/>
      <c r="GJ165" s="118"/>
      <c r="GK165" s="118"/>
      <c r="GL165" s="118"/>
      <c r="GM165" s="118"/>
      <c r="GN165" s="118"/>
      <c r="GO165" s="118"/>
      <c r="GP165" s="118"/>
      <c r="GQ165" s="118"/>
      <c r="GR165" s="118"/>
      <c r="GS165" s="118"/>
      <c r="GT165" s="118"/>
      <c r="GU165" s="118"/>
      <c r="GV165" s="118"/>
      <c r="GW165" s="118"/>
      <c r="GX165" s="118"/>
      <c r="GY165" s="118"/>
      <c r="GZ165" s="118"/>
      <c r="HA165" s="118"/>
      <c r="HB165" s="118"/>
      <c r="HC165" s="118"/>
      <c r="HD165" s="118"/>
      <c r="HE165" s="118"/>
      <c r="HF165" s="118"/>
      <c r="HG165" s="118"/>
      <c r="HH165" s="118"/>
      <c r="HI165" s="118"/>
      <c r="HJ165" s="118"/>
      <c r="HK165" s="118"/>
      <c r="HL165" s="118"/>
      <c r="HM165" s="118"/>
      <c r="HN165" s="118"/>
      <c r="HO165" s="118"/>
      <c r="HP165" s="118"/>
      <c r="HQ165" s="118"/>
      <c r="HR165" s="118"/>
      <c r="HS165" s="118"/>
      <c r="HT165" s="118"/>
      <c r="HU165" s="118"/>
      <c r="HV165" s="118"/>
      <c r="HW165" s="118"/>
      <c r="HX165" s="118"/>
      <c r="HY165" s="118"/>
      <c r="HZ165" s="118"/>
      <c r="IA165" s="118"/>
      <c r="IB165" s="118"/>
      <c r="IC165" s="118"/>
      <c r="ID165" s="118"/>
      <c r="IE165" s="118"/>
      <c r="IF165" s="118"/>
      <c r="IG165" s="118"/>
      <c r="IH165" s="118"/>
      <c r="II165" s="118"/>
      <c r="IJ165" s="118"/>
      <c r="IK165" s="118"/>
      <c r="IL165" s="118"/>
      <c r="IM165" s="118"/>
      <c r="IN165" s="118"/>
      <c r="IO165" s="118"/>
      <c r="IP165" s="118"/>
      <c r="IQ165" s="118"/>
      <c r="IR165" s="118"/>
      <c r="IS165" s="118"/>
      <c r="IT165" s="118"/>
      <c r="IU165" s="118"/>
      <c r="IV165" s="118"/>
    </row>
    <row r="166" spans="1:256" customFormat="1" ht="18" customHeight="1" x14ac:dyDescent="0.3">
      <c r="A166" s="352"/>
      <c r="B166" s="475" t="s">
        <v>164</v>
      </c>
      <c r="C166" s="476">
        <v>992</v>
      </c>
      <c r="D166" s="477" t="s">
        <v>42</v>
      </c>
      <c r="E166" s="469" t="s">
        <v>23</v>
      </c>
      <c r="F166" s="469" t="s">
        <v>161</v>
      </c>
      <c r="G166" s="470" t="s">
        <v>68</v>
      </c>
      <c r="H166" s="470" t="s">
        <v>24</v>
      </c>
      <c r="I166" s="471" t="s">
        <v>163</v>
      </c>
      <c r="J166" s="471" t="s">
        <v>184</v>
      </c>
      <c r="K166" s="479">
        <v>1</v>
      </c>
      <c r="L166" s="140"/>
      <c r="M166" s="139"/>
      <c r="N166" s="139"/>
      <c r="O166" s="118"/>
      <c r="P166" s="118"/>
      <c r="Q166" s="118"/>
      <c r="R166" s="118"/>
      <c r="S166" s="118"/>
      <c r="T166" s="118"/>
      <c r="U166" s="118"/>
      <c r="V166" s="118"/>
      <c r="W166" s="118"/>
      <c r="X166" s="118"/>
      <c r="Y166" s="118"/>
      <c r="Z166" s="118"/>
      <c r="AA166" s="118"/>
      <c r="AB166" s="118"/>
      <c r="AC166" s="118"/>
      <c r="AD166" s="118"/>
      <c r="AE166" s="118"/>
      <c r="AF166" s="118"/>
      <c r="AG166" s="118"/>
      <c r="AH166" s="118"/>
      <c r="AI166" s="118"/>
      <c r="AJ166" s="118"/>
      <c r="AK166" s="118"/>
      <c r="AL166" s="118"/>
      <c r="AM166" s="118"/>
      <c r="AN166" s="118"/>
      <c r="AO166" s="118"/>
      <c r="AP166" s="118"/>
      <c r="AQ166" s="118"/>
      <c r="AR166" s="118"/>
      <c r="AS166" s="118"/>
      <c r="AT166" s="118"/>
      <c r="AU166" s="118"/>
      <c r="AV166" s="118"/>
      <c r="AW166" s="118"/>
      <c r="AX166" s="118"/>
      <c r="AY166" s="118"/>
      <c r="AZ166" s="118"/>
      <c r="BA166" s="118"/>
      <c r="BB166" s="118"/>
      <c r="BC166" s="118"/>
      <c r="BD166" s="118"/>
      <c r="BE166" s="118"/>
      <c r="BF166" s="118"/>
      <c r="BG166" s="118"/>
      <c r="BH166" s="118"/>
      <c r="BI166" s="118"/>
      <c r="BJ166" s="118"/>
      <c r="BK166" s="118"/>
      <c r="BL166" s="118"/>
      <c r="BM166" s="118"/>
      <c r="BN166" s="118"/>
      <c r="BO166" s="118"/>
      <c r="BP166" s="118"/>
      <c r="BQ166" s="118"/>
      <c r="BR166" s="118"/>
      <c r="BS166" s="118"/>
      <c r="BT166" s="118"/>
      <c r="BU166" s="118"/>
      <c r="BV166" s="118"/>
      <c r="BW166" s="118"/>
      <c r="BX166" s="118"/>
      <c r="BY166" s="118"/>
      <c r="BZ166" s="118"/>
      <c r="CA166" s="118"/>
      <c r="CB166" s="118"/>
      <c r="CC166" s="118"/>
      <c r="CD166" s="118"/>
      <c r="CE166" s="118"/>
      <c r="CF166" s="118"/>
      <c r="CG166" s="118"/>
      <c r="CH166" s="118"/>
      <c r="CI166" s="118"/>
      <c r="CJ166" s="118"/>
      <c r="CK166" s="118"/>
      <c r="CL166" s="118"/>
      <c r="CM166" s="118"/>
      <c r="CN166" s="118"/>
      <c r="CO166" s="118"/>
      <c r="CP166" s="118"/>
      <c r="CQ166" s="118"/>
      <c r="CR166" s="118"/>
      <c r="CS166" s="118"/>
      <c r="CT166" s="118"/>
      <c r="CU166" s="118"/>
      <c r="CV166" s="118"/>
      <c r="CW166" s="118"/>
      <c r="CX166" s="118"/>
      <c r="CY166" s="118"/>
      <c r="CZ166" s="118"/>
      <c r="DA166" s="118"/>
      <c r="DB166" s="118"/>
      <c r="DC166" s="118"/>
      <c r="DD166" s="118"/>
      <c r="DE166" s="118"/>
      <c r="DF166" s="118"/>
      <c r="DG166" s="118"/>
      <c r="DH166" s="118"/>
      <c r="DI166" s="118"/>
      <c r="DJ166" s="118"/>
      <c r="DK166" s="118"/>
      <c r="DL166" s="118"/>
      <c r="DM166" s="118"/>
      <c r="DN166" s="118"/>
      <c r="DO166" s="118"/>
      <c r="DP166" s="118"/>
      <c r="DQ166" s="118"/>
      <c r="DR166" s="118"/>
      <c r="DS166" s="118"/>
      <c r="DT166" s="118"/>
      <c r="DU166" s="118"/>
      <c r="DV166" s="118"/>
      <c r="DW166" s="118"/>
      <c r="DX166" s="118"/>
      <c r="DY166" s="118"/>
      <c r="DZ166" s="118"/>
      <c r="EA166" s="118"/>
      <c r="EB166" s="118"/>
      <c r="EC166" s="118"/>
      <c r="ED166" s="118"/>
      <c r="EE166" s="118"/>
      <c r="EF166" s="118"/>
      <c r="EG166" s="118"/>
      <c r="EH166" s="118"/>
      <c r="EI166" s="118"/>
      <c r="EJ166" s="118"/>
      <c r="EK166" s="118"/>
      <c r="EL166" s="118"/>
      <c r="EM166" s="118"/>
      <c r="EN166" s="118"/>
      <c r="EO166" s="118"/>
      <c r="EP166" s="118"/>
      <c r="EQ166" s="118"/>
      <c r="ER166" s="118"/>
      <c r="ES166" s="118"/>
      <c r="ET166" s="118"/>
      <c r="EU166" s="118"/>
      <c r="EV166" s="118"/>
      <c r="EW166" s="118"/>
      <c r="EX166" s="118"/>
      <c r="EY166" s="118"/>
      <c r="EZ166" s="118"/>
      <c r="FA166" s="118"/>
      <c r="FB166" s="118"/>
      <c r="FC166" s="118"/>
      <c r="FD166" s="118"/>
      <c r="FE166" s="118"/>
      <c r="FF166" s="118"/>
      <c r="FG166" s="118"/>
      <c r="FH166" s="118"/>
      <c r="FI166" s="118"/>
      <c r="FJ166" s="118"/>
      <c r="FK166" s="118"/>
      <c r="FL166" s="118"/>
      <c r="FM166" s="118"/>
      <c r="FN166" s="118"/>
      <c r="FO166" s="118"/>
      <c r="FP166" s="118"/>
      <c r="FQ166" s="118"/>
      <c r="FR166" s="118"/>
      <c r="FS166" s="118"/>
      <c r="FT166" s="118"/>
      <c r="FU166" s="118"/>
      <c r="FV166" s="118"/>
      <c r="FW166" s="118"/>
      <c r="FX166" s="118"/>
      <c r="FY166" s="118"/>
      <c r="FZ166" s="118"/>
      <c r="GA166" s="118"/>
      <c r="GB166" s="118"/>
      <c r="GC166" s="118"/>
      <c r="GD166" s="118"/>
      <c r="GE166" s="118"/>
      <c r="GF166" s="118"/>
      <c r="GG166" s="118"/>
      <c r="GH166" s="118"/>
      <c r="GI166" s="118"/>
      <c r="GJ166" s="118"/>
      <c r="GK166" s="118"/>
      <c r="GL166" s="118"/>
      <c r="GM166" s="118"/>
      <c r="GN166" s="118"/>
      <c r="GO166" s="118"/>
      <c r="GP166" s="118"/>
      <c r="GQ166" s="118"/>
      <c r="GR166" s="118"/>
      <c r="GS166" s="118"/>
      <c r="GT166" s="118"/>
      <c r="GU166" s="118"/>
      <c r="GV166" s="118"/>
      <c r="GW166" s="118"/>
      <c r="GX166" s="118"/>
      <c r="GY166" s="118"/>
      <c r="GZ166" s="118"/>
      <c r="HA166" s="118"/>
      <c r="HB166" s="118"/>
      <c r="HC166" s="118"/>
      <c r="HD166" s="118"/>
      <c r="HE166" s="118"/>
      <c r="HF166" s="118"/>
      <c r="HG166" s="118"/>
      <c r="HH166" s="118"/>
      <c r="HI166" s="118"/>
      <c r="HJ166" s="118"/>
      <c r="HK166" s="118"/>
      <c r="HL166" s="118"/>
      <c r="HM166" s="118"/>
      <c r="HN166" s="118"/>
      <c r="HO166" s="118"/>
      <c r="HP166" s="118"/>
      <c r="HQ166" s="118"/>
      <c r="HR166" s="118"/>
      <c r="HS166" s="118"/>
      <c r="HT166" s="118"/>
      <c r="HU166" s="118"/>
      <c r="HV166" s="118"/>
      <c r="HW166" s="118"/>
      <c r="HX166" s="118"/>
      <c r="HY166" s="118"/>
      <c r="HZ166" s="118"/>
      <c r="IA166" s="118"/>
      <c r="IB166" s="118"/>
      <c r="IC166" s="118"/>
      <c r="ID166" s="118"/>
      <c r="IE166" s="118"/>
      <c r="IF166" s="118"/>
      <c r="IG166" s="118"/>
      <c r="IH166" s="118"/>
      <c r="II166" s="118"/>
      <c r="IJ166" s="118"/>
      <c r="IK166" s="118"/>
      <c r="IL166" s="118"/>
      <c r="IM166" s="118"/>
      <c r="IN166" s="118"/>
      <c r="IO166" s="118"/>
      <c r="IP166" s="118"/>
      <c r="IQ166" s="118"/>
      <c r="IR166" s="118"/>
      <c r="IS166" s="118"/>
      <c r="IT166" s="118"/>
      <c r="IU166" s="118"/>
      <c r="IV166" s="118"/>
    </row>
    <row r="167" spans="1:256" x14ac:dyDescent="0.25">
      <c r="A167" s="64"/>
      <c r="B167" s="65"/>
      <c r="C167" s="66"/>
      <c r="D167" s="56"/>
      <c r="E167" s="56"/>
      <c r="F167" s="56"/>
      <c r="G167" s="56"/>
      <c r="H167" s="56"/>
      <c r="I167" s="56"/>
      <c r="J167" s="56"/>
      <c r="K167" s="67"/>
    </row>
    <row r="168" spans="1:256" ht="18.75" x14ac:dyDescent="0.3">
      <c r="B168" s="567" t="s">
        <v>353</v>
      </c>
      <c r="C168" s="568"/>
      <c r="D168" s="568"/>
      <c r="E168" s="568"/>
      <c r="F168" s="568"/>
      <c r="G168" s="568"/>
      <c r="H168" s="568"/>
      <c r="I168" s="568"/>
      <c r="J168" s="568"/>
      <c r="K168" s="568"/>
    </row>
  </sheetData>
  <mergeCells count="10">
    <mergeCell ref="C1:K1"/>
    <mergeCell ref="C2:K2"/>
    <mergeCell ref="C3:K3"/>
    <mergeCell ref="C4:K4"/>
    <mergeCell ref="A6:K6"/>
    <mergeCell ref="B168:K168"/>
    <mergeCell ref="A7:K7"/>
    <mergeCell ref="F9:I9"/>
    <mergeCell ref="F10:I10"/>
    <mergeCell ref="C5:K5"/>
  </mergeCells>
  <phoneticPr fontId="38" type="noConversion"/>
  <pageMargins left="0.7" right="0.7" top="0.75" bottom="0.75" header="0.3" footer="0.3"/>
  <pageSetup paperSize="9" scale="56" fitToHeight="0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3"/>
  <sheetViews>
    <sheetView view="pageBreakPreview" zoomScale="60" zoomScaleNormal="80" workbookViewId="0">
      <selection activeCell="B6" sqref="B6"/>
    </sheetView>
  </sheetViews>
  <sheetFormatPr defaultRowHeight="15" x14ac:dyDescent="0.25"/>
  <cols>
    <col min="1" max="1" width="33.42578125" customWidth="1"/>
    <col min="2" max="2" width="73.7109375" customWidth="1"/>
    <col min="3" max="3" width="21.140625" customWidth="1"/>
    <col min="4" max="5" width="0" hidden="1" customWidth="1"/>
  </cols>
  <sheetData>
    <row r="1" spans="1:13" ht="15.75" x14ac:dyDescent="0.25">
      <c r="B1" s="175"/>
      <c r="C1" s="182" t="s">
        <v>309</v>
      </c>
    </row>
    <row r="2" spans="1:13" ht="15.75" x14ac:dyDescent="0.25">
      <c r="B2" s="175"/>
      <c r="C2" s="176" t="s">
        <v>0</v>
      </c>
      <c r="L2" s="177"/>
      <c r="M2" s="177"/>
    </row>
    <row r="3" spans="1:13" ht="15.75" x14ac:dyDescent="0.25">
      <c r="B3" s="175"/>
      <c r="C3" s="176" t="s">
        <v>1</v>
      </c>
    </row>
    <row r="4" spans="1:13" ht="15.75" x14ac:dyDescent="0.25">
      <c r="B4" s="175"/>
      <c r="C4" s="176" t="s">
        <v>2</v>
      </c>
    </row>
    <row r="5" spans="1:13" x14ac:dyDescent="0.25">
      <c r="B5" s="582" t="s">
        <v>536</v>
      </c>
      <c r="C5" s="539"/>
    </row>
    <row r="6" spans="1:13" ht="18.75" x14ac:dyDescent="0.3">
      <c r="A6" s="174"/>
    </row>
    <row r="7" spans="1:13" ht="4.5" customHeight="1" x14ac:dyDescent="0.3">
      <c r="A7" s="173"/>
      <c r="B7" s="172"/>
      <c r="C7" s="172"/>
    </row>
    <row r="8" spans="1:13" ht="46.5" customHeight="1" x14ac:dyDescent="0.25">
      <c r="A8" s="578" t="s">
        <v>416</v>
      </c>
      <c r="B8" s="579"/>
      <c r="C8" s="579"/>
    </row>
    <row r="9" spans="1:13" ht="18.75" x14ac:dyDescent="0.25">
      <c r="A9" s="579"/>
      <c r="B9" s="579"/>
      <c r="C9" s="579"/>
    </row>
    <row r="10" spans="1:13" ht="18.75" x14ac:dyDescent="0.25">
      <c r="B10" s="171"/>
      <c r="C10" s="170" t="s">
        <v>3</v>
      </c>
    </row>
    <row r="11" spans="1:13" ht="93.75" x14ac:dyDescent="0.25">
      <c r="A11" s="169" t="s">
        <v>203</v>
      </c>
      <c r="B11" s="169" t="s">
        <v>229</v>
      </c>
      <c r="C11" s="68" t="s">
        <v>148</v>
      </c>
      <c r="D11" s="28" t="s">
        <v>120</v>
      </c>
      <c r="E11" s="28" t="s">
        <v>119</v>
      </c>
    </row>
    <row r="12" spans="1:13" s="161" customFormat="1" ht="54.75" customHeight="1" x14ac:dyDescent="0.25">
      <c r="A12" s="168"/>
      <c r="B12" s="167" t="s">
        <v>228</v>
      </c>
      <c r="C12" s="163">
        <f>C13+C16+C22</f>
        <v>0</v>
      </c>
      <c r="G12" s="166"/>
    </row>
    <row r="13" spans="1:13" ht="45" customHeight="1" x14ac:dyDescent="0.25">
      <c r="A13" s="257" t="s">
        <v>226</v>
      </c>
      <c r="B13" s="241" t="s">
        <v>225</v>
      </c>
      <c r="C13" s="243">
        <v>0</v>
      </c>
    </row>
    <row r="14" spans="1:13" ht="45" customHeight="1" x14ac:dyDescent="0.25">
      <c r="A14" s="256" t="s">
        <v>224</v>
      </c>
      <c r="B14" s="256" t="s">
        <v>417</v>
      </c>
      <c r="C14" s="261">
        <v>0</v>
      </c>
    </row>
    <row r="15" spans="1:13" ht="36" customHeight="1" x14ac:dyDescent="0.25">
      <c r="A15" s="256" t="s">
        <v>366</v>
      </c>
      <c r="B15" s="256" t="s">
        <v>419</v>
      </c>
      <c r="C15" s="262">
        <v>0</v>
      </c>
    </row>
    <row r="16" spans="1:13" ht="30" customHeight="1" x14ac:dyDescent="0.25">
      <c r="A16" s="165" t="s">
        <v>218</v>
      </c>
      <c r="B16" s="164" t="s">
        <v>217</v>
      </c>
      <c r="C16" s="261">
        <f>C21</f>
        <v>-1000</v>
      </c>
    </row>
    <row r="17" spans="1:6" ht="43.5" customHeight="1" x14ac:dyDescent="0.25">
      <c r="A17" s="256" t="s">
        <v>223</v>
      </c>
      <c r="B17" s="159" t="s">
        <v>418</v>
      </c>
      <c r="C17" s="261">
        <f>C19</f>
        <v>0</v>
      </c>
    </row>
    <row r="18" spans="1:6" ht="60" customHeight="1" x14ac:dyDescent="0.25">
      <c r="A18" s="256" t="s">
        <v>223</v>
      </c>
      <c r="B18" s="256" t="s">
        <v>222</v>
      </c>
      <c r="C18" s="262">
        <v>0</v>
      </c>
    </row>
    <row r="19" spans="1:6" ht="57.75" customHeight="1" x14ac:dyDescent="0.25">
      <c r="A19" s="256" t="s">
        <v>355</v>
      </c>
      <c r="B19" s="256" t="s">
        <v>420</v>
      </c>
      <c r="C19" s="262">
        <v>0</v>
      </c>
    </row>
    <row r="20" spans="1:6" ht="52.5" customHeight="1" x14ac:dyDescent="0.25">
      <c r="A20" s="256" t="s">
        <v>221</v>
      </c>
      <c r="B20" s="256" t="s">
        <v>220</v>
      </c>
      <c r="C20" s="262">
        <f>C21</f>
        <v>-1000</v>
      </c>
    </row>
    <row r="21" spans="1:6" ht="53.25" customHeight="1" x14ac:dyDescent="0.25">
      <c r="A21" s="162" t="s">
        <v>216</v>
      </c>
      <c r="B21" s="162" t="s">
        <v>219</v>
      </c>
      <c r="C21" s="263">
        <v>-1000</v>
      </c>
    </row>
    <row r="22" spans="1:6" s="161" customFormat="1" ht="36" customHeight="1" x14ac:dyDescent="0.25">
      <c r="A22" s="260" t="s">
        <v>215</v>
      </c>
      <c r="B22" s="258" t="s">
        <v>214</v>
      </c>
      <c r="C22" s="264">
        <f>C26+C30</f>
        <v>1000</v>
      </c>
    </row>
    <row r="23" spans="1:6" ht="30" customHeight="1" x14ac:dyDescent="0.25">
      <c r="A23" s="256" t="s">
        <v>367</v>
      </c>
      <c r="B23" s="256" t="s">
        <v>422</v>
      </c>
      <c r="C23" s="261">
        <f>C26</f>
        <v>-23847.1</v>
      </c>
    </row>
    <row r="24" spans="1:6" ht="24.75" customHeight="1" x14ac:dyDescent="0.25">
      <c r="A24" s="256" t="s">
        <v>421</v>
      </c>
      <c r="B24" s="256" t="s">
        <v>368</v>
      </c>
      <c r="C24" s="265">
        <f>C26</f>
        <v>-23847.1</v>
      </c>
    </row>
    <row r="25" spans="1:6" ht="24.75" customHeight="1" x14ac:dyDescent="0.25">
      <c r="A25" s="266" t="s">
        <v>423</v>
      </c>
      <c r="B25" s="256" t="s">
        <v>424</v>
      </c>
      <c r="C25" s="265">
        <f>C26</f>
        <v>-23847.1</v>
      </c>
    </row>
    <row r="26" spans="1:6" ht="40.5" customHeight="1" x14ac:dyDescent="0.25">
      <c r="A26" s="268" t="s">
        <v>213</v>
      </c>
      <c r="B26" s="267" t="s">
        <v>212</v>
      </c>
      <c r="C26" s="265">
        <v>-23847.1</v>
      </c>
    </row>
    <row r="27" spans="1:6" ht="24.75" customHeight="1" x14ac:dyDescent="0.25">
      <c r="A27" s="256" t="s">
        <v>211</v>
      </c>
      <c r="B27" s="256" t="s">
        <v>425</v>
      </c>
      <c r="C27" s="265">
        <f>C30</f>
        <v>24847.1</v>
      </c>
    </row>
    <row r="28" spans="1:6" ht="24.75" customHeight="1" x14ac:dyDescent="0.25">
      <c r="A28" s="256" t="s">
        <v>210</v>
      </c>
      <c r="B28" s="256" t="s">
        <v>209</v>
      </c>
      <c r="C28" s="265">
        <f>C30</f>
        <v>24847.1</v>
      </c>
    </row>
    <row r="29" spans="1:6" ht="24.75" customHeight="1" x14ac:dyDescent="0.25">
      <c r="A29" s="256" t="s">
        <v>208</v>
      </c>
      <c r="B29" s="256" t="s">
        <v>207</v>
      </c>
      <c r="C29" s="265">
        <f>C30</f>
        <v>24847.1</v>
      </c>
    </row>
    <row r="30" spans="1:6" ht="39.75" customHeight="1" x14ac:dyDescent="0.25">
      <c r="A30" s="256" t="s">
        <v>206</v>
      </c>
      <c r="B30" s="256" t="s">
        <v>205</v>
      </c>
      <c r="C30" s="265">
        <v>24847.1</v>
      </c>
    </row>
    <row r="32" spans="1:6" ht="18.75" x14ac:dyDescent="0.3">
      <c r="A32" s="580" t="s">
        <v>340</v>
      </c>
      <c r="B32" s="581"/>
      <c r="C32" s="581"/>
      <c r="D32" s="150"/>
      <c r="E32" s="150"/>
      <c r="F32" s="150"/>
    </row>
    <row r="33" spans="3:3" ht="18.75" x14ac:dyDescent="0.25">
      <c r="C33" s="160"/>
    </row>
  </sheetData>
  <mergeCells count="4">
    <mergeCell ref="A8:C8"/>
    <mergeCell ref="A9:C9"/>
    <mergeCell ref="A32:C32"/>
    <mergeCell ref="B5:C5"/>
  </mergeCells>
  <phoneticPr fontId="38" type="noConversion"/>
  <pageMargins left="0.70866141732283472" right="0.27559055118110237" top="0.33" bottom="0.74803149606299213" header="0.31496062992125984" footer="0.31496062992125984"/>
  <pageSetup paperSize="9" scale="6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15</vt:i4>
      </vt:variant>
      <vt:variant>
        <vt:lpstr>Именованные диапазоны</vt:lpstr>
      </vt:variant>
      <vt:variant>
        <vt:i4>7</vt:i4>
      </vt:variant>
    </vt:vector>
  </HeadingPairs>
  <TitlesOfParts>
    <vt:vector size="22" baseType="lpstr">
      <vt:lpstr>Прил 1  </vt:lpstr>
      <vt:lpstr>Прил 2</vt:lpstr>
      <vt:lpstr>прил3</vt:lpstr>
      <vt:lpstr>Прил 3</vt:lpstr>
      <vt:lpstr>Прил 4 (2)</vt:lpstr>
      <vt:lpstr>прил5</vt:lpstr>
      <vt:lpstr>прил.6</vt:lpstr>
      <vt:lpstr>прил._7</vt:lpstr>
      <vt:lpstr>Прил 8</vt:lpstr>
      <vt:lpstr>прил 9</vt:lpstr>
      <vt:lpstr>Прил 10+</vt:lpstr>
      <vt:lpstr>Заимст 11</vt:lpstr>
      <vt:lpstr>Гарант 12</vt:lpstr>
      <vt:lpstr>нормативы 13</vt:lpstr>
      <vt:lpstr>прило10</vt:lpstr>
      <vt:lpstr>'Прил 1  '!Область_печати</vt:lpstr>
      <vt:lpstr>'Прил 2'!Область_печати</vt:lpstr>
      <vt:lpstr>'прил 9'!Область_печати</vt:lpstr>
      <vt:lpstr>прил._7!Область_печати</vt:lpstr>
      <vt:lpstr>прил.6!Область_печати</vt:lpstr>
      <vt:lpstr>прил5!Область_печати</vt:lpstr>
      <vt:lpstr>прило10!Область_печати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W7</dc:creator>
  <cp:lastModifiedBy>Novodm</cp:lastModifiedBy>
  <cp:lastPrinted>2021-11-29T11:28:06Z</cp:lastPrinted>
  <dcterms:created xsi:type="dcterms:W3CDTF">2010-11-10T14:00:24Z</dcterms:created>
  <dcterms:modified xsi:type="dcterms:W3CDTF">2021-11-29T11:41:26Z</dcterms:modified>
</cp:coreProperties>
</file>