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Сессии Совета\2021 год\Сессия № 25 от 19.08.21г\Проекты решений\Изменения в бюджет\"/>
    </mc:Choice>
  </mc:AlternateContent>
  <bookViews>
    <workbookView xWindow="-135" yWindow="735" windowWidth="12855" windowHeight="9150" tabRatio="849" firstSheet="4" activeTab="7"/>
  </bookViews>
  <sheets>
    <sheet name="Прил 2" sheetId="41" state="hidden" r:id="rId1"/>
    <sheet name="Прил 3" sheetId="44" state="hidden" r:id="rId2"/>
    <sheet name="прил2(2)" sheetId="53" state="hidden" r:id="rId3"/>
    <sheet name="прил3(4)" sheetId="54" state="hidden" r:id="rId4"/>
    <sheet name="прил4(5)" sheetId="6" r:id="rId5"/>
    <sheet name="прил.5(6)" sheetId="40" r:id="rId6"/>
    <sheet name="прил._6(7)" sheetId="24" r:id="rId7"/>
    <sheet name="Прил 7(8)" sheetId="42" r:id="rId8"/>
    <sheet name="прил 9" sheetId="46" state="hidden" r:id="rId9"/>
    <sheet name="Прил 10+" sheetId="47" state="hidden" r:id="rId10"/>
    <sheet name="Заимст 11" sheetId="51" state="hidden" r:id="rId11"/>
    <sheet name="Гарант 12" sheetId="49" state="hidden" r:id="rId12"/>
    <sheet name="нормативы 13" sheetId="50" state="hidden" r:id="rId13"/>
    <sheet name="прило10" sheetId="52" state="hidden" r:id="rId14"/>
  </sheets>
  <definedNames>
    <definedName name="_xlnm._FilterDatabase" localSheetId="6" hidden="1">'прил._6(7)'!$A$17:$K$191</definedName>
    <definedName name="_xlnm._FilterDatabase" localSheetId="5" hidden="1">'прил.5(6)'!$A$16:$H$151</definedName>
    <definedName name="_xlnm.Print_Area" localSheetId="0">'Прил 2'!$A$1:$F$31</definedName>
    <definedName name="_xlnm.Print_Area" localSheetId="8">'прил 9'!$A$1:$C$22</definedName>
    <definedName name="_xlnm.Print_Area" localSheetId="6">'прил._6(7)'!$A$1:$L$194</definedName>
    <definedName name="_xlnm.Print_Area" localSheetId="5">'прил.5(6)'!$A$1:$J$155</definedName>
    <definedName name="_xlnm.Print_Area" localSheetId="4">'прил4(5)'!$A$1:$F$52</definedName>
    <definedName name="_xlnm.Print_Area" localSheetId="13">прило10!$A$1</definedName>
  </definedNames>
  <calcPr calcId="152511" iterateDelta="1E-4"/>
</workbook>
</file>

<file path=xl/calcChain.xml><?xml version="1.0" encoding="utf-8"?>
<calcChain xmlns="http://schemas.openxmlformats.org/spreadsheetml/2006/main">
  <c r="K124" i="24" l="1"/>
  <c r="K155" i="24"/>
  <c r="H39" i="40" s="1"/>
  <c r="H38" i="40" s="1"/>
  <c r="K97" i="24"/>
  <c r="K154" i="24" l="1"/>
  <c r="K153" i="24" s="1"/>
  <c r="H93" i="40"/>
  <c r="H92" i="40" s="1"/>
  <c r="K68" i="24" l="1"/>
  <c r="K118" i="24"/>
  <c r="K117" i="24" s="1"/>
  <c r="O158" i="24" l="1"/>
  <c r="O152" i="24"/>
  <c r="O151" i="24"/>
  <c r="H123" i="40" l="1"/>
  <c r="K177" i="24" l="1"/>
  <c r="K176" i="24" s="1"/>
  <c r="K175" i="24" s="1"/>
  <c r="K174" i="24" s="1"/>
  <c r="K173" i="24" s="1"/>
  <c r="H51" i="40" s="1"/>
  <c r="H110" i="40" l="1"/>
  <c r="K142" i="24"/>
  <c r="K136" i="24"/>
  <c r="H55" i="40" l="1"/>
  <c r="B55" i="40"/>
  <c r="H48" i="40"/>
  <c r="H47" i="40" s="1"/>
  <c r="B48" i="40"/>
  <c r="B47" i="40"/>
  <c r="K138" i="24"/>
  <c r="K139" i="24"/>
  <c r="H46" i="40" l="1"/>
  <c r="K141" i="24"/>
  <c r="H109" i="40" l="1"/>
  <c r="H108" i="40" s="1"/>
  <c r="K134" i="24"/>
  <c r="K128" i="24" s="1"/>
  <c r="K121" i="24" l="1"/>
  <c r="K120" i="24" s="1"/>
  <c r="H107" i="40"/>
  <c r="H104" i="40"/>
  <c r="H103" i="40" l="1"/>
  <c r="C18" i="54"/>
  <c r="C17" i="54"/>
  <c r="C16" i="54"/>
  <c r="C27" i="53"/>
  <c r="C16" i="53"/>
  <c r="C33" i="53" l="1"/>
  <c r="K131" i="24" l="1"/>
  <c r="D42" i="6" l="1"/>
  <c r="H91" i="40"/>
  <c r="H89" i="40" s="1"/>
  <c r="K114" i="24"/>
  <c r="K115" i="24"/>
  <c r="H90" i="40" l="1"/>
  <c r="H50" i="40"/>
  <c r="C18" i="44" l="1"/>
  <c r="K69" i="24" l="1"/>
  <c r="K73" i="24"/>
  <c r="C20" i="44" l="1"/>
  <c r="B51" i="40" l="1"/>
  <c r="H49" i="40" l="1"/>
  <c r="H43" i="40"/>
  <c r="H44" i="40" l="1"/>
  <c r="C22" i="41" l="1"/>
  <c r="B17" i="46" l="1"/>
  <c r="H29" i="40"/>
  <c r="H30" i="40"/>
  <c r="K80" i="24"/>
  <c r="D29" i="6" s="1"/>
  <c r="K81" i="24"/>
  <c r="K82" i="24"/>
  <c r="K76" i="24"/>
  <c r="K77" i="24"/>
  <c r="K78" i="24"/>
  <c r="C21" i="42"/>
  <c r="C25" i="42" l="1"/>
  <c r="D26" i="6"/>
  <c r="D32" i="6"/>
  <c r="K101" i="24" l="1"/>
  <c r="H147" i="40"/>
  <c r="H143" i="40"/>
  <c r="H120" i="40"/>
  <c r="H106" i="40"/>
  <c r="H83" i="40"/>
  <c r="H81" i="40" s="1"/>
  <c r="H72" i="40"/>
  <c r="H68" i="40"/>
  <c r="H64" i="40"/>
  <c r="H60" i="40"/>
  <c r="H42" i="40"/>
  <c r="H28" i="40"/>
  <c r="H27" i="40" s="1"/>
  <c r="H20" i="40"/>
  <c r="H24" i="40"/>
  <c r="H21" i="40" s="1"/>
  <c r="K67" i="24"/>
  <c r="H105" i="40" l="1"/>
  <c r="H102" i="40" s="1"/>
  <c r="H82" i="40"/>
  <c r="H80" i="40"/>
  <c r="C22" i="42"/>
  <c r="C30" i="42"/>
  <c r="K151" i="24"/>
  <c r="K150" i="24" s="1"/>
  <c r="K152" i="24"/>
  <c r="K147" i="24"/>
  <c r="D36" i="6"/>
  <c r="K126" i="24"/>
  <c r="K125" i="24"/>
  <c r="K122" i="24"/>
  <c r="K106" i="24"/>
  <c r="K105" i="24"/>
  <c r="K104" i="24"/>
  <c r="K103" i="24"/>
  <c r="B32" i="40"/>
  <c r="K84" i="24"/>
  <c r="H70" i="40" l="1"/>
  <c r="H71" i="40"/>
  <c r="H69" i="40"/>
  <c r="B64" i="40" l="1"/>
  <c r="C11" i="41" l="1"/>
  <c r="K40" i="24" l="1"/>
  <c r="H146" i="40"/>
  <c r="H145" i="40"/>
  <c r="H144" i="40"/>
  <c r="H151" i="40" l="1"/>
  <c r="H139" i="40"/>
  <c r="H137" i="40"/>
  <c r="H136" i="40" s="1"/>
  <c r="H134" i="40"/>
  <c r="H131" i="40"/>
  <c r="H128" i="40"/>
  <c r="H125" i="40"/>
  <c r="H121" i="40"/>
  <c r="H119" i="40"/>
  <c r="H115" i="40"/>
  <c r="H98" i="40"/>
  <c r="H88" i="40"/>
  <c r="H84" i="40" s="1"/>
  <c r="H79" i="40"/>
  <c r="H76" i="40"/>
  <c r="H54" i="40"/>
  <c r="H35" i="40"/>
  <c r="H32" i="40" s="1"/>
  <c r="H113" i="40"/>
  <c r="K50" i="24"/>
  <c r="K48" i="24"/>
  <c r="H133" i="40" l="1"/>
  <c r="H132" i="40"/>
  <c r="K47" i="24"/>
  <c r="K37" i="24" s="1"/>
  <c r="H118" i="40"/>
  <c r="K181" i="24"/>
  <c r="D21" i="6" l="1"/>
  <c r="H122" i="40"/>
  <c r="H74" i="40"/>
  <c r="H138" i="40"/>
  <c r="H135" i="40"/>
  <c r="D25" i="6"/>
  <c r="H56" i="40" l="1"/>
  <c r="C15" i="44" l="1"/>
  <c r="K149" i="24" l="1"/>
  <c r="K156" i="24"/>
  <c r="K144" i="24"/>
  <c r="K143" i="24" s="1"/>
  <c r="D37" i="6" s="1"/>
  <c r="K145" i="24"/>
  <c r="K146" i="24"/>
  <c r="H141" i="40" l="1"/>
  <c r="D28" i="6"/>
  <c r="K52" i="24"/>
  <c r="D23" i="6" s="1"/>
  <c r="K168" i="24"/>
  <c r="K62" i="24"/>
  <c r="K63" i="24"/>
  <c r="K64" i="24"/>
  <c r="C13" i="44"/>
  <c r="C12" i="44" s="1"/>
  <c r="C11" i="44" s="1"/>
  <c r="C10" i="44" s="1"/>
  <c r="H18" i="40"/>
  <c r="H17" i="40" s="1"/>
  <c r="H40" i="40"/>
  <c r="H59" i="40"/>
  <c r="H63" i="40"/>
  <c r="H62" i="40" s="1"/>
  <c r="H61" i="40" s="1"/>
  <c r="H65" i="40"/>
  <c r="H87" i="40"/>
  <c r="H96" i="40"/>
  <c r="H112" i="40"/>
  <c r="H129" i="40"/>
  <c r="H148" i="40"/>
  <c r="H101" i="40"/>
  <c r="H95" i="40" s="1"/>
  <c r="K111" i="24"/>
  <c r="K110" i="24" s="1"/>
  <c r="K109" i="24" s="1"/>
  <c r="D35" i="6" s="1"/>
  <c r="K25" i="24"/>
  <c r="K66" i="24"/>
  <c r="D11" i="41"/>
  <c r="E11" i="41" s="1"/>
  <c r="E12" i="41"/>
  <c r="E15" i="41"/>
  <c r="C27" i="41"/>
  <c r="E23" i="41"/>
  <c r="D24" i="41"/>
  <c r="E24" i="41" s="1"/>
  <c r="E25" i="41"/>
  <c r="K22" i="24"/>
  <c r="K72" i="24"/>
  <c r="K166" i="24"/>
  <c r="K123" i="24"/>
  <c r="K85" i="24"/>
  <c r="K75" i="24" s="1"/>
  <c r="H25" i="40" s="1"/>
  <c r="K86" i="24"/>
  <c r="K60" i="24"/>
  <c r="K59" i="24"/>
  <c r="K58" i="24"/>
  <c r="K53" i="24"/>
  <c r="K54" i="24"/>
  <c r="K55" i="24"/>
  <c r="K32" i="24"/>
  <c r="K33" i="24"/>
  <c r="K34" i="24"/>
  <c r="K35" i="24"/>
  <c r="K26" i="24"/>
  <c r="K27" i="24"/>
  <c r="K28" i="24"/>
  <c r="K190" i="24"/>
  <c r="K187" i="24" s="1"/>
  <c r="K182" i="24"/>
  <c r="K184" i="24"/>
  <c r="K183" i="24" s="1"/>
  <c r="K180" i="24"/>
  <c r="D46" i="6" s="1"/>
  <c r="K163" i="24"/>
  <c r="K164" i="24"/>
  <c r="K165" i="24"/>
  <c r="K160" i="24"/>
  <c r="K159" i="24" s="1"/>
  <c r="K100" i="24"/>
  <c r="B102" i="40"/>
  <c r="B99" i="40"/>
  <c r="B97" i="40"/>
  <c r="B95" i="40"/>
  <c r="B87" i="40"/>
  <c r="B84" i="40"/>
  <c r="B73" i="40"/>
  <c r="B61" i="40"/>
  <c r="B56" i="40"/>
  <c r="B44" i="40"/>
  <c r="B41" i="40"/>
  <c r="B36" i="40"/>
  <c r="B34" i="40"/>
  <c r="B27" i="40"/>
  <c r="B23" i="40"/>
  <c r="K89" i="24"/>
  <c r="K92" i="24"/>
  <c r="K91" i="24" s="1"/>
  <c r="K90" i="24" s="1"/>
  <c r="I116" i="40"/>
  <c r="J116" i="40"/>
  <c r="I112" i="40"/>
  <c r="J112" i="40"/>
  <c r="K96" i="24"/>
  <c r="K95" i="24" s="1"/>
  <c r="K94" i="24" s="1"/>
  <c r="K45" i="24"/>
  <c r="K44" i="24" s="1"/>
  <c r="F28" i="6"/>
  <c r="F29" i="6"/>
  <c r="F32" i="6"/>
  <c r="F33" i="6"/>
  <c r="F36" i="6"/>
  <c r="F38" i="6"/>
  <c r="F40" i="6"/>
  <c r="F45" i="6"/>
  <c r="E18" i="6"/>
  <c r="F18" i="6" s="1"/>
  <c r="E46" i="6"/>
  <c r="F46" i="6" s="1"/>
  <c r="E44" i="6"/>
  <c r="F44" i="6" s="1"/>
  <c r="E41" i="6"/>
  <c r="F41" i="6" s="1"/>
  <c r="E39" i="6"/>
  <c r="F39" i="6" s="1"/>
  <c r="E37" i="6"/>
  <c r="F37" i="6" s="1"/>
  <c r="E30" i="6"/>
  <c r="F30" i="6" s="1"/>
  <c r="E34" i="6"/>
  <c r="F34" i="6" s="1"/>
  <c r="E27" i="6"/>
  <c r="E25" i="6"/>
  <c r="F25" i="6" s="1"/>
  <c r="F27" i="6"/>
  <c r="A32" i="6"/>
  <c r="A24" i="6"/>
  <c r="A23" i="6"/>
  <c r="A21" i="6"/>
  <c r="A19" i="6"/>
  <c r="K112" i="24"/>
  <c r="K23" i="24"/>
  <c r="K21" i="24"/>
  <c r="K20" i="24"/>
  <c r="K98" i="24"/>
  <c r="K99" i="24"/>
  <c r="K157" i="24"/>
  <c r="D44" i="6"/>
  <c r="K188" i="24"/>
  <c r="K186" i="24"/>
  <c r="D48" i="6" s="1"/>
  <c r="D49" i="6" s="1"/>
  <c r="H36" i="40" l="1"/>
  <c r="H37" i="40"/>
  <c r="H99" i="40"/>
  <c r="K88" i="24"/>
  <c r="D30" i="6" s="1"/>
  <c r="D31" i="6"/>
  <c r="D22" i="6"/>
  <c r="K57" i="24"/>
  <c r="K31" i="24" s="1"/>
  <c r="H100" i="40"/>
  <c r="K71" i="24"/>
  <c r="K108" i="24"/>
  <c r="D34" i="6" s="1"/>
  <c r="K18" i="24"/>
  <c r="K19" i="24" s="1"/>
  <c r="K39" i="24"/>
  <c r="K38" i="24" s="1"/>
  <c r="D39" i="6"/>
  <c r="K170" i="24"/>
  <c r="K171" i="24"/>
  <c r="D43" i="6"/>
  <c r="K162" i="24"/>
  <c r="D41" i="6" s="1"/>
  <c r="D45" i="6"/>
  <c r="K169" i="24"/>
  <c r="H41" i="40"/>
  <c r="H97" i="40"/>
  <c r="H78" i="40"/>
  <c r="H77" i="40" s="1"/>
  <c r="H73" i="40" s="1"/>
  <c r="H130" i="40"/>
  <c r="H19" i="40"/>
  <c r="H52" i="40"/>
  <c r="H26" i="40"/>
  <c r="H150" i="40"/>
  <c r="H149" i="40" s="1"/>
  <c r="H142" i="40"/>
  <c r="H140" i="40"/>
  <c r="D22" i="41"/>
  <c r="E22" i="41" s="1"/>
  <c r="C29" i="42"/>
  <c r="G28" i="41"/>
  <c r="H23" i="40"/>
  <c r="H22" i="40" s="1"/>
  <c r="H86" i="40"/>
  <c r="H85" i="40"/>
  <c r="H67" i="40"/>
  <c r="H66" i="40" s="1"/>
  <c r="H114" i="40"/>
  <c r="H58" i="40"/>
  <c r="H57" i="40" s="1"/>
  <c r="K70" i="24"/>
  <c r="E17" i="6"/>
  <c r="F17" i="6" s="1"/>
  <c r="K189" i="24"/>
  <c r="K30" i="24" l="1"/>
  <c r="D24" i="6"/>
  <c r="D18" i="6" s="1"/>
  <c r="D27" i="41"/>
  <c r="E27" i="41" s="1"/>
  <c r="D40" i="6"/>
  <c r="H124" i="40"/>
  <c r="H117" i="40" s="1"/>
  <c r="K17" i="24" l="1"/>
  <c r="C35" i="42" s="1"/>
  <c r="C28" i="42" s="1"/>
  <c r="H116" i="40"/>
  <c r="H16" i="40" s="1"/>
  <c r="D27" i="6"/>
  <c r="D17" i="6" s="1"/>
  <c r="C33" i="42" l="1"/>
  <c r="C32" i="42"/>
  <c r="C34" i="42"/>
  <c r="C27" i="42"/>
  <c r="C17" i="42" s="1"/>
  <c r="H17" i="6"/>
  <c r="H18" i="6"/>
</calcChain>
</file>

<file path=xl/sharedStrings.xml><?xml version="1.0" encoding="utf-8"?>
<sst xmlns="http://schemas.openxmlformats.org/spreadsheetml/2006/main" count="2307" uniqueCount="469">
  <si>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</si>
  <si>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</si>
  <si>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</si>
  <si>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</si>
  <si>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</si>
  <si>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</si>
  <si>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</si>
  <si>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</si>
  <si>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</si>
  <si>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</si>
  <si>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</si>
  <si>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</si>
  <si>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</si>
  <si>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</si>
  <si>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</si>
  <si>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</si>
  <si>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</si>
  <si>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</si>
  <si>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</si>
  <si>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</si>
  <si>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</si>
  <si>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</si>
  <si>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</si>
  <si>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</si>
  <si>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</si>
  <si>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</si>
  <si>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</si>
  <si>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</si>
  <si>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</si>
  <si>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</si>
  <si>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</si>
  <si>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</si>
  <si>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</si>
  <si>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</si>
  <si>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</si>
  <si>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</si>
  <si>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</si>
  <si>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</si>
  <si>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</si>
  <si>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</si>
  <si>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</si>
  <si>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</si>
  <si>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</si>
  <si>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</si>
  <si>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</si>
  <si>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</si>
  <si>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</si>
  <si>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</si>
  <si>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</si>
  <si>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</si>
  <si>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Реализация муниципальных функций, связанных с муниципальным управлением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</si>
  <si>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</si>
  <si>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</si>
  <si>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</si>
  <si>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</si>
  <si>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</si>
  <si>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</si>
  <si>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</si>
  <si>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</si>
  <si>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</si>
  <si>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</si>
  <si>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</si>
  <si>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</si>
  <si>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</si>
  <si>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</si>
  <si>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</si>
  <si>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</si>
  <si>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</si>
  <si>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</si>
  <si>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</si>
  <si>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</si>
  <si>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</si>
  <si>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</si>
  <si>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</si>
  <si>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</si>
  <si>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</si>
  <si>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</si>
  <si>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</si>
  <si>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</si>
  <si>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</si>
  <si>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</si>
  <si>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</si>
  <si>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</si>
  <si>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</si>
  <si>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</si>
  <si>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</si>
  <si>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</si>
  <si>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</si>
  <si>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</si>
  <si>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</si>
  <si>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</si>
  <si>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</si>
  <si>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</si>
  <si>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</si>
  <si>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</si>
  <si>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</si>
  <si>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</si>
  <si>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</si>
  <si>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</si>
  <si>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20</t>
  </si>
  <si>
    <t>Развитие водоснабжения и водоотведения поселения</t>
  </si>
  <si>
    <t>Доступная среда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</si>
  <si>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</si>
  <si>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</si>
  <si>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</si>
  <si>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</si>
  <si>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</si>
  <si>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</si>
  <si>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</si>
  <si>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</si>
  <si>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</si>
  <si>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</si>
  <si>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</si>
  <si>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</si>
  <si>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</si>
  <si>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</si>
  <si>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 xml:space="preserve">Новодмитриевского сельского 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</si>
  <si>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</si>
  <si>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</si>
  <si>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</si>
  <si>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</si>
  <si>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</si>
  <si>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</si>
  <si>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</si>
  <si>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</si>
  <si>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</si>
  <si>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</si>
  <si>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</si>
  <si>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</si>
  <si>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10550</t>
  </si>
  <si>
    <t>10570</t>
  </si>
  <si>
    <t>10520</t>
  </si>
  <si>
    <t>10040</t>
  </si>
  <si>
    <t>10600</t>
  </si>
  <si>
    <t>10620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</si>
  <si>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</si>
  <si>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</si>
  <si>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</si>
  <si>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</si>
  <si>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</si>
  <si>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</si>
  <si>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</si>
  <si>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</si>
  <si>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</si>
  <si>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</si>
  <si>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</si>
  <si>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</si>
  <si>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</si>
  <si>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</si>
  <si>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</si>
  <si>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</si>
  <si>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</si>
  <si>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</si>
  <si>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Развитие водоснабжения и водоотведения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</si>
  <si>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</si>
  <si>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</si>
  <si>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</si>
  <si>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Муниципальная программа "Доступная среда" на территории Новодмитриевского сельского поселения на 2018-2020 годы</t>
  </si>
  <si>
    <t>Управление муниципальными финансами</t>
  </si>
  <si>
    <t>54</t>
  </si>
  <si>
    <t>Процентные платежи по муниципальному долгу</t>
  </si>
  <si>
    <t>10090</t>
  </si>
  <si>
    <t>Обслуживание муниципального долга</t>
  </si>
  <si>
    <t>Молодежная политика</t>
  </si>
  <si>
    <t>Обслуживание государственного и муниципального долга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</si>
  <si>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</si>
  <si>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</si>
  <si>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Подпрограмма "Мероприятия, финансируемые за счет средств дорожного фонда"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</si>
  <si>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</si>
  <si>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</si>
  <si>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</si>
  <si>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</si>
  <si>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</si>
  <si>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</si>
  <si>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</si>
  <si>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</si>
  <si>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</si>
  <si>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</si>
  <si>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</si>
  <si>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</si>
  <si>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700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</si>
  <si>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</si>
  <si>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</si>
  <si>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</si>
  <si>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</si>
  <si>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</si>
  <si>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</si>
  <si>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3541,5- район                                     3534,8-край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</si>
  <si>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</si>
  <si>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</si>
  <si>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</si>
  <si>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</si>
  <si>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</si>
  <si>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</si>
  <si>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Налог на доходы физических лиц</t>
  </si>
  <si>
    <t xml:space="preserve"> 1 00 00000 00 0000 000</t>
  </si>
  <si>
    <t>Наименование доходов</t>
  </si>
  <si>
    <t>Код бюджетной классификации</t>
  </si>
  <si>
    <t>Уменьшение прочих остатков денежных средств бюджетов сельских поселений</t>
  </si>
  <si>
    <t xml:space="preserve">Уменьшение прочих остатков денежных средств бюджетов </t>
  </si>
  <si>
    <t>Уменьшение прочих остатков средств бюджетов</t>
  </si>
  <si>
    <t>Увеличение прочих остатков денежных средств бюджетов сельских поселений</t>
  </si>
  <si>
    <t>Изменение остатков средств на счетах по учету средств бюджета</t>
  </si>
  <si>
    <t>Кредиты кредитных организаций в валюте Российской Федерации</t>
  </si>
  <si>
    <t>в том числе: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</si>
  <si>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</si>
  <si>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</si>
  <si>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 xml:space="preserve"> 11 30 2995 10 0000 130</t>
  </si>
  <si>
    <t>Прчие доходы от компенсации затрат бюджетов  сельских поселений</t>
  </si>
  <si>
    <t>Физическая культура и спорт</t>
  </si>
  <si>
    <t xml:space="preserve"> 1 01 02010 01 0000 110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</si>
  <si>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</si>
  <si>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</si>
  <si>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</si>
  <si>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</si>
  <si>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Прочие доходы от компенсации затрат бюджетов сельских поселений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</si>
  <si>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</si>
  <si>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</si>
  <si>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</si>
  <si>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</si>
  <si>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</si>
  <si>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</si>
  <si>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</si>
  <si>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</si>
  <si>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</si>
  <si>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</si>
  <si>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</si>
  <si>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</si>
  <si>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</si>
  <si>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</si>
  <si>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</si>
  <si>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</si>
  <si>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</si>
  <si>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</si>
  <si>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</si>
  <si>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</si>
  <si>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</si>
  <si>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</si>
  <si>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</si>
  <si>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</si>
  <si>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</si>
  <si>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</si>
  <si>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</si>
  <si>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</si>
  <si>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</si>
  <si>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</si>
  <si>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</si>
  <si>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</si>
  <si>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</si>
  <si>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</si>
  <si>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</si>
  <si>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</si>
  <si>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</si>
  <si>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</si>
  <si>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Приложение № 7</t>
  </si>
  <si>
    <t>Земельный налог с организаций,обладающих земельным участком, расположенным в границах сельских поселений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</si>
  <si>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</si>
  <si>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</si>
  <si>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</si>
  <si>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</si>
  <si>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</si>
  <si>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</si>
  <si>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</si>
  <si>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</si>
  <si>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</si>
  <si>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</si>
  <si>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</si>
  <si>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</si>
  <si>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</si>
  <si>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</si>
  <si>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</si>
  <si>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>Наименование дохода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</si>
  <si>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</si>
  <si>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</si>
  <si>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t> 100</t>
  </si>
  <si>
    <t>Прочие неналоговые доходы, зачисляемые в бюджеты поселений</t>
  </si>
  <si>
    <t>Приложение № 11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</si>
  <si>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</si>
  <si>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</si>
  <si>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</si>
  <si>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</si>
  <si>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</si>
  <si>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</si>
  <si>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</si>
  <si>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</si>
  <si>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>Начальник финансового отдела                                                                  И.В.Бакалова</t>
  </si>
  <si>
    <t xml:space="preserve">1 05 03010 01 0000 110 </t>
  </si>
  <si>
    <t xml:space="preserve"> 11 10 5035 10 0000 120</t>
  </si>
  <si>
    <t>2 02 15001 10 0000 150</t>
  </si>
  <si>
    <t>2 02 35118 10 0000 150</t>
  </si>
  <si>
    <t>2 02 30024 10 0000 150</t>
  </si>
  <si>
    <t>2 02 15001 00 0000 150</t>
  </si>
  <si>
    <t>2 02 30000 00 0000 150</t>
  </si>
  <si>
    <t>Начальник финансового отдела                                                  И.В.Бакалова</t>
  </si>
  <si>
    <t>2 02 30024 00 0000 150</t>
  </si>
  <si>
    <t>2 02 35118 00 0000 150</t>
  </si>
  <si>
    <t>Начальник финансового отдела                                                                        И.В.Бакалова</t>
  </si>
  <si>
    <t>Муниципальная программа "Развитие физической культуры и спорта в Новодмитриевском сельском поселении Северского района</t>
  </si>
  <si>
    <t>Дорожная деятельность в отношении автомобильных дорог местного значения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</si>
  <si>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</si>
  <si>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</si>
  <si>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</si>
  <si>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</si>
  <si>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</si>
  <si>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20050</t>
  </si>
  <si>
    <t>управление муниципальным долгом и муниципальными финансовыми активами</t>
  </si>
  <si>
    <t>процентные платежи по муниципальному долгу</t>
  </si>
  <si>
    <t>обслуживание  муниципального долга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</si>
  <si>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</si>
  <si>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</si>
  <si>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Начальник финансового отдела                                               И.В.Бакалова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</si>
  <si>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</si>
  <si>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</si>
  <si>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Налоговые и неналоговые доходы</t>
  </si>
  <si>
    <t>Доходы от уплаты акцизов на нефтепродукты,производимые на территории Российской Федерации,подлежащие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</si>
  <si>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103 02240 01 0000 110</t>
  </si>
  <si>
    <t>103 02250 01 0000 110</t>
  </si>
  <si>
    <t>1 03 02230 01 0000 110</t>
  </si>
  <si>
    <t>Безвозмездные поступления из краевого  бюджета в 2021 году</t>
  </si>
  <si>
    <t xml:space="preserve">Объем поступлений доходов в местный бюджет по кодам видов (подвидов) доходов на 2021 год </t>
  </si>
  <si>
    <t>2 02 15000 00 0000 150</t>
  </si>
  <si>
    <t>Распределение бюджетных ассигнований по разделам и  подразделам классификации расходов местного бюджета на  2021 год</t>
  </si>
  <si>
    <t>Всего расходов в том числе: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</si>
  <si>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2021 год</t>
  </si>
  <si>
    <t>Муниципальная программа "Доступная среда" на территории Новодмитриевского сельского поселения на  годы</t>
  </si>
  <si>
    <t>Муниципальная программа "Комплексное и устойчивое развитие в сфере дорожного хозяйства в Новодмитриевском сельском поселении"</t>
  </si>
  <si>
    <t>дорожная деятельность в отношении автомобильных дорог местного значения</t>
  </si>
  <si>
    <t>Предоставление субсидий бюджетным,автономным учреждениям и иным некоммерческим организациям</t>
  </si>
  <si>
    <t>Подпрограмма "Поддержка и развитие Кубанского казачества"</t>
  </si>
  <si>
    <t>Молодежь Новодмитриевского сельского поселения Северского района</t>
  </si>
  <si>
    <t>Муниципальная программа "Поддержка малого и среднего предпринимательства" в Новодмитриевском сельском поселении на 2021год</t>
  </si>
  <si>
    <t>Развитие системы поддержки малого и среднего предпринимательства на территории поселения</t>
  </si>
  <si>
    <t>Муниципальная поддержка малого и среднего предпринимательства, включая крестьянские (фермерские) хозяйства</t>
  </si>
  <si>
    <t>инные бюджетные ассигнования</t>
  </si>
  <si>
    <t>Выполнение  полномочий по ведению внутреннего финансового контроля</t>
  </si>
  <si>
    <t>Ведомственная структура расходов местного бюджета  на 2021 год</t>
  </si>
  <si>
    <t>Обеспечение деятельности  администрации</t>
  </si>
  <si>
    <t>Другие вопросы в области национальной экономики</t>
  </si>
  <si>
    <t>Муниципальная программа "Поддержка малого и среднего предпринимательства в Новодмитриевском сельском поселении на 2021год</t>
  </si>
  <si>
    <t>Развитие малого и среднего предпринимательства на территории поселения</t>
  </si>
  <si>
    <t>Муниципальная поддержка малого среднего предпринимательства,включая крестьянские(фермерские)хозяйства</t>
  </si>
  <si>
    <t>Проведние мероприятий для детей и молодежи</t>
  </si>
  <si>
    <t>Муниципальная программа "Поддержка социально-ориентированных некоммерческих организаций в Новодмитриевскос сельском поселении на 2021год</t>
  </si>
  <si>
    <t>Управление муниципальным долгом и муниципальными финансовыми активами Краснодарского края</t>
  </si>
  <si>
    <t>Источники внутреннего финансирования дефицита местного бюджета, перечни статей источников финансирования дефицита бюджета  на 2021год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</si>
  <si>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</si>
  <si>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</si>
  <si>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увеличение прочих остатков  денежных средств бюджетов</t>
  </si>
  <si>
    <t>Уменьшение  остатков средств бюджетов</t>
  </si>
  <si>
    <t>Начальник финансового отдела                                                              И.В.Бакалова</t>
  </si>
  <si>
    <t>Программа муниципальных внутренних заимствований Новодмитриевского сельского поселения Северского района                                 на 2021 год.</t>
  </si>
  <si>
    <t>Нормативы распределения доходов в местный бюджет на 2021 год</t>
  </si>
  <si>
    <t>Норматив отчисления</t>
  </si>
  <si>
    <t>Прочие доходы от оказания услуг(работ) получателями средств бюджетов сельских поселений</t>
  </si>
  <si>
    <t>штрафы неустойки, пени, уплаченные в случае просрочки исполнения поставщиком(подрядчиком,исполнителем)обязательств предусмотренных муниципальным контрактом, заключенным муниципальным органом,казенным учреждением сельского поселения</t>
  </si>
  <si>
    <t>Иные штрафы,неустойки,пени,уплаченные в соответствии с законом или договором в случае неисполнения или ненадлежащего исполнения обязательств перед муниципальным органом(муниципальным казенным учреждением)сельского поселения</t>
  </si>
  <si>
    <t>Денежные средства,изымаемые в собственность сельского поселения в соответствии с решениями судов(за исключением обвинительных приговоров судов)</t>
  </si>
  <si>
    <t>Платежи по искам о возмещении ущерба, а также платежи, уплачиваемые при добровольном возмещении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</si>
  <si>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Прочее возмещение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</si>
  <si>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Платежи в целях возмещения убытков,причиненных уклонением от заключения муниципальным органом сельского поселения(муниципальным казенным учреждением)муниципального контракта(за исключением муниципального контракта,финансируемого за счет средств муниципального дорожногофонда)</t>
  </si>
  <si>
    <t>Платежи в целях возмещения убытков,при расторжении муниципального контракта,заключенного с муниципальным органом сельского поселения(за исключением муниципальным казенным учреждением)всвязи с односторонним отказом исполнителя(подрядчика)от его исполнения(за исключением муниципального контракта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</si>
  <si>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контракта,финансируемого за счет средств муниципального дорожного фонда сельского поселения, в связи с односторонним отказом исполнителя(подрядчика)от его исполнения</t>
  </si>
  <si>
    <t>Денежные взыскания, налагаемые в возмещение ущерба,причиненного в результате незаконного или нецелевого использования бюджетных средств(в части бюджетов сельских поселений)</t>
  </si>
  <si>
    <t>Доходы отденежных взысканий(штрафов)поступающие в счет погашения задолженности,образовавшейся до 1января 2021года,подлежащие зачислению в бюджеты бюджетной системы Российской Федерации, по нормативам,действующим до 1января 2021года</t>
  </si>
  <si>
    <t xml:space="preserve">Начальник финансового отдела                                                                                 И.В.Бакалова           </t>
  </si>
  <si>
    <t>к решению Совета Новодмитриевского</t>
  </si>
  <si>
    <t>сельского поселения Северского района</t>
  </si>
  <si>
    <t>О противодействие корупции в Северском районе</t>
  </si>
  <si>
    <t>Муниципальная программа "О противодействии корупции в Новодмитриевском сельском поселении Северского района на 2021-2023годы"</t>
  </si>
  <si>
    <t>10160</t>
  </si>
  <si>
    <t>Объем межбюджетных трансфертов, предоставляемых из местного бюджета в бюджет муниципального образования Северский район, на осуществление органами местного самоуправления муниципального района полномочий органов местного самоуправления в соответствии с заключенными соглашениями на 2021 год</t>
  </si>
  <si>
    <t>Приложение № 12</t>
  </si>
  <si>
    <t>Приложение №13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</si>
  <si>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2021 году субсидии из местного бюджета.</t>
  </si>
  <si>
    <t>Программа муниципальных гарантий Новодмитриевского сельского поселения Северского района в валюте Российской Федерации на 2021 год.</t>
  </si>
  <si>
    <t>Муниципальная программа "Обеспечение безопасности и развитие казачества в Новодмитриевском сельском поселении на 2021-2023 годы"</t>
  </si>
  <si>
    <t>Муниципальная программа
«Комплексное и устойчивое развитие в сфере дорожного хозяйства» на 2021 – 2023 годы в Новодмитриевском сельском поселении</t>
  </si>
  <si>
    <t>Муниципальная программа "Информационное общество Северского района в Новодмитриевском сельском поселении на 2021-2023 годы"</t>
  </si>
  <si>
    <t>Муниципальная программа "Развитие жилищно-коммунальной инфраструктуры в Новодмитриевском сельском поселении на 2021-2023 годы"</t>
  </si>
  <si>
    <t>Муниципальная программа "Благоустройство территории поселения в Новодмитриевском сельском поселении на 2021-2023 годы"</t>
  </si>
  <si>
    <t>Подпрограмма «Развитие, содержание и ремонт систем наружного освещения населенных пунктов» на 2021-2023 годы в Новодмитриевском сельском поселении</t>
  </si>
  <si>
    <t>Подпрограмма «Организация ритуальных услуг и содержание мест захоронения» на 2021-2023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</si>
  <si>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t>
  </si>
  <si>
    <t xml:space="preserve">Муниципальная программа "Молодежь Новодмитриевского сельского поселения Северского района на 2021-2023 годы  </t>
  </si>
  <si>
    <t>Муниципальная программа "Развитие культуры на 2021-2023 годы  в Новодмитриевском сельском поселении"</t>
  </si>
  <si>
    <t>Муниципальная программа "Региональная политика и развитие гражданского общества в Новодмитриевском сельском поселении на 2021-2023 годы"</t>
  </si>
  <si>
    <t>Земельный налог, с физических лиц обладающих земельным участком, расположенным в границах сельских поселений</t>
  </si>
  <si>
    <t>Информационное поселение</t>
  </si>
  <si>
    <t>Информатизация администрации</t>
  </si>
  <si>
    <t>Информационное  поселение</t>
  </si>
  <si>
    <t>2 02 25299 10 0000 150</t>
  </si>
  <si>
    <t>L2990</t>
  </si>
  <si>
    <t>Сохранение объектов культурного наследия, находящихся в собственности поселения</t>
  </si>
  <si>
    <t>Реализация мероприятий федеральной целевой программы "Увековечение памяти погибших при защите Отечества на 2019—2024 годы"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</si>
  <si>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погибщих при защите отечества на 2019-2024годы"</t>
  </si>
  <si>
    <t>2 02 25299 00 0000 150</t>
  </si>
  <si>
    <t>от 22.12.2020г. №93</t>
  </si>
  <si>
    <t>от 22.12.2020г №93</t>
  </si>
  <si>
    <t>от 22.12.2020г.№93</t>
  </si>
  <si>
    <t>от 22.12.2020№93</t>
  </si>
  <si>
    <t>Развитие теплоснабжения</t>
  </si>
  <si>
    <t>S1070</t>
  </si>
  <si>
    <t>Организация теплоснабжения поселения</t>
  </si>
  <si>
    <t>Приложение № 4</t>
  </si>
  <si>
    <t>Озеленение</t>
  </si>
  <si>
    <t>10420</t>
  </si>
  <si>
    <t>400</t>
  </si>
  <si>
    <t>Бюджетные инвестиции в объекты капитального строительства государственной (муниципальной) собственности</t>
  </si>
  <si>
    <t>Начальник финансового отдела                                                                  И.В.Хомякова</t>
  </si>
  <si>
    <t>от 22.04.2021г.№</t>
  </si>
  <si>
    <t>2 02 16001 10 0000 150</t>
  </si>
  <si>
    <t>от 22.12.2020г.№ 93</t>
  </si>
  <si>
    <t>Безвозмездные поступления из  бюджета муниципального образования Северский район в  2021 году</t>
  </si>
  <si>
    <t>Начальник финансового отдела                                            И.В.Хомякова</t>
  </si>
  <si>
    <t>Начальник финансового отдела                                                       И.В.Хомякова</t>
  </si>
  <si>
    <t>Начальник финансового отдела                                                                        И.В.Хомякова</t>
  </si>
  <si>
    <t>2 02 16001 00 0000 150</t>
  </si>
  <si>
    <t>Прочие доходы от компенсации затрат бюджетов  сельских поселений</t>
  </si>
  <si>
    <t>Приложение №4</t>
  </si>
  <si>
    <t>от 22.04.2021г.№ 116</t>
  </si>
  <si>
    <t>000 01 05 00 00 00 0000 000</t>
  </si>
  <si>
    <t>000 01 05 02 00 00 0000 500</t>
  </si>
  <si>
    <t>Увеличение  остатков  средств бюджетов</t>
  </si>
  <si>
    <t>000 01 05 02 01 00 0000 510</t>
  </si>
  <si>
    <t>000 01 05 02 01 10 0000 510</t>
  </si>
  <si>
    <t>000 01 05 00 00 00 0000 600</t>
  </si>
  <si>
    <t>000 01 05 02 00 00 0000 600</t>
  </si>
  <si>
    <t>000 01 05 02 01 00 0000 610</t>
  </si>
  <si>
    <t>000 01 05 02 01 10 0000 610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</si>
  <si>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</si>
  <si>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</si>
  <si>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</si>
  <si>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Получение бюджетных кредитов из других бюджетов бюджетной системы Российской Федерации в валюте Российской Федерации</t>
  </si>
  <si>
    <t>000 01 03 01 00 10 0000 710</t>
  </si>
  <si>
    <t>Получение кредитов из других бюджетов бюджетной системы Российской Федерации бюджетами сельских поселений в валюте Российской Федерации</t>
  </si>
  <si>
    <t>000 01 03 01 00 00 0000 800</t>
  </si>
  <si>
    <t>Погашение  бюджетных кредитов, полученных из других бюджетов бюджетной системы Российской Федерации в валюте Российской Федерации</t>
  </si>
  <si>
    <t>000 01 03 01 00 10 0000 810</t>
  </si>
  <si>
    <t>Погашение бюджетами поселений кредитов из других бюджетов бюджетной системы Российской Федерации в валюте Российской Федерации</t>
  </si>
  <si>
    <t>000 01 03 00 00 00 0000 000</t>
  </si>
  <si>
    <t>000 01 02 00 00 00 0000 000</t>
  </si>
  <si>
    <t>000 01 02 00 00 00 0000 700</t>
  </si>
  <si>
    <t>000 01 02 00 00 10 0000 710</t>
  </si>
  <si>
    <t>Бюджетные кредиты из других бюджетов бюджетной системы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</si>
  <si>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</si>
  <si>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</si>
  <si>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>Поощрение победителей краевого конкурса на звание "Лучший орган территориального общественного самоуправления"</t>
  </si>
  <si>
    <t>20070</t>
  </si>
  <si>
    <t>Защита населения и территории от чрезвычайных ситуаций природного и техногенного характера, пожарная безопасность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</si>
  <si>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</si>
  <si>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</si>
  <si>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 xml:space="preserve">Мероприятия по предупреждению и ликвидации чрезвычайных ситуаций, стихийных бедсвий и их последствий </t>
  </si>
  <si>
    <t>Подпрограмма "Подготовка  населения и организаций к действиям в чрезвычайной ситуации в мирное и военное время на 2021-2023 гг в Новодмитривеском сельском поселении"</t>
  </si>
  <si>
    <t>10630</t>
  </si>
  <si>
    <t>Сохранение, использование и популяризация объектов культурного наследия</t>
  </si>
  <si>
    <t>Закупка товаров работ и услуг в целях капитального ремонта государственного (муниципального) имущества</t>
  </si>
  <si>
    <t>Поддержка местных инициатив граждан по вопросам развития территорий</t>
  </si>
  <si>
    <t>20110</t>
  </si>
  <si>
    <t>10400</t>
  </si>
  <si>
    <t>Газификация поселения</t>
  </si>
  <si>
    <t>Развитие газоснабжения</t>
  </si>
  <si>
    <t>Развитие и реализация культурного и духовного потенциала каждой личности</t>
  </si>
  <si>
    <t>Государственная поддержка отрасли культуры</t>
  </si>
  <si>
    <t>L5190</t>
  </si>
  <si>
    <t>Субсидии бюджетным учреждениям на иные цели</t>
  </si>
  <si>
    <t>от _________2021г.  № _____</t>
  </si>
  <si>
    <t xml:space="preserve">от  _________2021г. №______ </t>
  </si>
  <si>
    <t>Приложение №5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</si>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</sst>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  <numFmt numFmtId="174" formatCode="#,##0.00_ ;\-#,##0.00\ "/>
  </numFmts>
  <fonts count="6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4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6">
    <xf numFmtId="0" fontId="0" fillId="0" borderId="0"/>
    <xf numFmtId="169" fontId="45" fillId="0" borderId="0" applyBorder="0" applyProtection="0"/>
    <xf numFmtId="168" fontId="45" fillId="0" borderId="0" applyBorder="0" applyProtection="0"/>
    <xf numFmtId="0" fontId="46" fillId="0" borderId="0" applyNumberFormat="0" applyBorder="0" applyProtection="0">
      <alignment horizontal="center"/>
    </xf>
    <xf numFmtId="0" fontId="46" fillId="0" borderId="0" applyNumberFormat="0" applyBorder="0" applyProtection="0">
      <alignment horizontal="center" textRotation="90"/>
    </xf>
    <xf numFmtId="0" fontId="47" fillId="0" borderId="0" applyNumberFormat="0" applyBorder="0" applyProtection="0"/>
    <xf numFmtId="170" fontId="47" fillId="0" borderId="0" applyBorder="0" applyProtection="0"/>
    <xf numFmtId="0" fontId="48" fillId="0" borderId="0"/>
    <xf numFmtId="168" fontId="45" fillId="0" borderId="0" applyBorder="0" applyProtection="0"/>
    <xf numFmtId="168" fontId="49" fillId="0" borderId="0" applyBorder="0" applyProtection="0"/>
    <xf numFmtId="0" fontId="45" fillId="0" borderId="0" applyNumberFormat="0" applyBorder="0" applyProtection="0"/>
    <xf numFmtId="0" fontId="50" fillId="0" borderId="0"/>
    <xf numFmtId="0" fontId="12" fillId="0" borderId="0"/>
    <xf numFmtId="164" fontId="1" fillId="0" borderId="0" applyFont="0" applyFill="0" applyBorder="0" applyAlignment="0" applyProtection="0"/>
    <xf numFmtId="164" fontId="39" fillId="0" borderId="0" applyFont="0" applyFill="0" applyBorder="0" applyAlignment="0" applyProtection="0"/>
    <xf numFmtId="164" fontId="51" fillId="0" borderId="0" applyFont="0" applyFill="0" applyBorder="0" applyAlignment="0" applyProtection="0"/>
  </cellStyleXfs>
  <cellXfs count="636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9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167" fontId="13" fillId="0" borderId="0" xfId="12" applyNumberFormat="1" applyFont="1" applyFill="1"/>
    <xf numFmtId="0" fontId="15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5" fillId="0" borderId="1" xfId="7" applyFont="1" applyBorder="1" applyAlignment="1">
      <alignment horizontal="center"/>
    </xf>
    <xf numFmtId="0" fontId="15" fillId="0" borderId="0" xfId="7" applyFont="1"/>
    <xf numFmtId="0" fontId="13" fillId="0" borderId="0" xfId="7" applyFont="1" applyFill="1" applyBorder="1" applyAlignment="1">
      <alignment wrapText="1"/>
    </xf>
    <xf numFmtId="0" fontId="6" fillId="0" borderId="0" xfId="7" applyFont="1" applyFill="1"/>
    <xf numFmtId="165" fontId="6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2" borderId="1" xfId="7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vertical="top" wrapText="1"/>
    </xf>
    <xf numFmtId="0" fontId="11" fillId="0" borderId="4" xfId="0" applyFont="1" applyFill="1" applyBorder="1" applyAlignment="1">
      <alignment wrapText="1"/>
    </xf>
    <xf numFmtId="0" fontId="9" fillId="0" borderId="6" xfId="0" applyFont="1" applyFill="1" applyBorder="1" applyAlignment="1">
      <alignment vertical="top" wrapText="1"/>
    </xf>
    <xf numFmtId="0" fontId="9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0" fillId="0" borderId="1" xfId="0" applyFont="1" applyBorder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wrapText="1"/>
    </xf>
    <xf numFmtId="0" fontId="22" fillId="0" borderId="0" xfId="0" applyFont="1"/>
    <xf numFmtId="0" fontId="11" fillId="2" borderId="0" xfId="0" applyFont="1" applyFill="1" applyBorder="1" applyAlignment="1">
      <alignment vertical="center"/>
    </xf>
    <xf numFmtId="165" fontId="0" fillId="2" borderId="0" xfId="0" applyNumberFormat="1" applyFill="1"/>
    <xf numFmtId="0" fontId="15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165" fontId="15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10" fillId="0" borderId="0" xfId="0" applyFont="1" applyBorder="1"/>
    <xf numFmtId="165" fontId="18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24" fillId="0" borderId="1" xfId="0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8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9" fillId="2" borderId="1" xfId="13" applyNumberFormat="1" applyFont="1" applyFill="1" applyBorder="1" applyAlignment="1">
      <alignment wrapText="1"/>
    </xf>
    <xf numFmtId="165" fontId="11" fillId="2" borderId="1" xfId="13" applyNumberFormat="1" applyFont="1" applyFill="1" applyBorder="1" applyAlignment="1">
      <alignment wrapText="1"/>
    </xf>
    <xf numFmtId="165" fontId="15" fillId="0" borderId="1" xfId="7" applyNumberFormat="1" applyFont="1" applyFill="1" applyBorder="1" applyAlignment="1">
      <alignment horizontal="right"/>
    </xf>
    <xf numFmtId="49" fontId="6" fillId="0" borderId="0" xfId="7" applyNumberFormat="1" applyFont="1" applyFill="1" applyBorder="1" applyAlignment="1">
      <alignment horizontal="center"/>
    </xf>
    <xf numFmtId="165" fontId="6" fillId="0" borderId="0" xfId="7" applyNumberFormat="1" applyFont="1" applyFill="1" applyBorder="1"/>
    <xf numFmtId="0" fontId="15" fillId="0" borderId="6" xfId="7" applyFont="1" applyBorder="1" applyAlignment="1">
      <alignment horizontal="left"/>
    </xf>
    <xf numFmtId="49" fontId="6" fillId="0" borderId="1" xfId="7" applyNumberFormat="1" applyFont="1" applyBorder="1" applyAlignment="1">
      <alignment horizontal="center"/>
    </xf>
    <xf numFmtId="0" fontId="15" fillId="2" borderId="12" xfId="7" applyFont="1" applyFill="1" applyBorder="1" applyAlignment="1">
      <alignment horizontal="center" vertical="center" wrapText="1"/>
    </xf>
    <xf numFmtId="0" fontId="6" fillId="2" borderId="16" xfId="7" applyFont="1" applyFill="1" applyBorder="1"/>
    <xf numFmtId="0" fontId="15" fillId="0" borderId="5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165" fontId="15" fillId="0" borderId="6" xfId="7" applyNumberFormat="1" applyFont="1" applyFill="1" applyBorder="1" applyAlignment="1">
      <alignment horizontal="right"/>
    </xf>
    <xf numFmtId="165" fontId="8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1" fillId="2" borderId="6" xfId="13" applyNumberFormat="1" applyFont="1" applyFill="1" applyBorder="1" applyAlignment="1">
      <alignment wrapText="1"/>
    </xf>
    <xf numFmtId="0" fontId="0" fillId="0" borderId="0" xfId="0" applyBorder="1"/>
    <xf numFmtId="0" fontId="22" fillId="0" borderId="0" xfId="0" applyFont="1" applyBorder="1"/>
    <xf numFmtId="165" fontId="8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1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168" fontId="26" fillId="0" borderId="0" xfId="2" applyFont="1" applyFill="1" applyAlignment="1"/>
    <xf numFmtId="165" fontId="25" fillId="4" borderId="0" xfId="2" applyNumberFormat="1" applyFont="1" applyFill="1" applyBorder="1" applyAlignment="1"/>
    <xf numFmtId="165" fontId="25" fillId="4" borderId="0" xfId="2" applyNumberFormat="1" applyFont="1" applyFill="1" applyAlignment="1"/>
    <xf numFmtId="168" fontId="27" fillId="0" borderId="0" xfId="2" applyFont="1" applyFill="1" applyAlignment="1"/>
    <xf numFmtId="0" fontId="28" fillId="0" borderId="0" xfId="0" applyFont="1"/>
    <xf numFmtId="49" fontId="7" fillId="0" borderId="1" xfId="2" applyNumberFormat="1" applyFont="1" applyFill="1" applyBorder="1" applyAlignment="1">
      <alignment horizontal="center" vertical="center" wrapText="1"/>
    </xf>
    <xf numFmtId="165" fontId="7" fillId="4" borderId="1" xfId="2" applyNumberFormat="1" applyFont="1" applyFill="1" applyBorder="1" applyAlignment="1"/>
    <xf numFmtId="168" fontId="29" fillId="0" borderId="0" xfId="2" applyFont="1" applyFill="1" applyAlignment="1"/>
    <xf numFmtId="165" fontId="30" fillId="0" borderId="0" xfId="2" applyNumberFormat="1" applyFont="1" applyFill="1" applyAlignment="1">
      <alignment horizontal="center" vertical="top" wrapText="1"/>
    </xf>
    <xf numFmtId="165" fontId="26" fillId="0" borderId="0" xfId="2" applyNumberFormat="1" applyFont="1" applyFill="1" applyAlignment="1"/>
    <xf numFmtId="0" fontId="31" fillId="4" borderId="0" xfId="7" applyFont="1" applyFill="1" applyAlignment="1"/>
    <xf numFmtId="0" fontId="32" fillId="4" borderId="0" xfId="7" applyFont="1" applyFill="1" applyAlignment="1"/>
    <xf numFmtId="0" fontId="32" fillId="0" borderId="0" xfId="7" applyFont="1" applyFill="1" applyAlignment="1"/>
    <xf numFmtId="0" fontId="6" fillId="2" borderId="0" xfId="7" applyFont="1" applyFill="1" applyAlignment="1"/>
    <xf numFmtId="0" fontId="15" fillId="2" borderId="0" xfId="7" applyFont="1" applyFill="1" applyAlignment="1"/>
    <xf numFmtId="0" fontId="16" fillId="2" borderId="0" xfId="7" applyFont="1" applyFill="1" applyAlignment="1">
      <alignment horizontal="center"/>
    </xf>
    <xf numFmtId="0" fontId="16" fillId="2" borderId="0" xfId="7" applyFont="1" applyFill="1"/>
    <xf numFmtId="165" fontId="16" fillId="2" borderId="0" xfId="7" applyNumberFormat="1" applyFont="1" applyFill="1" applyAlignment="1">
      <alignment horizontal="center"/>
    </xf>
    <xf numFmtId="165" fontId="16" fillId="2" borderId="0" xfId="7" applyNumberFormat="1" applyFont="1" applyFill="1"/>
    <xf numFmtId="165" fontId="33" fillId="2" borderId="0" xfId="7" applyNumberFormat="1" applyFont="1" applyFill="1"/>
    <xf numFmtId="0" fontId="34" fillId="2" borderId="0" xfId="7" applyFont="1" applyFill="1" applyAlignment="1">
      <alignment horizontal="center"/>
    </xf>
    <xf numFmtId="0" fontId="34" fillId="2" borderId="0" xfId="7" applyFont="1" applyFill="1"/>
    <xf numFmtId="165" fontId="34" fillId="2" borderId="0" xfId="7" applyNumberFormat="1" applyFont="1" applyFill="1"/>
    <xf numFmtId="0" fontId="16" fillId="0" borderId="0" xfId="7" applyFont="1" applyFill="1"/>
    <xf numFmtId="0" fontId="16" fillId="2" borderId="0" xfId="7" applyFont="1" applyFill="1" applyAlignment="1"/>
    <xf numFmtId="165" fontId="34" fillId="2" borderId="0" xfId="7" applyNumberFormat="1" applyFont="1" applyFill="1" applyAlignment="1"/>
    <xf numFmtId="0" fontId="34" fillId="2" borderId="0" xfId="7" applyFont="1" applyFill="1" applyAlignment="1"/>
    <xf numFmtId="0" fontId="34" fillId="4" borderId="0" xfId="7" applyFont="1" applyFill="1" applyAlignment="1"/>
    <xf numFmtId="0" fontId="16" fillId="4" borderId="0" xfId="7" applyFont="1" applyFill="1" applyAlignment="1"/>
    <xf numFmtId="14" fontId="16" fillId="2" borderId="0" xfId="7" applyNumberFormat="1" applyFont="1" applyFill="1"/>
    <xf numFmtId="0" fontId="35" fillId="2" borderId="0" xfId="7" applyFont="1" applyFill="1"/>
    <xf numFmtId="0" fontId="8" fillId="2" borderId="6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wrapText="1"/>
    </xf>
    <xf numFmtId="0" fontId="9" fillId="2" borderId="6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0" fontId="6" fillId="3" borderId="0" xfId="7" applyFont="1" applyFill="1"/>
    <xf numFmtId="165" fontId="15" fillId="2" borderId="1" xfId="7" applyNumberFormat="1" applyFont="1" applyFill="1" applyBorder="1" applyAlignment="1">
      <alignment horizontal="right"/>
    </xf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0" fillId="0" borderId="1" xfId="0" applyBorder="1"/>
    <xf numFmtId="165" fontId="4" fillId="0" borderId="1" xfId="13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0" fillId="3" borderId="1" xfId="0" applyFill="1" applyBorder="1"/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4" fillId="2" borderId="1" xfId="1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1" fillId="2" borderId="0" xfId="0" applyFont="1" applyFill="1" applyBorder="1" applyAlignment="1">
      <alignment horizontal="left" vertical="center"/>
    </xf>
    <xf numFmtId="0" fontId="37" fillId="0" borderId="0" xfId="0" applyFont="1"/>
    <xf numFmtId="0" fontId="2" fillId="0" borderId="2" xfId="0" applyFont="1" applyBorder="1" applyAlignment="1">
      <alignment vertical="center" wrapText="1"/>
    </xf>
    <xf numFmtId="172" fontId="9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wrapText="1"/>
    </xf>
    <xf numFmtId="0" fontId="23" fillId="0" borderId="1" xfId="0" applyFont="1" applyBorder="1"/>
    <xf numFmtId="173" fontId="37" fillId="0" borderId="0" xfId="0" applyNumberFormat="1" applyFont="1"/>
    <xf numFmtId="0" fontId="9" fillId="0" borderId="1" xfId="0" applyFont="1" applyBorder="1" applyAlignment="1">
      <alignment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right" vertical="top" wrapText="1"/>
    </xf>
    <xf numFmtId="0" fontId="8" fillId="0" borderId="16" xfId="0" applyFont="1" applyBorder="1" applyAlignment="1">
      <alignment vertical="top" wrapText="1"/>
    </xf>
    <xf numFmtId="0" fontId="10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0" fontId="6" fillId="0" borderId="0" xfId="0" applyFont="1" applyAlignment="1"/>
    <xf numFmtId="0" fontId="5" fillId="0" borderId="0" xfId="0" applyFont="1" applyAlignment="1">
      <alignment horizontal="right"/>
    </xf>
    <xf numFmtId="0" fontId="36" fillId="0" borderId="0" xfId="0" applyFont="1"/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4" fillId="0" borderId="6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40" fillId="0" borderId="0" xfId="0" applyFont="1" applyAlignment="1">
      <alignment wrapText="1"/>
    </xf>
    <xf numFmtId="0" fontId="43" fillId="0" borderId="0" xfId="0" applyFont="1" applyAlignment="1">
      <alignment wrapText="1"/>
    </xf>
    <xf numFmtId="0" fontId="40" fillId="0" borderId="1" xfId="0" applyFont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justify" vertical="top" wrapText="1"/>
    </xf>
    <xf numFmtId="165" fontId="41" fillId="0" borderId="0" xfId="14" applyNumberFormat="1" applyFont="1" applyFill="1" applyBorder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/>
    </xf>
    <xf numFmtId="0" fontId="44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top" wrapText="1"/>
    </xf>
    <xf numFmtId="0" fontId="41" fillId="0" borderId="1" xfId="0" applyFont="1" applyBorder="1"/>
    <xf numFmtId="0" fontId="41" fillId="0" borderId="1" xfId="0" applyFont="1" applyBorder="1" applyAlignment="1">
      <alignment horizontal="left" vertical="top" wrapText="1"/>
    </xf>
    <xf numFmtId="0" fontId="43" fillId="0" borderId="1" xfId="0" applyFont="1" applyBorder="1" applyAlignment="1">
      <alignment horizontal="center" vertical="top" wrapText="1"/>
    </xf>
    <xf numFmtId="0" fontId="43" fillId="0" borderId="0" xfId="0" applyFont="1" applyAlignment="1">
      <alignment horizontal="center"/>
    </xf>
    <xf numFmtId="165" fontId="15" fillId="5" borderId="1" xfId="7" applyNumberFormat="1" applyFont="1" applyFill="1" applyBorder="1" applyAlignment="1"/>
    <xf numFmtId="165" fontId="41" fillId="5" borderId="1" xfId="14" applyNumberFormat="1" applyFont="1" applyFill="1" applyBorder="1" applyAlignment="1">
      <alignment horizontal="center" vertical="center" wrapText="1"/>
    </xf>
    <xf numFmtId="165" fontId="3" fillId="5" borderId="1" xfId="13" applyNumberFormat="1" applyFont="1" applyFill="1" applyBorder="1" applyAlignment="1">
      <alignment wrapText="1"/>
    </xf>
    <xf numFmtId="165" fontId="3" fillId="5" borderId="1" xfId="13" applyNumberFormat="1" applyFont="1" applyFill="1" applyBorder="1" applyAlignment="1">
      <alignment horizontal="center" wrapText="1"/>
    </xf>
    <xf numFmtId="165" fontId="19" fillId="5" borderId="1" xfId="0" applyNumberFormat="1" applyFont="1" applyFill="1" applyBorder="1" applyAlignment="1">
      <alignment horizontal="center" vertical="top" wrapText="1"/>
    </xf>
    <xf numFmtId="0" fontId="0" fillId="5" borderId="0" xfId="0" applyFill="1"/>
    <xf numFmtId="165" fontId="0" fillId="5" borderId="0" xfId="0" applyNumberFormat="1" applyFill="1"/>
    <xf numFmtId="165" fontId="2" fillId="5" borderId="0" xfId="0" applyNumberFormat="1" applyFont="1" applyFill="1" applyAlignment="1">
      <alignment horizontal="right"/>
    </xf>
    <xf numFmtId="0" fontId="52" fillId="0" borderId="0" xfId="0" applyFont="1"/>
    <xf numFmtId="0" fontId="54" fillId="0" borderId="0" xfId="0" applyFont="1" applyAlignment="1">
      <alignment horizontal="justify"/>
    </xf>
    <xf numFmtId="0" fontId="53" fillId="0" borderId="1" xfId="0" applyFont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top" wrapText="1"/>
    </xf>
    <xf numFmtId="0" fontId="54" fillId="0" borderId="1" xfId="0" applyFont="1" applyBorder="1" applyAlignment="1">
      <alignment horizontal="justify" vertical="top" wrapText="1"/>
    </xf>
    <xf numFmtId="171" fontId="54" fillId="0" borderId="1" xfId="15" applyNumberFormat="1" applyFont="1" applyBorder="1" applyAlignment="1">
      <alignment horizontal="justify" vertical="top" wrapText="1"/>
    </xf>
    <xf numFmtId="0" fontId="53" fillId="0" borderId="1" xfId="0" applyFont="1" applyBorder="1" applyAlignment="1">
      <alignment horizontal="justify" vertical="top" wrapText="1"/>
    </xf>
    <xf numFmtId="0" fontId="54" fillId="0" borderId="1" xfId="0" applyFont="1" applyBorder="1" applyAlignment="1">
      <alignment horizontal="center" vertical="top" wrapText="1"/>
    </xf>
    <xf numFmtId="174" fontId="54" fillId="0" borderId="1" xfId="15" applyNumberFormat="1" applyFont="1" applyBorder="1" applyAlignment="1">
      <alignment horizontal="center" vertical="top" wrapText="1"/>
    </xf>
    <xf numFmtId="0" fontId="54" fillId="0" borderId="0" xfId="0" applyFont="1"/>
    <xf numFmtId="0" fontId="52" fillId="0" borderId="0" xfId="0" applyFont="1" applyAlignment="1">
      <alignment horizontal="center"/>
    </xf>
    <xf numFmtId="0" fontId="54" fillId="0" borderId="0" xfId="0" applyFont="1" applyAlignment="1">
      <alignment horizontal="center"/>
    </xf>
    <xf numFmtId="171" fontId="52" fillId="0" borderId="1" xfId="15" applyNumberFormat="1" applyFont="1" applyBorder="1" applyAlignment="1">
      <alignment horizontal="center" vertical="top" wrapText="1"/>
    </xf>
    <xf numFmtId="0" fontId="56" fillId="0" borderId="0" xfId="0" applyFont="1"/>
    <xf numFmtId="165" fontId="4" fillId="5" borderId="1" xfId="13" applyNumberFormat="1" applyFont="1" applyFill="1" applyBorder="1" applyAlignment="1">
      <alignment horizontal="center" vertical="center" wrapText="1"/>
    </xf>
    <xf numFmtId="165" fontId="4" fillId="5" borderId="1" xfId="13" applyNumberFormat="1" applyFont="1" applyFill="1" applyBorder="1" applyAlignment="1">
      <alignment horizontal="center" vertical="top" wrapText="1"/>
    </xf>
    <xf numFmtId="0" fontId="6" fillId="5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0" fontId="6" fillId="5" borderId="0" xfId="7" applyFont="1" applyFill="1" applyBorder="1"/>
    <xf numFmtId="0" fontId="15" fillId="5" borderId="0" xfId="7" applyFont="1" applyFill="1"/>
    <xf numFmtId="165" fontId="6" fillId="5" borderId="0" xfId="7" applyNumberFormat="1" applyFont="1" applyFill="1"/>
    <xf numFmtId="165" fontId="15" fillId="5" borderId="0" xfId="7" applyNumberFormat="1" applyFont="1" applyFill="1" applyBorder="1" applyAlignment="1">
      <alignment horizontal="right"/>
    </xf>
    <xf numFmtId="165" fontId="6" fillId="5" borderId="0" xfId="7" applyNumberFormat="1" applyFont="1" applyFill="1" applyBorder="1"/>
    <xf numFmtId="0" fontId="32" fillId="5" borderId="0" xfId="7" applyFont="1" applyFill="1" applyAlignment="1"/>
    <xf numFmtId="0" fontId="2" fillId="0" borderId="21" xfId="0" applyFont="1" applyBorder="1" applyAlignment="1">
      <alignment vertical="top" wrapText="1"/>
    </xf>
    <xf numFmtId="0" fontId="55" fillId="2" borderId="1" xfId="7" applyFont="1" applyFill="1" applyBorder="1" applyAlignment="1">
      <alignment wrapText="1"/>
    </xf>
    <xf numFmtId="171" fontId="42" fillId="0" borderId="1" xfId="14" applyNumberFormat="1" applyFont="1" applyBorder="1" applyAlignment="1">
      <alignment horizontal="center" vertical="center" wrapText="1"/>
    </xf>
    <xf numFmtId="0" fontId="57" fillId="5" borderId="0" xfId="0" applyFont="1" applyFill="1"/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23" fillId="0" borderId="6" xfId="0" applyFont="1" applyBorder="1" applyAlignment="1">
      <alignment vertical="center" wrapText="1"/>
    </xf>
    <xf numFmtId="0" fontId="4" fillId="2" borderId="6" xfId="0" applyFont="1" applyFill="1" applyBorder="1" applyAlignment="1">
      <alignment vertical="top" wrapText="1"/>
    </xf>
    <xf numFmtId="0" fontId="23" fillId="0" borderId="2" xfId="0" applyFont="1" applyBorder="1" applyAlignment="1">
      <alignment vertical="center" wrapText="1"/>
    </xf>
    <xf numFmtId="172" fontId="23" fillId="0" borderId="1" xfId="0" applyNumberFormat="1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172" fontId="23" fillId="0" borderId="2" xfId="0" applyNumberFormat="1" applyFont="1" applyBorder="1" applyAlignment="1">
      <alignment horizontal="center" vertical="center" wrapText="1"/>
    </xf>
    <xf numFmtId="171" fontId="2" fillId="0" borderId="1" xfId="13" applyNumberFormat="1" applyFont="1" applyBorder="1" applyAlignment="1">
      <alignment horizontal="center" vertical="center" wrapText="1"/>
    </xf>
    <xf numFmtId="0" fontId="52" fillId="0" borderId="1" xfId="0" applyFont="1" applyBorder="1"/>
    <xf numFmtId="0" fontId="52" fillId="0" borderId="1" xfId="0" applyFont="1" applyBorder="1" applyAlignment="1">
      <alignment vertical="top" wrapText="1"/>
    </xf>
    <xf numFmtId="0" fontId="52" fillId="0" borderId="1" xfId="0" applyFont="1" applyBorder="1" applyAlignment="1">
      <alignment vertical="center"/>
    </xf>
    <xf numFmtId="0" fontId="54" fillId="0" borderId="1" xfId="0" applyFont="1" applyBorder="1" applyAlignment="1">
      <alignment horizontal="center" vertical="center" wrapText="1"/>
    </xf>
    <xf numFmtId="0" fontId="54" fillId="0" borderId="1" xfId="0" applyFont="1" applyBorder="1" applyAlignment="1">
      <alignment horizontal="center" wrapText="1"/>
    </xf>
    <xf numFmtId="0" fontId="52" fillId="0" borderId="1" xfId="0" applyFont="1" applyBorder="1" applyAlignment="1">
      <alignment horizontal="left" wrapText="1"/>
    </xf>
    <xf numFmtId="0" fontId="52" fillId="0" borderId="1" xfId="0" applyFont="1" applyBorder="1" applyAlignment="1">
      <alignment horizontal="center" wrapText="1"/>
    </xf>
    <xf numFmtId="0" fontId="52" fillId="0" borderId="1" xfId="0" applyFont="1" applyBorder="1" applyAlignment="1">
      <alignment horizontal="left" vertical="top" wrapText="1"/>
    </xf>
    <xf numFmtId="49" fontId="25" fillId="5" borderId="1" xfId="2" applyNumberFormat="1" applyFont="1" applyFill="1" applyBorder="1" applyAlignment="1">
      <alignment horizontal="center" vertical="center" wrapText="1"/>
    </xf>
    <xf numFmtId="165" fontId="25" fillId="6" borderId="1" xfId="2" applyNumberFormat="1" applyFont="1" applyFill="1" applyBorder="1" applyAlignment="1"/>
    <xf numFmtId="0" fontId="4" fillId="5" borderId="1" xfId="0" applyFont="1" applyFill="1" applyBorder="1" applyAlignment="1">
      <alignment horizontal="center" vertical="center" wrapText="1"/>
    </xf>
    <xf numFmtId="0" fontId="54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60" fillId="0" borderId="1" xfId="0" applyFont="1" applyBorder="1" applyAlignment="1">
      <alignment horizontal="center" vertical="center" wrapText="1"/>
    </xf>
    <xf numFmtId="165" fontId="60" fillId="0" borderId="1" xfId="0" applyNumberFormat="1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wrapText="1"/>
    </xf>
    <xf numFmtId="1" fontId="30" fillId="0" borderId="1" xfId="0" applyNumberFormat="1" applyFont="1" applyBorder="1" applyAlignment="1">
      <alignment horizontal="center" wrapText="1"/>
    </xf>
    <xf numFmtId="0" fontId="60" fillId="2" borderId="1" xfId="0" applyFont="1" applyFill="1" applyBorder="1" applyAlignment="1">
      <alignment horizontal="center" vertical="center" wrapText="1"/>
    </xf>
    <xf numFmtId="164" fontId="60" fillId="2" borderId="1" xfId="14" applyFont="1" applyFill="1" applyBorder="1" applyAlignment="1">
      <alignment horizontal="left" vertical="center" wrapText="1"/>
    </xf>
    <xf numFmtId="165" fontId="60" fillId="2" borderId="1" xfId="14" applyNumberFormat="1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justify" vertical="top" wrapText="1"/>
    </xf>
    <xf numFmtId="165" fontId="30" fillId="2" borderId="1" xfId="14" applyNumberFormat="1" applyFont="1" applyFill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0" fillId="0" borderId="2" xfId="0" applyFont="1" applyBorder="1" applyAlignment="1">
      <alignment vertical="top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justify" vertical="top" wrapText="1"/>
    </xf>
    <xf numFmtId="165" fontId="30" fillId="0" borderId="1" xfId="14" applyNumberFormat="1" applyFont="1" applyFill="1" applyBorder="1" applyAlignment="1">
      <alignment horizontal="center" vertical="center" wrapText="1"/>
    </xf>
    <xf numFmtId="0" fontId="30" fillId="5" borderId="1" xfId="0" applyFont="1" applyFill="1" applyBorder="1" applyAlignment="1">
      <alignment horizontal="center" vertical="center" wrapText="1"/>
    </xf>
    <xf numFmtId="0" fontId="61" fillId="0" borderId="1" xfId="0" applyFont="1" applyBorder="1" applyAlignment="1">
      <alignment wrapText="1"/>
    </xf>
    <xf numFmtId="165" fontId="30" fillId="5" borderId="1" xfId="14" applyNumberFormat="1" applyFont="1" applyFill="1" applyBorder="1" applyAlignment="1">
      <alignment horizontal="center" vertical="center" wrapText="1"/>
    </xf>
    <xf numFmtId="0" fontId="61" fillId="0" borderId="15" xfId="0" applyFont="1" applyBorder="1" applyAlignment="1">
      <alignment wrapText="1"/>
    </xf>
    <xf numFmtId="0" fontId="62" fillId="0" borderId="0" xfId="0" applyFont="1"/>
    <xf numFmtId="165" fontId="62" fillId="0" borderId="0" xfId="0" applyNumberFormat="1" applyFont="1"/>
    <xf numFmtId="165" fontId="30" fillId="0" borderId="0" xfId="0" applyNumberFormat="1" applyFont="1" applyAlignment="1">
      <alignment horizontal="right"/>
    </xf>
    <xf numFmtId="0" fontId="3" fillId="2" borderId="1" xfId="7" applyFont="1" applyFill="1" applyBorder="1" applyAlignment="1">
      <alignment horizontal="center"/>
    </xf>
    <xf numFmtId="165" fontId="3" fillId="5" borderId="1" xfId="7" applyNumberFormat="1" applyFont="1" applyFill="1" applyBorder="1" applyAlignment="1"/>
    <xf numFmtId="0" fontId="4" fillId="2" borderId="1" xfId="7" applyFont="1" applyFill="1" applyBorder="1" applyAlignment="1">
      <alignment horizontal="center"/>
    </xf>
    <xf numFmtId="165" fontId="4" fillId="5" borderId="1" xfId="7" applyNumberFormat="1" applyFont="1" applyFill="1" applyBorder="1" applyAlignment="1"/>
    <xf numFmtId="0" fontId="4" fillId="5" borderId="1" xfId="7" applyFont="1" applyFill="1" applyBorder="1" applyAlignment="1">
      <alignment horizontal="center"/>
    </xf>
    <xf numFmtId="49" fontId="4" fillId="5" borderId="1" xfId="7" applyNumberFormat="1" applyFont="1" applyFill="1" applyBorder="1" applyAlignment="1">
      <alignment horizontal="center"/>
    </xf>
    <xf numFmtId="49" fontId="4" fillId="5" borderId="6" xfId="7" applyNumberFormat="1" applyFont="1" applyFill="1" applyBorder="1" applyAlignment="1">
      <alignment horizontal="center"/>
    </xf>
    <xf numFmtId="49" fontId="4" fillId="5" borderId="7" xfId="7" applyNumberFormat="1" applyFont="1" applyFill="1" applyBorder="1" applyAlignment="1">
      <alignment horizontal="center"/>
    </xf>
    <xf numFmtId="49" fontId="4" fillId="5" borderId="5" xfId="7" applyNumberFormat="1" applyFont="1" applyFill="1" applyBorder="1" applyAlignment="1">
      <alignment horizontal="center"/>
    </xf>
    <xf numFmtId="0" fontId="3" fillId="2" borderId="1" xfId="7" applyFont="1" applyFill="1" applyBorder="1"/>
    <xf numFmtId="0" fontId="4" fillId="2" borderId="1" xfId="7" applyFont="1" applyFill="1" applyBorder="1"/>
    <xf numFmtId="0" fontId="4" fillId="5" borderId="1" xfId="7" applyFont="1" applyFill="1" applyBorder="1"/>
    <xf numFmtId="0" fontId="4" fillId="2" borderId="2" xfId="7" applyFont="1" applyFill="1" applyBorder="1"/>
    <xf numFmtId="0" fontId="3" fillId="5" borderId="1" xfId="7" applyFont="1" applyFill="1" applyBorder="1" applyAlignment="1">
      <alignment horizontal="center"/>
    </xf>
    <xf numFmtId="49" fontId="3" fillId="5" borderId="1" xfId="7" applyNumberFormat="1" applyFont="1" applyFill="1" applyBorder="1" applyAlignment="1">
      <alignment horizontal="center"/>
    </xf>
    <xf numFmtId="49" fontId="3" fillId="5" borderId="6" xfId="7" applyNumberFormat="1" applyFont="1" applyFill="1" applyBorder="1" applyAlignment="1">
      <alignment horizontal="center"/>
    </xf>
    <xf numFmtId="49" fontId="3" fillId="5" borderId="7" xfId="7" applyNumberFormat="1" applyFont="1" applyFill="1" applyBorder="1" applyAlignment="1">
      <alignment horizontal="center"/>
    </xf>
    <xf numFmtId="49" fontId="3" fillId="5" borderId="5" xfId="7" applyNumberFormat="1" applyFont="1" applyFill="1" applyBorder="1" applyAlignment="1">
      <alignment horizontal="center"/>
    </xf>
    <xf numFmtId="0" fontId="4" fillId="0" borderId="1" xfId="7" applyFont="1" applyFill="1" applyBorder="1"/>
    <xf numFmtId="0" fontId="11" fillId="5" borderId="1" xfId="7" applyFont="1" applyFill="1" applyBorder="1" applyAlignment="1">
      <alignment wrapText="1"/>
    </xf>
    <xf numFmtId="0" fontId="3" fillId="0" borderId="1" xfId="7" applyFont="1" applyBorder="1"/>
    <xf numFmtId="0" fontId="4" fillId="0" borderId="1" xfId="7" applyFont="1" applyBorder="1"/>
    <xf numFmtId="0" fontId="3" fillId="0" borderId="1" xfId="7" applyFont="1" applyFill="1" applyBorder="1"/>
    <xf numFmtId="0" fontId="3" fillId="0" borderId="1" xfId="7" applyFont="1" applyBorder="1" applyAlignment="1">
      <alignment horizontal="center"/>
    </xf>
    <xf numFmtId="0" fontId="4" fillId="0" borderId="1" xfId="7" applyFont="1" applyBorder="1" applyAlignment="1">
      <alignment horizontal="center"/>
    </xf>
    <xf numFmtId="0" fontId="23" fillId="0" borderId="6" xfId="7" applyFont="1" applyFill="1" applyBorder="1" applyAlignment="1">
      <alignment vertical="center" wrapText="1"/>
    </xf>
    <xf numFmtId="49" fontId="23" fillId="0" borderId="1" xfId="7" applyNumberFormat="1" applyFont="1" applyFill="1" applyBorder="1" applyAlignment="1">
      <alignment horizontal="center"/>
    </xf>
    <xf numFmtId="165" fontId="23" fillId="0" borderId="1" xfId="7" applyNumberFormat="1" applyFont="1" applyFill="1" applyBorder="1" applyAlignment="1">
      <alignment horizontal="right"/>
    </xf>
    <xf numFmtId="0" fontId="55" fillId="0" borderId="4" xfId="7" applyFont="1" applyFill="1" applyBorder="1" applyAlignment="1">
      <alignment wrapText="1"/>
    </xf>
    <xf numFmtId="49" fontId="2" fillId="0" borderId="1" xfId="7" applyNumberFormat="1" applyFont="1" applyFill="1" applyBorder="1" applyAlignment="1">
      <alignment horizontal="center"/>
    </xf>
    <xf numFmtId="165" fontId="2" fillId="0" borderId="1" xfId="7" applyNumberFormat="1" applyFont="1" applyFill="1" applyBorder="1" applyAlignment="1">
      <alignment horizontal="right"/>
    </xf>
    <xf numFmtId="0" fontId="55" fillId="0" borderId="10" xfId="7" applyFont="1" applyFill="1" applyBorder="1" applyAlignment="1">
      <alignment wrapText="1"/>
    </xf>
    <xf numFmtId="0" fontId="55" fillId="0" borderId="6" xfId="7" applyFont="1" applyFill="1" applyBorder="1" applyAlignment="1">
      <alignment wrapText="1"/>
    </xf>
    <xf numFmtId="0" fontId="2" fillId="0" borderId="6" xfId="7" applyFont="1" applyFill="1" applyBorder="1" applyAlignment="1">
      <alignment vertical="center" wrapText="1"/>
    </xf>
    <xf numFmtId="0" fontId="63" fillId="2" borderId="1" xfId="7" applyFont="1" applyFill="1" applyBorder="1" applyAlignment="1">
      <alignment wrapText="1"/>
    </xf>
    <xf numFmtId="0" fontId="55" fillId="2" borderId="1" xfId="7" applyFont="1" applyFill="1" applyBorder="1" applyAlignment="1">
      <alignment vertical="top" wrapText="1"/>
    </xf>
    <xf numFmtId="0" fontId="55" fillId="0" borderId="0" xfId="7" applyFont="1" applyFill="1" applyBorder="1" applyAlignment="1">
      <alignment wrapText="1"/>
    </xf>
    <xf numFmtId="0" fontId="55" fillId="0" borderId="1" xfId="7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55" fillId="0" borderId="1" xfId="7" applyFont="1" applyFill="1" applyBorder="1" applyAlignment="1">
      <alignment wrapText="1"/>
    </xf>
    <xf numFmtId="0" fontId="2" fillId="2" borderId="6" xfId="7" applyFont="1" applyFill="1" applyBorder="1" applyAlignment="1">
      <alignment vertical="center" wrapText="1"/>
    </xf>
    <xf numFmtId="49" fontId="2" fillId="2" borderId="1" xfId="7" applyNumberFormat="1" applyFont="1" applyFill="1" applyBorder="1" applyAlignment="1">
      <alignment horizontal="center"/>
    </xf>
    <xf numFmtId="0" fontId="2" fillId="2" borderId="0" xfId="7" applyFont="1" applyFill="1" applyBorder="1" applyAlignment="1">
      <alignment vertical="center" wrapText="1"/>
    </xf>
    <xf numFmtId="0" fontId="55" fillId="2" borderId="4" xfId="7" applyFont="1" applyFill="1" applyBorder="1" applyAlignment="1">
      <alignment wrapText="1"/>
    </xf>
    <xf numFmtId="49" fontId="63" fillId="0" borderId="1" xfId="7" applyNumberFormat="1" applyFont="1" applyFill="1" applyBorder="1" applyAlignment="1">
      <alignment horizontal="center"/>
    </xf>
    <xf numFmtId="49" fontId="55" fillId="0" borderId="1" xfId="7" applyNumberFormat="1" applyFont="1" applyFill="1" applyBorder="1" applyAlignment="1">
      <alignment horizontal="center"/>
    </xf>
    <xf numFmtId="0" fontId="63" fillId="2" borderId="6" xfId="7" applyFont="1" applyFill="1" applyBorder="1" applyAlignment="1">
      <alignment horizontal="left" vertical="center" wrapText="1"/>
    </xf>
    <xf numFmtId="49" fontId="23" fillId="2" borderId="1" xfId="7" applyNumberFormat="1" applyFont="1" applyFill="1" applyBorder="1" applyAlignment="1">
      <alignment horizontal="center"/>
    </xf>
    <xf numFmtId="49" fontId="63" fillId="0" borderId="5" xfId="7" applyNumberFormat="1" applyFont="1" applyFill="1" applyBorder="1" applyAlignment="1">
      <alignment horizontal="center"/>
    </xf>
    <xf numFmtId="0" fontId="55" fillId="2" borderId="6" xfId="7" applyFont="1" applyFill="1" applyBorder="1" applyAlignment="1">
      <alignment horizontal="left" vertical="center" wrapText="1"/>
    </xf>
    <xf numFmtId="49" fontId="55" fillId="0" borderId="5" xfId="7" applyNumberFormat="1" applyFont="1" applyFill="1" applyBorder="1" applyAlignment="1">
      <alignment horizontal="center"/>
    </xf>
    <xf numFmtId="0" fontId="63" fillId="2" borderId="1" xfId="7" applyFont="1" applyFill="1" applyBorder="1" applyAlignment="1">
      <alignment horizontal="left" vertical="center" wrapText="1"/>
    </xf>
    <xf numFmtId="0" fontId="2" fillId="0" borderId="1" xfId="7" applyFont="1" applyFill="1" applyBorder="1" applyAlignment="1">
      <alignment vertical="center" wrapText="1"/>
    </xf>
    <xf numFmtId="0" fontId="55" fillId="5" borderId="1" xfId="7" applyFont="1" applyFill="1" applyBorder="1" applyAlignment="1">
      <alignment wrapText="1"/>
    </xf>
    <xf numFmtId="0" fontId="63" fillId="0" borderId="6" xfId="7" applyFont="1" applyFill="1" applyBorder="1" applyAlignment="1">
      <alignment wrapText="1"/>
    </xf>
    <xf numFmtId="0" fontId="55" fillId="0" borderId="6" xfId="7" applyFont="1" applyFill="1" applyBorder="1" applyAlignment="1">
      <alignment vertical="top" wrapText="1"/>
    </xf>
    <xf numFmtId="0" fontId="55" fillId="0" borderId="11" xfId="7" applyFont="1" applyFill="1" applyBorder="1" applyAlignment="1">
      <alignment wrapText="1"/>
    </xf>
    <xf numFmtId="0" fontId="63" fillId="0" borderId="4" xfId="7" applyFont="1" applyFill="1" applyBorder="1" applyAlignment="1">
      <alignment wrapText="1"/>
    </xf>
    <xf numFmtId="165" fontId="23" fillId="2" borderId="1" xfId="7" applyNumberFormat="1" applyFont="1" applyFill="1" applyBorder="1" applyAlignment="1">
      <alignment horizontal="right"/>
    </xf>
    <xf numFmtId="0" fontId="55" fillId="2" borderId="10" xfId="7" applyFont="1" applyFill="1" applyBorder="1" applyAlignment="1">
      <alignment wrapText="1"/>
    </xf>
    <xf numFmtId="165" fontId="2" fillId="2" borderId="1" xfId="7" applyNumberFormat="1" applyFont="1" applyFill="1" applyBorder="1" applyAlignment="1">
      <alignment horizontal="right"/>
    </xf>
    <xf numFmtId="49" fontId="2" fillId="2" borderId="2" xfId="7" applyNumberFormat="1" applyFont="1" applyFill="1" applyBorder="1" applyAlignment="1">
      <alignment horizontal="center"/>
    </xf>
    <xf numFmtId="49" fontId="55" fillId="2" borderId="2" xfId="7" applyNumberFormat="1" applyFont="1" applyFill="1" applyBorder="1" applyAlignment="1">
      <alignment horizontal="center"/>
    </xf>
    <xf numFmtId="165" fontId="2" fillId="2" borderId="2" xfId="7" applyNumberFormat="1" applyFont="1" applyFill="1" applyBorder="1" applyAlignment="1"/>
    <xf numFmtId="0" fontId="55" fillId="0" borderId="22" xfId="7" applyFont="1" applyFill="1" applyBorder="1" applyAlignment="1">
      <alignment wrapText="1"/>
    </xf>
    <xf numFmtId="0" fontId="23" fillId="0" borderId="1" xfId="0" applyFont="1" applyBorder="1" applyAlignment="1">
      <alignment horizontal="left" wrapText="1"/>
    </xf>
    <xf numFmtId="49" fontId="23" fillId="2" borderId="1" xfId="7" applyNumberFormat="1" applyFont="1" applyFill="1" applyBorder="1" applyAlignment="1">
      <alignment horizontal="center" vertical="center"/>
    </xf>
    <xf numFmtId="165" fontId="23" fillId="2" borderId="1" xfId="7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left" wrapText="1"/>
    </xf>
    <xf numFmtId="49" fontId="2" fillId="2" borderId="1" xfId="7" applyNumberFormat="1" applyFont="1" applyFill="1" applyBorder="1" applyAlignment="1">
      <alignment horizontal="center" vertical="center"/>
    </xf>
    <xf numFmtId="49" fontId="2" fillId="5" borderId="1" xfId="7" applyNumberFormat="1" applyFont="1" applyFill="1" applyBorder="1" applyAlignment="1">
      <alignment horizontal="center" vertical="center"/>
    </xf>
    <xf numFmtId="165" fontId="2" fillId="5" borderId="1" xfId="7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wrapText="1"/>
    </xf>
    <xf numFmtId="49" fontId="23" fillId="0" borderId="5" xfId="7" applyNumberFormat="1" applyFont="1" applyFill="1" applyBorder="1" applyAlignment="1">
      <alignment horizontal="center"/>
    </xf>
    <xf numFmtId="0" fontId="23" fillId="0" borderId="1" xfId="7" applyFont="1" applyFill="1" applyBorder="1" applyAlignment="1">
      <alignment horizontal="right"/>
    </xf>
    <xf numFmtId="49" fontId="2" fillId="0" borderId="5" xfId="7" applyNumberFormat="1" applyFont="1" applyFill="1" applyBorder="1" applyAlignment="1">
      <alignment horizontal="center"/>
    </xf>
    <xf numFmtId="0" fontId="2" fillId="0" borderId="1" xfId="7" applyFont="1" applyFill="1" applyBorder="1" applyAlignment="1">
      <alignment horizontal="right"/>
    </xf>
    <xf numFmtId="0" fontId="55" fillId="0" borderId="10" xfId="7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left" wrapText="1"/>
    </xf>
    <xf numFmtId="49" fontId="4" fillId="5" borderId="7" xfId="7" applyNumberFormat="1" applyFont="1" applyFill="1" applyBorder="1" applyAlignment="1">
      <alignment horizontal="left"/>
    </xf>
    <xf numFmtId="49" fontId="4" fillId="5" borderId="17" xfId="7" applyNumberFormat="1" applyFont="1" applyFill="1" applyBorder="1" applyAlignment="1">
      <alignment horizontal="center"/>
    </xf>
    <xf numFmtId="49" fontId="4" fillId="5" borderId="16" xfId="7" applyNumberFormat="1" applyFont="1" applyFill="1" applyBorder="1" applyAlignment="1"/>
    <xf numFmtId="49" fontId="4" fillId="5" borderId="14" xfId="7" applyNumberFormat="1" applyFont="1" applyFill="1" applyBorder="1" applyAlignment="1">
      <alignment horizontal="center"/>
    </xf>
    <xf numFmtId="0" fontId="24" fillId="5" borderId="3" xfId="7" applyFont="1" applyFill="1" applyBorder="1" applyAlignment="1">
      <alignment wrapText="1"/>
    </xf>
    <xf numFmtId="49" fontId="3" fillId="5" borderId="6" xfId="7" applyNumberFormat="1" applyFont="1" applyFill="1" applyBorder="1" applyAlignment="1"/>
    <xf numFmtId="49" fontId="3" fillId="5" borderId="7" xfId="7" applyNumberFormat="1" applyFont="1" applyFill="1" applyBorder="1" applyAlignment="1"/>
    <xf numFmtId="49" fontId="3" fillId="5" borderId="5" xfId="7" applyNumberFormat="1" applyFont="1" applyFill="1" applyBorder="1" applyAlignment="1"/>
    <xf numFmtId="0" fontId="11" fillId="5" borderId="3" xfId="7" applyFont="1" applyFill="1" applyBorder="1" applyAlignment="1">
      <alignment wrapText="1"/>
    </xf>
    <xf numFmtId="0" fontId="11" fillId="5" borderId="4" xfId="7" applyFont="1" applyFill="1" applyBorder="1" applyAlignment="1">
      <alignment wrapText="1"/>
    </xf>
    <xf numFmtId="0" fontId="3" fillId="5" borderId="1" xfId="7" applyFont="1" applyFill="1" applyBorder="1" applyAlignment="1">
      <alignment vertical="center" wrapText="1"/>
    </xf>
    <xf numFmtId="0" fontId="3" fillId="5" borderId="1" xfId="7" applyFont="1" applyFill="1" applyBorder="1"/>
    <xf numFmtId="0" fontId="11" fillId="5" borderId="3" xfId="7" applyFont="1" applyFill="1" applyBorder="1" applyAlignment="1">
      <alignment vertical="top" wrapText="1"/>
    </xf>
    <xf numFmtId="0" fontId="11" fillId="5" borderId="8" xfId="7" applyFont="1" applyFill="1" applyBorder="1" applyAlignment="1">
      <alignment wrapText="1"/>
    </xf>
    <xf numFmtId="0" fontId="4" fillId="5" borderId="2" xfId="7" applyFont="1" applyFill="1" applyBorder="1" applyAlignment="1">
      <alignment horizontal="center"/>
    </xf>
    <xf numFmtId="49" fontId="4" fillId="5" borderId="2" xfId="7" applyNumberFormat="1" applyFont="1" applyFill="1" applyBorder="1" applyAlignment="1">
      <alignment horizontal="center"/>
    </xf>
    <xf numFmtId="49" fontId="4" fillId="5" borderId="18" xfId="7" applyNumberFormat="1" applyFont="1" applyFill="1" applyBorder="1" applyAlignment="1">
      <alignment horizontal="center"/>
    </xf>
    <xf numFmtId="49" fontId="4" fillId="5" borderId="20" xfId="7" applyNumberFormat="1" applyFont="1" applyFill="1" applyBorder="1" applyAlignment="1">
      <alignment horizontal="center"/>
    </xf>
    <xf numFmtId="49" fontId="4" fillId="5" borderId="19" xfId="7" applyNumberFormat="1" applyFont="1" applyFill="1" applyBorder="1" applyAlignment="1">
      <alignment horizontal="center"/>
    </xf>
    <xf numFmtId="165" fontId="4" fillId="5" borderId="2" xfId="7" applyNumberFormat="1" applyFont="1" applyFill="1" applyBorder="1" applyAlignment="1"/>
    <xf numFmtId="0" fontId="4" fillId="5" borderId="1" xfId="7" applyFont="1" applyFill="1" applyBorder="1" applyAlignment="1">
      <alignment vertical="center" wrapText="1"/>
    </xf>
    <xf numFmtId="49" fontId="11" fillId="5" borderId="1" xfId="7" applyNumberFormat="1" applyFont="1" applyFill="1" applyBorder="1" applyAlignment="1">
      <alignment horizontal="center"/>
    </xf>
    <xf numFmtId="165" fontId="11" fillId="5" borderId="1" xfId="7" applyNumberFormat="1" applyFont="1" applyFill="1" applyBorder="1" applyAlignment="1"/>
    <xf numFmtId="0" fontId="11" fillId="5" borderId="8" xfId="7" applyFont="1" applyFill="1" applyBorder="1" applyAlignment="1">
      <alignment vertical="top" wrapText="1"/>
    </xf>
    <xf numFmtId="0" fontId="11" fillId="5" borderId="0" xfId="7" applyFont="1" applyFill="1" applyBorder="1" applyAlignment="1">
      <alignment wrapText="1"/>
    </xf>
    <xf numFmtId="0" fontId="4" fillId="5" borderId="12" xfId="7" applyFont="1" applyFill="1" applyBorder="1" applyAlignment="1">
      <alignment horizontal="center"/>
    </xf>
    <xf numFmtId="49" fontId="4" fillId="5" borderId="12" xfId="7" applyNumberFormat="1" applyFont="1" applyFill="1" applyBorder="1" applyAlignment="1">
      <alignment horizontal="center"/>
    </xf>
    <xf numFmtId="49" fontId="4" fillId="5" borderId="15" xfId="7" applyNumberFormat="1" applyFont="1" applyFill="1" applyBorder="1" applyAlignment="1">
      <alignment horizontal="center"/>
    </xf>
    <xf numFmtId="49" fontId="4" fillId="5" borderId="16" xfId="7" applyNumberFormat="1" applyFont="1" applyFill="1" applyBorder="1" applyAlignment="1">
      <alignment horizontal="center"/>
    </xf>
    <xf numFmtId="0" fontId="11" fillId="5" borderId="1" xfId="7" applyFont="1" applyFill="1" applyBorder="1" applyAlignment="1">
      <alignment vertical="top" wrapText="1"/>
    </xf>
    <xf numFmtId="0" fontId="4" fillId="5" borderId="3" xfId="0" applyFont="1" applyFill="1" applyBorder="1" applyAlignment="1">
      <alignment horizontal="left" vertical="top" wrapText="1"/>
    </xf>
    <xf numFmtId="0" fontId="3" fillId="5" borderId="1" xfId="7" applyFont="1" applyFill="1" applyBorder="1" applyAlignment="1">
      <alignment vertical="center"/>
    </xf>
    <xf numFmtId="49" fontId="4" fillId="5" borderId="23" xfId="7" applyNumberFormat="1" applyFont="1" applyFill="1" applyBorder="1" applyAlignment="1">
      <alignment horizontal="center"/>
    </xf>
    <xf numFmtId="49" fontId="4" fillId="5" borderId="0" xfId="7" applyNumberFormat="1" applyFont="1" applyFill="1" applyBorder="1" applyAlignment="1">
      <alignment horizontal="center"/>
    </xf>
    <xf numFmtId="49" fontId="4" fillId="5" borderId="24" xfId="7" applyNumberFormat="1" applyFont="1" applyFill="1" applyBorder="1" applyAlignment="1">
      <alignment horizontal="center"/>
    </xf>
    <xf numFmtId="49" fontId="3" fillId="5" borderId="17" xfId="7" applyNumberFormat="1" applyFont="1" applyFill="1" applyBorder="1" applyAlignment="1">
      <alignment horizontal="center"/>
    </xf>
    <xf numFmtId="49" fontId="3" fillId="5" borderId="16" xfId="7" applyNumberFormat="1" applyFont="1" applyFill="1" applyBorder="1" applyAlignment="1">
      <alignment horizontal="center"/>
    </xf>
    <xf numFmtId="49" fontId="3" fillId="5" borderId="14" xfId="7" applyNumberFormat="1" applyFont="1" applyFill="1" applyBorder="1" applyAlignment="1">
      <alignment horizontal="center"/>
    </xf>
    <xf numFmtId="0" fontId="4" fillId="5" borderId="0" xfId="7" applyFont="1" applyFill="1" applyBorder="1" applyAlignment="1">
      <alignment vertical="center" wrapText="1"/>
    </xf>
    <xf numFmtId="0" fontId="11" fillId="5" borderId="3" xfId="7" applyFont="1" applyFill="1" applyBorder="1" applyAlignment="1"/>
    <xf numFmtId="0" fontId="3" fillId="6" borderId="2" xfId="7" applyFont="1" applyFill="1" applyBorder="1" applyAlignment="1">
      <alignment vertical="top" wrapText="1"/>
    </xf>
    <xf numFmtId="0" fontId="3" fillId="6" borderId="2" xfId="7" applyFont="1" applyFill="1" applyBorder="1" applyAlignment="1">
      <alignment horizontal="center"/>
    </xf>
    <xf numFmtId="49" fontId="3" fillId="6" borderId="2" xfId="7" applyNumberFormat="1" applyFont="1" applyFill="1" applyBorder="1" applyAlignment="1">
      <alignment horizontal="center"/>
    </xf>
    <xf numFmtId="49" fontId="3" fillId="6" borderId="18" xfId="7" applyNumberFormat="1" applyFont="1" applyFill="1" applyBorder="1" applyAlignment="1">
      <alignment horizontal="center"/>
    </xf>
    <xf numFmtId="49" fontId="3" fillId="6" borderId="6" xfId="7" applyNumberFormat="1" applyFont="1" applyFill="1" applyBorder="1" applyAlignment="1">
      <alignment horizontal="center"/>
    </xf>
    <xf numFmtId="49" fontId="3" fillId="6" borderId="7" xfId="7" applyNumberFormat="1" applyFont="1" applyFill="1" applyBorder="1" applyAlignment="1">
      <alignment horizontal="center"/>
    </xf>
    <xf numFmtId="49" fontId="3" fillId="6" borderId="5" xfId="7" applyNumberFormat="1" applyFont="1" applyFill="1" applyBorder="1" applyAlignment="1">
      <alignment horizontal="center"/>
    </xf>
    <xf numFmtId="49" fontId="3" fillId="6" borderId="19" xfId="7" applyNumberFormat="1" applyFont="1" applyFill="1" applyBorder="1" applyAlignment="1">
      <alignment horizontal="center"/>
    </xf>
    <xf numFmtId="165" fontId="3" fillId="6" borderId="2" xfId="7" applyNumberFormat="1" applyFont="1" applyFill="1" applyBorder="1" applyAlignment="1"/>
    <xf numFmtId="0" fontId="4" fillId="6" borderId="2" xfId="7" applyFont="1" applyFill="1" applyBorder="1" applyAlignment="1">
      <alignment horizontal="left" vertical="top" wrapText="1"/>
    </xf>
    <xf numFmtId="0" fontId="4" fillId="6" borderId="2" xfId="7" applyFont="1" applyFill="1" applyBorder="1" applyAlignment="1">
      <alignment horizontal="center"/>
    </xf>
    <xf numFmtId="49" fontId="4" fillId="6" borderId="2" xfId="7" applyNumberFormat="1" applyFont="1" applyFill="1" applyBorder="1" applyAlignment="1">
      <alignment horizontal="center"/>
    </xf>
    <xf numFmtId="49" fontId="4" fillId="6" borderId="18" xfId="7" applyNumberFormat="1" applyFont="1" applyFill="1" applyBorder="1" applyAlignment="1">
      <alignment horizontal="center"/>
    </xf>
    <xf numFmtId="49" fontId="4" fillId="6" borderId="6" xfId="7" applyNumberFormat="1" applyFont="1" applyFill="1" applyBorder="1" applyAlignment="1">
      <alignment horizontal="center"/>
    </xf>
    <xf numFmtId="49" fontId="4" fillId="6" borderId="7" xfId="7" applyNumberFormat="1" applyFont="1" applyFill="1" applyBorder="1" applyAlignment="1">
      <alignment horizontal="center"/>
    </xf>
    <xf numFmtId="49" fontId="4" fillId="6" borderId="5" xfId="7" applyNumberFormat="1" applyFont="1" applyFill="1" applyBorder="1" applyAlignment="1">
      <alignment horizontal="center"/>
    </xf>
    <xf numFmtId="49" fontId="4" fillId="6" borderId="19" xfId="7" applyNumberFormat="1" applyFont="1" applyFill="1" applyBorder="1" applyAlignment="1">
      <alignment horizontal="center"/>
    </xf>
    <xf numFmtId="165" fontId="4" fillId="6" borderId="2" xfId="7" applyNumberFormat="1" applyFont="1" applyFill="1" applyBorder="1" applyAlignment="1"/>
    <xf numFmtId="0" fontId="4" fillId="6" borderId="2" xfId="7" applyFont="1" applyFill="1" applyBorder="1" applyAlignment="1">
      <alignment vertical="top" wrapText="1"/>
    </xf>
    <xf numFmtId="0" fontId="4" fillId="6" borderId="1" xfId="7" applyFont="1" applyFill="1" applyBorder="1" applyAlignment="1">
      <alignment vertical="top" wrapText="1"/>
    </xf>
    <xf numFmtId="0" fontId="4" fillId="6" borderId="1" xfId="7" applyFont="1" applyFill="1" applyBorder="1" applyAlignment="1">
      <alignment horizontal="center"/>
    </xf>
    <xf numFmtId="49" fontId="4" fillId="6" borderId="1" xfId="7" applyNumberFormat="1" applyFont="1" applyFill="1" applyBorder="1" applyAlignment="1">
      <alignment horizontal="center"/>
    </xf>
    <xf numFmtId="49" fontId="4" fillId="6" borderId="20" xfId="7" applyNumberFormat="1" applyFont="1" applyFill="1" applyBorder="1" applyAlignment="1">
      <alignment horizontal="center"/>
    </xf>
    <xf numFmtId="165" fontId="4" fillId="6" borderId="1" xfId="7" applyNumberFormat="1" applyFont="1" applyFill="1" applyBorder="1" applyAlignment="1"/>
    <xf numFmtId="0" fontId="4" fillId="5" borderId="1" xfId="0" applyFont="1" applyFill="1" applyBorder="1" applyAlignment="1">
      <alignment vertical="top" wrapText="1"/>
    </xf>
    <xf numFmtId="168" fontId="4" fillId="5" borderId="3" xfId="2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left" vertical="top" wrapText="1"/>
    </xf>
    <xf numFmtId="165" fontId="4" fillId="5" borderId="1" xfId="0" applyNumberFormat="1" applyFont="1" applyFill="1" applyBorder="1" applyAlignment="1">
      <alignment horizont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top" wrapText="1"/>
    </xf>
    <xf numFmtId="165" fontId="3" fillId="5" borderId="1" xfId="13" applyNumberFormat="1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vertical="top" wrapText="1"/>
    </xf>
    <xf numFmtId="165" fontId="7" fillId="5" borderId="1" xfId="13" applyNumberFormat="1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horizontal="justify" vertical="top" wrapText="1"/>
    </xf>
    <xf numFmtId="0" fontId="59" fillId="5" borderId="0" xfId="0" applyFont="1" applyFill="1" applyAlignment="1">
      <alignment wrapText="1"/>
    </xf>
    <xf numFmtId="0" fontId="0" fillId="0" borderId="0" xfId="0" applyAlignment="1">
      <alignment horizontal="right"/>
    </xf>
    <xf numFmtId="0" fontId="6" fillId="0" borderId="0" xfId="7" applyFont="1" applyAlignment="1">
      <alignment horizontal="right"/>
    </xf>
    <xf numFmtId="0" fontId="6" fillId="0" borderId="0" xfId="0" applyFont="1" applyAlignment="1">
      <alignment horizontal="right"/>
    </xf>
    <xf numFmtId="165" fontId="6" fillId="0" borderId="0" xfId="7" applyNumberFormat="1" applyFont="1" applyFill="1" applyBorder="1" applyAlignment="1">
      <alignment horizontal="right"/>
    </xf>
    <xf numFmtId="0" fontId="2" fillId="5" borderId="1" xfId="7" applyFont="1" applyFill="1" applyBorder="1" applyAlignment="1">
      <alignment vertical="center" wrapText="1"/>
    </xf>
    <xf numFmtId="0" fontId="16" fillId="5" borderId="0" xfId="7" applyFont="1" applyFill="1" applyAlignment="1">
      <alignment horizontal="center"/>
    </xf>
    <xf numFmtId="0" fontId="34" fillId="5" borderId="0" xfId="7" applyFont="1" applyFill="1" applyAlignment="1">
      <alignment horizontal="center"/>
    </xf>
    <xf numFmtId="0" fontId="4" fillId="5" borderId="12" xfId="7" applyFont="1" applyFill="1" applyBorder="1"/>
    <xf numFmtId="0" fontId="4" fillId="5" borderId="1" xfId="7" applyFont="1" applyFill="1" applyBorder="1" applyAlignment="1"/>
    <xf numFmtId="0" fontId="3" fillId="5" borderId="1" xfId="7" applyFont="1" applyFill="1" applyBorder="1" applyAlignment="1"/>
    <xf numFmtId="165" fontId="34" fillId="5" borderId="0" xfId="7" applyNumberFormat="1" applyFont="1" applyFill="1" applyAlignment="1">
      <alignment horizontal="center"/>
    </xf>
    <xf numFmtId="0" fontId="4" fillId="5" borderId="2" xfId="7" applyFont="1" applyFill="1" applyBorder="1"/>
    <xf numFmtId="0" fontId="15" fillId="5" borderId="0" xfId="7" applyFont="1" applyFill="1" applyAlignment="1">
      <alignment horizontal="center"/>
    </xf>
    <xf numFmtId="0" fontId="11" fillId="5" borderId="9" xfId="7" applyFont="1" applyFill="1" applyBorder="1" applyAlignment="1">
      <alignment wrapText="1"/>
    </xf>
    <xf numFmtId="0" fontId="3" fillId="6" borderId="2" xfId="7" applyFont="1" applyFill="1" applyBorder="1" applyAlignment="1"/>
    <xf numFmtId="0" fontId="34" fillId="6" borderId="0" xfId="7" applyFont="1" applyFill="1" applyAlignment="1">
      <alignment horizontal="center"/>
    </xf>
    <xf numFmtId="0" fontId="4" fillId="6" borderId="2" xfId="7" applyFont="1" applyFill="1" applyBorder="1" applyAlignment="1"/>
    <xf numFmtId="0" fontId="16" fillId="6" borderId="0" xfId="7" applyFont="1" applyFill="1" applyAlignment="1">
      <alignment horizontal="center"/>
    </xf>
    <xf numFmtId="0" fontId="4" fillId="6" borderId="1" xfId="7" applyFont="1" applyFill="1" applyBorder="1" applyAlignment="1"/>
    <xf numFmtId="165" fontId="16" fillId="6" borderId="0" xfId="7" applyNumberFormat="1" applyFont="1" applyFill="1" applyAlignment="1">
      <alignment horizontal="center"/>
    </xf>
    <xf numFmtId="165" fontId="4" fillId="5" borderId="1" xfId="14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 applyAlignment="1">
      <alignment horizontal="right"/>
    </xf>
    <xf numFmtId="0" fontId="23" fillId="0" borderId="1" xfId="0" applyFont="1" applyFill="1" applyBorder="1" applyAlignment="1">
      <alignment horizontal="center" vertical="center" wrapText="1"/>
    </xf>
    <xf numFmtId="0" fontId="63" fillId="2" borderId="1" xfId="0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vertical="top" wrapText="1"/>
    </xf>
    <xf numFmtId="165" fontId="23" fillId="2" borderId="1" xfId="13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165" fontId="2" fillId="2" borderId="1" xfId="13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52" fillId="0" borderId="0" xfId="0" applyFont="1" applyAlignment="1">
      <alignment horizontal="center" vertical="top"/>
    </xf>
    <xf numFmtId="165" fontId="2" fillId="0" borderId="1" xfId="13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vertical="top" wrapText="1"/>
    </xf>
    <xf numFmtId="165" fontId="2" fillId="5" borderId="1" xfId="13" applyNumberFormat="1" applyFont="1" applyFill="1" applyBorder="1" applyAlignment="1">
      <alignment horizontal="center" vertical="center" wrapText="1"/>
    </xf>
    <xf numFmtId="168" fontId="2" fillId="5" borderId="3" xfId="2" applyFont="1" applyFill="1" applyBorder="1" applyAlignment="1">
      <alignment vertical="top" wrapText="1"/>
    </xf>
    <xf numFmtId="0" fontId="2" fillId="5" borderId="1" xfId="0" applyFont="1" applyFill="1" applyBorder="1" applyAlignment="1">
      <alignment horizontal="left" vertical="top" wrapText="1"/>
    </xf>
    <xf numFmtId="165" fontId="2" fillId="5" borderId="1" xfId="0" applyNumberFormat="1" applyFont="1" applyFill="1" applyBorder="1" applyAlignment="1">
      <alignment horizontal="center" wrapText="1"/>
    </xf>
    <xf numFmtId="0" fontId="23" fillId="5" borderId="1" xfId="0" applyFont="1" applyFill="1" applyBorder="1" applyAlignment="1">
      <alignment horizontal="center" vertical="center" wrapText="1"/>
    </xf>
    <xf numFmtId="0" fontId="23" fillId="5" borderId="1" xfId="0" applyFont="1" applyFill="1" applyBorder="1" applyAlignment="1">
      <alignment vertical="top" wrapText="1"/>
    </xf>
    <xf numFmtId="165" fontId="23" fillId="5" borderId="1" xfId="13" applyNumberFormat="1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vertical="top" wrapText="1"/>
    </xf>
    <xf numFmtId="165" fontId="2" fillId="5" borderId="1" xfId="13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justify" vertical="top" wrapText="1"/>
    </xf>
    <xf numFmtId="165" fontId="2" fillId="5" borderId="1" xfId="14" applyNumberFormat="1" applyFont="1" applyFill="1" applyBorder="1" applyAlignment="1">
      <alignment horizontal="center" vertical="center" wrapText="1"/>
    </xf>
    <xf numFmtId="165" fontId="23" fillId="0" borderId="1" xfId="13" applyNumberFormat="1" applyFont="1" applyFill="1" applyBorder="1" applyAlignment="1">
      <alignment horizontal="center" vertical="top" wrapText="1"/>
    </xf>
    <xf numFmtId="0" fontId="64" fillId="5" borderId="0" xfId="0" applyFont="1" applyFill="1" applyAlignment="1">
      <alignment vertical="top" wrapText="1"/>
    </xf>
    <xf numFmtId="165" fontId="4" fillId="0" borderId="0" xfId="0" applyNumberFormat="1" applyFont="1" applyAlignment="1">
      <alignment horizontal="right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justify" vertical="top" wrapText="1"/>
    </xf>
    <xf numFmtId="165" fontId="3" fillId="0" borderId="1" xfId="14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center" vertical="center" wrapText="1"/>
    </xf>
    <xf numFmtId="2" fontId="2" fillId="7" borderId="1" xfId="0" applyNumberFormat="1" applyFont="1" applyFill="1" applyBorder="1" applyAlignment="1">
      <alignment horizontal="center" vertical="center" wrapText="1"/>
    </xf>
    <xf numFmtId="165" fontId="2" fillId="7" borderId="1" xfId="0" applyNumberFormat="1" applyFont="1" applyFill="1" applyBorder="1" applyAlignment="1">
      <alignment horizontal="center" wrapText="1"/>
    </xf>
    <xf numFmtId="0" fontId="2" fillId="7" borderId="1" xfId="0" applyFont="1" applyFill="1" applyBorder="1" applyAlignment="1">
      <alignment horizontal="left" vertical="top" wrapText="1"/>
    </xf>
    <xf numFmtId="0" fontId="55" fillId="5" borderId="1" xfId="7" applyFont="1" applyFill="1" applyBorder="1" applyAlignment="1">
      <alignment vertical="center" wrapText="1"/>
    </xf>
    <xf numFmtId="171" fontId="23" fillId="0" borderId="1" xfId="13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top" wrapText="1"/>
    </xf>
    <xf numFmtId="0" fontId="63" fillId="0" borderId="25" xfId="7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6" xfId="0" applyFont="1" applyFill="1" applyBorder="1" applyAlignment="1">
      <alignment vertical="top" wrapText="1"/>
    </xf>
    <xf numFmtId="168" fontId="3" fillId="5" borderId="1" xfId="2" applyFont="1" applyFill="1" applyBorder="1" applyAlignment="1">
      <alignment horizontal="left" vertical="center" wrapText="1"/>
    </xf>
    <xf numFmtId="168" fontId="4" fillId="0" borderId="1" xfId="2" applyFont="1" applyFill="1" applyBorder="1" applyAlignment="1">
      <alignment horizontal="left" vertical="center" wrapText="1"/>
    </xf>
    <xf numFmtId="0" fontId="16" fillId="5" borderId="0" xfId="7" applyFont="1" applyFill="1"/>
    <xf numFmtId="0" fontId="34" fillId="5" borderId="0" xfId="7" applyFont="1" applyFill="1"/>
    <xf numFmtId="0" fontId="65" fillId="5" borderId="1" xfId="7" applyFont="1" applyFill="1" applyBorder="1"/>
    <xf numFmtId="0" fontId="65" fillId="5" borderId="1" xfId="7" applyFont="1" applyFill="1" applyBorder="1" applyAlignment="1">
      <alignment vertical="center" wrapText="1"/>
    </xf>
    <xf numFmtId="0" fontId="65" fillId="5" borderId="1" xfId="7" applyFont="1" applyFill="1" applyBorder="1" applyAlignment="1">
      <alignment horizontal="center"/>
    </xf>
    <xf numFmtId="49" fontId="65" fillId="5" borderId="1" xfId="7" applyNumberFormat="1" applyFont="1" applyFill="1" applyBorder="1" applyAlignment="1">
      <alignment horizontal="center"/>
    </xf>
    <xf numFmtId="49" fontId="65" fillId="5" borderId="6" xfId="7" applyNumberFormat="1" applyFont="1" applyFill="1" applyBorder="1" applyAlignment="1">
      <alignment horizontal="center"/>
    </xf>
    <xf numFmtId="49" fontId="65" fillId="5" borderId="7" xfId="7" applyNumberFormat="1" applyFont="1" applyFill="1" applyBorder="1" applyAlignment="1">
      <alignment horizontal="center"/>
    </xf>
    <xf numFmtId="49" fontId="65" fillId="5" borderId="5" xfId="7" applyNumberFormat="1" applyFont="1" applyFill="1" applyBorder="1" applyAlignment="1">
      <alignment horizontal="center"/>
    </xf>
    <xf numFmtId="165" fontId="65" fillId="5" borderId="1" xfId="7" applyNumberFormat="1" applyFont="1" applyFill="1" applyBorder="1" applyAlignment="1"/>
    <xf numFmtId="0" fontId="66" fillId="5" borderId="0" xfId="7" applyFont="1" applyFill="1" applyAlignment="1">
      <alignment horizontal="center"/>
    </xf>
    <xf numFmtId="0" fontId="66" fillId="2" borderId="0" xfId="7" applyFont="1" applyFill="1"/>
    <xf numFmtId="0" fontId="67" fillId="5" borderId="1" xfId="7" applyFont="1" applyFill="1" applyBorder="1"/>
    <xf numFmtId="0" fontId="68" fillId="5" borderId="0" xfId="7" applyFont="1" applyFill="1" applyAlignment="1">
      <alignment horizontal="center"/>
    </xf>
    <xf numFmtId="165" fontId="68" fillId="2" borderId="0" xfId="7" applyNumberFormat="1" applyFont="1" applyFill="1"/>
    <xf numFmtId="0" fontId="68" fillId="2" borderId="0" xfId="7" applyFont="1" applyFill="1"/>
    <xf numFmtId="0" fontId="67" fillId="5" borderId="1" xfId="7" applyFont="1" applyFill="1" applyBorder="1" applyAlignment="1">
      <alignment vertical="center" wrapText="1"/>
    </xf>
    <xf numFmtId="0" fontId="67" fillId="5" borderId="1" xfId="7" applyFont="1" applyFill="1" applyBorder="1" applyAlignment="1">
      <alignment horizontal="center"/>
    </xf>
    <xf numFmtId="49" fontId="67" fillId="5" borderId="1" xfId="7" applyNumberFormat="1" applyFont="1" applyFill="1" applyBorder="1" applyAlignment="1">
      <alignment horizontal="center"/>
    </xf>
    <xf numFmtId="49" fontId="67" fillId="5" borderId="6" xfId="7" applyNumberFormat="1" applyFont="1" applyFill="1" applyBorder="1" applyAlignment="1">
      <alignment horizontal="center"/>
    </xf>
    <xf numFmtId="49" fontId="67" fillId="5" borderId="7" xfId="7" applyNumberFormat="1" applyFont="1" applyFill="1" applyBorder="1" applyAlignment="1">
      <alignment horizontal="center"/>
    </xf>
    <xf numFmtId="49" fontId="67" fillId="5" borderId="5" xfId="7" applyNumberFormat="1" applyFont="1" applyFill="1" applyBorder="1" applyAlignment="1">
      <alignment horizontal="center"/>
    </xf>
    <xf numFmtId="165" fontId="67" fillId="5" borderId="1" xfId="7" applyNumberFormat="1" applyFont="1" applyFill="1" applyBorder="1" applyAlignment="1"/>
    <xf numFmtId="0" fontId="66" fillId="2" borderId="0" xfId="7" applyFont="1" applyFill="1" applyAlignment="1">
      <alignment horizontal="center"/>
    </xf>
    <xf numFmtId="0" fontId="11" fillId="7" borderId="1" xfId="7" applyFont="1" applyFill="1" applyBorder="1" applyAlignment="1">
      <alignment wrapText="1"/>
    </xf>
    <xf numFmtId="0" fontId="4" fillId="7" borderId="1" xfId="7" applyFont="1" applyFill="1" applyBorder="1" applyAlignment="1">
      <alignment horizontal="center"/>
    </xf>
    <xf numFmtId="49" fontId="4" fillId="7" borderId="1" xfId="7" applyNumberFormat="1" applyFont="1" applyFill="1" applyBorder="1" applyAlignment="1">
      <alignment horizontal="center"/>
    </xf>
    <xf numFmtId="49" fontId="4" fillId="7" borderId="6" xfId="7" applyNumberFormat="1" applyFont="1" applyFill="1" applyBorder="1" applyAlignment="1">
      <alignment horizontal="center"/>
    </xf>
    <xf numFmtId="49" fontId="4" fillId="7" borderId="7" xfId="7" applyNumberFormat="1" applyFont="1" applyFill="1" applyBorder="1" applyAlignment="1">
      <alignment horizontal="center"/>
    </xf>
    <xf numFmtId="49" fontId="4" fillId="7" borderId="5" xfId="7" applyNumberFormat="1" applyFont="1" applyFill="1" applyBorder="1" applyAlignment="1">
      <alignment horizontal="center"/>
    </xf>
    <xf numFmtId="165" fontId="4" fillId="7" borderId="1" xfId="7" applyNumberFormat="1" applyFont="1" applyFill="1" applyBorder="1" applyAlignment="1"/>
    <xf numFmtId="0" fontId="4" fillId="7" borderId="1" xfId="7" applyFont="1" applyFill="1" applyBorder="1" applyAlignment="1">
      <alignment vertical="center" wrapText="1"/>
    </xf>
    <xf numFmtId="49" fontId="2" fillId="7" borderId="1" xfId="7" applyNumberFormat="1" applyFont="1" applyFill="1" applyBorder="1" applyAlignment="1">
      <alignment horizontal="center"/>
    </xf>
    <xf numFmtId="165" fontId="2" fillId="7" borderId="1" xfId="7" applyNumberFormat="1" applyFont="1" applyFill="1" applyBorder="1" applyAlignment="1">
      <alignment horizontal="right"/>
    </xf>
    <xf numFmtId="0" fontId="55" fillId="7" borderId="6" xfId="7" applyFont="1" applyFill="1" applyBorder="1" applyAlignment="1">
      <alignment wrapText="1"/>
    </xf>
    <xf numFmtId="0" fontId="55" fillId="7" borderId="4" xfId="7" applyFont="1" applyFill="1" applyBorder="1" applyAlignment="1">
      <alignment vertical="top" wrapText="1"/>
    </xf>
    <xf numFmtId="0" fontId="23" fillId="2" borderId="1" xfId="0" applyFont="1" applyFill="1" applyBorder="1" applyAlignment="1">
      <alignment horizontal="left" wrapText="1"/>
    </xf>
    <xf numFmtId="49" fontId="23" fillId="5" borderId="1" xfId="7" applyNumberFormat="1" applyFont="1" applyFill="1" applyBorder="1" applyAlignment="1">
      <alignment horizontal="center" vertical="center"/>
    </xf>
    <xf numFmtId="165" fontId="23" fillId="5" borderId="1" xfId="7" applyNumberFormat="1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0" fontId="6" fillId="5" borderId="0" xfId="7" applyFont="1" applyFill="1" applyAlignment="1">
      <alignment horizontal="right"/>
    </xf>
    <xf numFmtId="0" fontId="6" fillId="5" borderId="16" xfId="7" applyFont="1" applyFill="1" applyBorder="1"/>
    <xf numFmtId="0" fontId="6" fillId="5" borderId="16" xfId="7" applyFont="1" applyFill="1" applyBorder="1" applyAlignment="1">
      <alignment horizontal="center"/>
    </xf>
    <xf numFmtId="167" fontId="13" fillId="5" borderId="16" xfId="12" applyNumberFormat="1" applyFont="1" applyFill="1" applyBorder="1"/>
    <xf numFmtId="0" fontId="15" fillId="5" borderId="12" xfId="7" applyFont="1" applyFill="1" applyBorder="1" applyAlignment="1">
      <alignment horizontal="center" vertical="center" wrapText="1"/>
    </xf>
    <xf numFmtId="49" fontId="14" fillId="5" borderId="13" xfId="7" applyNumberFormat="1" applyFont="1" applyFill="1" applyBorder="1" applyAlignment="1">
      <alignment horizontal="center" vertical="center"/>
    </xf>
    <xf numFmtId="0" fontId="14" fillId="5" borderId="13" xfId="7" applyFont="1" applyFill="1" applyBorder="1" applyAlignment="1">
      <alignment horizontal="center" vertical="center"/>
    </xf>
    <xf numFmtId="0" fontId="15" fillId="5" borderId="14" xfId="7" applyFont="1" applyFill="1" applyBorder="1" applyAlignment="1">
      <alignment horizontal="center" vertical="center" wrapText="1"/>
    </xf>
    <xf numFmtId="0" fontId="17" fillId="5" borderId="15" xfId="0" applyFont="1" applyFill="1" applyBorder="1" applyAlignment="1">
      <alignment horizontal="center" vertical="top" wrapText="1"/>
    </xf>
    <xf numFmtId="0" fontId="6" fillId="5" borderId="1" xfId="7" applyFont="1" applyFill="1" applyBorder="1" applyAlignment="1">
      <alignment horizontal="center"/>
    </xf>
    <xf numFmtId="0" fontId="6" fillId="5" borderId="5" xfId="7" applyFont="1" applyFill="1" applyBorder="1" applyAlignment="1">
      <alignment horizontal="center"/>
    </xf>
    <xf numFmtId="0" fontId="15" fillId="5" borderId="1" xfId="7" applyFont="1" applyFill="1" applyBorder="1" applyAlignment="1">
      <alignment horizontal="left"/>
    </xf>
    <xf numFmtId="0" fontId="15" fillId="5" borderId="1" xfId="7" applyFont="1" applyFill="1" applyBorder="1" applyAlignment="1">
      <alignment horizontal="center"/>
    </xf>
    <xf numFmtId="0" fontId="15" fillId="5" borderId="6" xfId="7" applyFont="1" applyFill="1" applyBorder="1" applyAlignment="1">
      <alignment horizontal="center"/>
    </xf>
    <xf numFmtId="0" fontId="15" fillId="5" borderId="7" xfId="7" applyFont="1" applyFill="1" applyBorder="1" applyAlignment="1">
      <alignment horizontal="center"/>
    </xf>
    <xf numFmtId="0" fontId="15" fillId="5" borderId="5" xfId="7" applyFont="1" applyFill="1" applyBorder="1" applyAlignment="1">
      <alignment horizontal="center"/>
    </xf>
    <xf numFmtId="49" fontId="4" fillId="5" borderId="7" xfId="7" applyNumberFormat="1" applyFont="1" applyFill="1" applyBorder="1" applyAlignment="1"/>
    <xf numFmtId="49" fontId="4" fillId="5" borderId="5" xfId="7" applyNumberFormat="1" applyFont="1" applyFill="1" applyBorder="1" applyAlignment="1"/>
    <xf numFmtId="0" fontId="16" fillId="5" borderId="0" xfId="0" applyFont="1" applyFill="1" applyBorder="1" applyAlignment="1">
      <alignment vertical="top" wrapText="1"/>
    </xf>
    <xf numFmtId="0" fontId="6" fillId="5" borderId="0" xfId="7" applyFont="1" applyFill="1" applyBorder="1" applyAlignment="1">
      <alignment horizontal="center"/>
    </xf>
    <xf numFmtId="49" fontId="6" fillId="5" borderId="0" xfId="7" applyNumberFormat="1" applyFont="1" applyFill="1" applyBorder="1" applyAlignment="1">
      <alignment horizontal="center"/>
    </xf>
    <xf numFmtId="0" fontId="6" fillId="5" borderId="0" xfId="7" applyFont="1" applyFill="1" applyAlignment="1">
      <alignment horizontal="center"/>
    </xf>
    <xf numFmtId="0" fontId="11" fillId="7" borderId="8" xfId="7" applyFont="1" applyFill="1" applyBorder="1" applyAlignment="1">
      <alignment wrapText="1"/>
    </xf>
    <xf numFmtId="0" fontId="16" fillId="7" borderId="0" xfId="7" applyFont="1" applyFill="1" applyAlignment="1">
      <alignment horizontal="center"/>
    </xf>
    <xf numFmtId="49" fontId="2" fillId="5" borderId="5" xfId="7" applyNumberFormat="1" applyFont="1" applyFill="1" applyBorder="1" applyAlignment="1">
      <alignment horizontal="center"/>
    </xf>
    <xf numFmtId="49" fontId="2" fillId="5" borderId="1" xfId="7" applyNumberFormat="1" applyFont="1" applyFill="1" applyBorder="1" applyAlignment="1">
      <alignment horizontal="center"/>
    </xf>
    <xf numFmtId="165" fontId="2" fillId="5" borderId="1" xfId="7" applyNumberFormat="1" applyFont="1" applyFill="1" applyBorder="1" applyAlignment="1">
      <alignment horizontal="right"/>
    </xf>
    <xf numFmtId="0" fontId="55" fillId="5" borderId="1" xfId="7" applyFont="1" applyFill="1" applyBorder="1" applyAlignment="1">
      <alignment vertical="top" wrapText="1"/>
    </xf>
    <xf numFmtId="0" fontId="23" fillId="5" borderId="6" xfId="7" applyFont="1" applyFill="1" applyBorder="1" applyAlignment="1">
      <alignment vertical="center" wrapText="1"/>
    </xf>
    <xf numFmtId="49" fontId="23" fillId="5" borderId="1" xfId="7" applyNumberFormat="1" applyFont="1" applyFill="1" applyBorder="1" applyAlignment="1">
      <alignment horizontal="center"/>
    </xf>
    <xf numFmtId="165" fontId="23" fillId="5" borderId="1" xfId="7" applyNumberFormat="1" applyFont="1" applyFill="1" applyBorder="1" applyAlignment="1">
      <alignment horizontal="right"/>
    </xf>
    <xf numFmtId="0" fontId="55" fillId="5" borderId="4" xfId="7" applyFont="1" applyFill="1" applyBorder="1" applyAlignment="1">
      <alignment wrapText="1"/>
    </xf>
    <xf numFmtId="0" fontId="55" fillId="5" borderId="3" xfId="7" applyFont="1" applyFill="1" applyBorder="1" applyAlignment="1">
      <alignment wrapText="1"/>
    </xf>
    <xf numFmtId="0" fontId="55" fillId="5" borderId="0" xfId="7" applyFont="1" applyFill="1" applyBorder="1" applyAlignment="1">
      <alignment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165" fontId="6" fillId="0" borderId="0" xfId="0" applyNumberFormat="1" applyFont="1" applyAlignment="1">
      <alignment horizontal="right"/>
    </xf>
    <xf numFmtId="0" fontId="0" fillId="0" borderId="0" xfId="0" applyAlignment="1"/>
    <xf numFmtId="0" fontId="4" fillId="2" borderId="2" xfId="0" applyFont="1" applyFill="1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5" xfId="0" applyBorder="1" applyAlignment="1">
      <alignment vertical="top" wrapText="1"/>
    </xf>
    <xf numFmtId="165" fontId="4" fillId="0" borderId="2" xfId="13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/>
    </xf>
    <xf numFmtId="0" fontId="18" fillId="2" borderId="0" xfId="0" applyFont="1" applyFill="1" applyBorder="1" applyAlignment="1">
      <alignment horizontal="center" vertical="center"/>
    </xf>
    <xf numFmtId="0" fontId="62" fillId="0" borderId="0" xfId="0" applyFont="1" applyAlignment="1"/>
    <xf numFmtId="0" fontId="0" fillId="0" borderId="0" xfId="0" applyAlignment="1">
      <alignment horizontal="right"/>
    </xf>
    <xf numFmtId="0" fontId="55" fillId="2" borderId="0" xfId="0" applyFont="1" applyFill="1" applyBorder="1" applyAlignment="1">
      <alignment horizontal="left" vertical="center"/>
    </xf>
    <xf numFmtId="0" fontId="0" fillId="0" borderId="0" xfId="0" applyFont="1" applyAlignment="1"/>
    <xf numFmtId="0" fontId="23" fillId="0" borderId="0" xfId="0" applyFont="1" applyAlignment="1">
      <alignment horizontal="center" wrapText="1"/>
    </xf>
    <xf numFmtId="0" fontId="2" fillId="2" borderId="2" xfId="0" applyFont="1" applyFill="1" applyBorder="1" applyAlignment="1">
      <alignment vertical="top" wrapText="1"/>
    </xf>
    <xf numFmtId="0" fontId="56" fillId="0" borderId="12" xfId="0" applyFont="1" applyBorder="1" applyAlignment="1">
      <alignment vertical="top" wrapText="1"/>
    </xf>
    <xf numFmtId="0" fontId="56" fillId="0" borderId="15" xfId="0" applyFont="1" applyBorder="1" applyAlignment="1">
      <alignment vertical="top" wrapText="1"/>
    </xf>
    <xf numFmtId="165" fontId="2" fillId="0" borderId="2" xfId="13" applyNumberFormat="1" applyFont="1" applyFill="1" applyBorder="1" applyAlignment="1">
      <alignment horizontal="center"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15" xfId="0" applyFont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left" vertical="top" wrapText="1"/>
    </xf>
    <xf numFmtId="0" fontId="23" fillId="0" borderId="5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15" fillId="0" borderId="6" xfId="7" applyFont="1" applyBorder="1" applyAlignment="1">
      <alignment horizontal="center" vertical="center" wrapText="1"/>
    </xf>
    <xf numFmtId="0" fontId="15" fillId="0" borderId="7" xfId="7" applyFont="1" applyBorder="1" applyAlignment="1">
      <alignment horizontal="center" vertical="center" wrapText="1"/>
    </xf>
    <xf numFmtId="0" fontId="15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10" fillId="0" borderId="0" xfId="0" applyFont="1" applyAlignment="1"/>
    <xf numFmtId="0" fontId="6" fillId="0" borderId="0" xfId="7" applyFont="1" applyAlignment="1">
      <alignment horizontal="right"/>
    </xf>
    <xf numFmtId="0" fontId="15" fillId="0" borderId="0" xfId="7" applyFont="1" applyAlignment="1">
      <alignment horizontal="center" wrapText="1"/>
    </xf>
    <xf numFmtId="0" fontId="6" fillId="5" borderId="0" xfId="7" applyFont="1" applyFill="1" applyAlignment="1">
      <alignment horizontal="right"/>
    </xf>
    <xf numFmtId="0" fontId="15" fillId="2" borderId="0" xfId="7" applyFont="1" applyFill="1" applyBorder="1" applyAlignment="1">
      <alignment horizontal="center"/>
    </xf>
    <xf numFmtId="0" fontId="4" fillId="5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5" fillId="5" borderId="17" xfId="7" applyFont="1" applyFill="1" applyBorder="1" applyAlignment="1">
      <alignment horizontal="center" vertical="center" wrapText="1"/>
    </xf>
    <xf numFmtId="0" fontId="15" fillId="5" borderId="16" xfId="7" applyFont="1" applyFill="1" applyBorder="1" applyAlignment="1">
      <alignment horizontal="center" vertical="center" wrapText="1"/>
    </xf>
    <xf numFmtId="0" fontId="15" fillId="5" borderId="14" xfId="7" applyFont="1" applyFill="1" applyBorder="1" applyAlignment="1">
      <alignment horizontal="center" vertical="center" wrapText="1"/>
    </xf>
    <xf numFmtId="0" fontId="6" fillId="5" borderId="6" xfId="7" applyFont="1" applyFill="1" applyBorder="1" applyAlignment="1">
      <alignment horizontal="center"/>
    </xf>
    <xf numFmtId="0" fontId="6" fillId="5" borderId="7" xfId="7" applyFont="1" applyFill="1" applyBorder="1" applyAlignment="1">
      <alignment horizontal="center"/>
    </xf>
    <xf numFmtId="0" fontId="6" fillId="5" borderId="5" xfId="7" applyFont="1" applyFill="1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4" fillId="0" borderId="0" xfId="7" applyFont="1" applyFill="1" applyAlignment="1">
      <alignment horizontal="center"/>
    </xf>
    <xf numFmtId="0" fontId="8" fillId="0" borderId="0" xfId="7" applyFont="1" applyFill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7" applyFont="1" applyFill="1" applyAlignment="1">
      <alignment horizontal="left"/>
    </xf>
    <xf numFmtId="0" fontId="43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left" vertical="top" wrapText="1"/>
    </xf>
    <xf numFmtId="0" fontId="55" fillId="2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53" fillId="0" borderId="0" xfId="0" applyFont="1" applyAlignment="1">
      <alignment horizontal="center" vertical="center" wrapText="1"/>
    </xf>
    <xf numFmtId="0" fontId="54" fillId="0" borderId="2" xfId="0" applyFont="1" applyBorder="1" applyAlignment="1">
      <alignment horizontal="center" vertical="top" wrapText="1"/>
    </xf>
    <xf numFmtId="0" fontId="54" fillId="0" borderId="12" xfId="0" applyFont="1" applyBorder="1" applyAlignment="1">
      <alignment horizontal="center" vertical="top" wrapText="1"/>
    </xf>
    <xf numFmtId="0" fontId="54" fillId="0" borderId="15" xfId="0" applyFont="1" applyBorder="1" applyAlignment="1">
      <alignment horizontal="center" vertical="top" wrapText="1"/>
    </xf>
    <xf numFmtId="0" fontId="54" fillId="0" borderId="0" xfId="0" applyFont="1" applyAlignment="1"/>
    <xf numFmtId="0" fontId="54" fillId="0" borderId="0" xfId="0" applyFont="1" applyAlignment="1">
      <alignment horizontal="left" vertical="center" wrapText="1"/>
    </xf>
    <xf numFmtId="0" fontId="53" fillId="0" borderId="1" xfId="0" applyFont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top" wrapText="1"/>
    </xf>
    <xf numFmtId="0" fontId="54" fillId="0" borderId="0" xfId="0" applyFont="1" applyAlignment="1">
      <alignment wrapText="1"/>
    </xf>
    <xf numFmtId="0" fontId="58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52" fillId="0" borderId="0" xfId="0" applyFont="1" applyFill="1" applyBorder="1" applyAlignment="1">
      <alignment horizontal="left" wrapText="1"/>
    </xf>
    <xf numFmtId="0" fontId="5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opLeftCell="A22" zoomScale="80" zoomScaleNormal="80" zoomScaleSheetLayoutView="106" workbookViewId="0">
      <selection activeCell="B6" sqref="B6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50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C1" s="158" t="s">
        <v>49</v>
      </c>
    </row>
    <row r="2" spans="1:12" ht="15.75" x14ac:dyDescent="0.25">
      <c r="C2" s="55" t="s">
        <v>0</v>
      </c>
    </row>
    <row r="3" spans="1:12" ht="15.75" x14ac:dyDescent="0.25">
      <c r="C3" s="55" t="s">
        <v>1</v>
      </c>
    </row>
    <row r="4" spans="1:12" ht="15.75" x14ac:dyDescent="0.25">
      <c r="C4" s="55" t="s">
        <v>2</v>
      </c>
    </row>
    <row r="5" spans="1:12" x14ac:dyDescent="0.25">
      <c r="B5" s="565" t="s">
        <v>398</v>
      </c>
      <c r="C5" s="566"/>
    </row>
    <row r="7" spans="1:12" ht="33.75" customHeight="1" x14ac:dyDescent="0.3">
      <c r="A7" s="563" t="s">
        <v>319</v>
      </c>
      <c r="B7" s="563"/>
      <c r="C7" s="563"/>
      <c r="L7" s="213"/>
    </row>
    <row r="8" spans="1:12" ht="18.75" x14ac:dyDescent="0.3">
      <c r="A8" s="563"/>
      <c r="B8" s="563"/>
      <c r="C8" s="563"/>
    </row>
    <row r="9" spans="1:12" ht="18.75" x14ac:dyDescent="0.3">
      <c r="C9" s="56" t="s">
        <v>3</v>
      </c>
    </row>
    <row r="10" spans="1:12" ht="38.25" x14ac:dyDescent="0.25">
      <c r="A10" s="135" t="s">
        <v>197</v>
      </c>
      <c r="B10" s="135" t="s">
        <v>196</v>
      </c>
      <c r="C10" s="63" t="s">
        <v>147</v>
      </c>
      <c r="D10" s="28" t="s">
        <v>119</v>
      </c>
      <c r="E10" s="28" t="s">
        <v>118</v>
      </c>
    </row>
    <row r="11" spans="1:12" ht="18.75" x14ac:dyDescent="0.25">
      <c r="A11" s="135" t="s">
        <v>195</v>
      </c>
      <c r="B11" s="134" t="s">
        <v>313</v>
      </c>
      <c r="C11" s="128">
        <f>C12+C13+C17+C20+C21+C16+C18+C19</f>
        <v>12965.4</v>
      </c>
      <c r="D11" s="129">
        <f>SUM(D12:D19)</f>
        <v>1616.9</v>
      </c>
      <c r="E11" s="30" t="e">
        <f>D11/#REF!*100</f>
        <v>#REF!</v>
      </c>
      <c r="G11">
        <v>10895.6</v>
      </c>
      <c r="H11" s="7">
        <v>0</v>
      </c>
    </row>
    <row r="12" spans="1:12" ht="33" customHeight="1" x14ac:dyDescent="0.25">
      <c r="A12" s="161" t="s">
        <v>210</v>
      </c>
      <c r="B12" s="156" t="s">
        <v>194</v>
      </c>
      <c r="C12" s="136">
        <v>2400</v>
      </c>
      <c r="D12" s="130">
        <v>534.20000000000005</v>
      </c>
      <c r="E12" s="29" t="e">
        <f>D12/#REF!*100</f>
        <v>#REF!</v>
      </c>
      <c r="G12">
        <v>1150</v>
      </c>
      <c r="H12" s="7">
        <v>0</v>
      </c>
    </row>
    <row r="13" spans="1:12" ht="29.25" customHeight="1" x14ac:dyDescent="0.25">
      <c r="A13" s="157" t="s">
        <v>317</v>
      </c>
      <c r="B13" s="567" t="s">
        <v>314</v>
      </c>
      <c r="C13" s="570">
        <v>3495.9</v>
      </c>
      <c r="D13" s="130"/>
      <c r="E13" s="29"/>
      <c r="H13" s="7"/>
    </row>
    <row r="14" spans="1:12" ht="33" customHeight="1" x14ac:dyDescent="0.25">
      <c r="A14" s="161" t="s">
        <v>315</v>
      </c>
      <c r="B14" s="568"/>
      <c r="C14" s="571"/>
      <c r="D14" s="130"/>
      <c r="E14" s="29"/>
      <c r="H14" s="7"/>
    </row>
    <row r="15" spans="1:12" ht="62.25" customHeight="1" x14ac:dyDescent="0.25">
      <c r="A15" s="236" t="s">
        <v>316</v>
      </c>
      <c r="B15" s="569"/>
      <c r="C15" s="572"/>
      <c r="D15" s="137">
        <v>1075.9000000000001</v>
      </c>
      <c r="E15" s="29" t="e">
        <f>D15/#REF!*100</f>
        <v>#REF!</v>
      </c>
      <c r="G15">
        <v>2146.9</v>
      </c>
      <c r="H15" s="7">
        <v>-871.79999999999973</v>
      </c>
    </row>
    <row r="16" spans="1:12" ht="39" customHeight="1" x14ac:dyDescent="0.25">
      <c r="A16" s="157" t="s">
        <v>286</v>
      </c>
      <c r="B16" s="156" t="s">
        <v>191</v>
      </c>
      <c r="C16" s="131">
        <v>80</v>
      </c>
      <c r="D16" s="137">
        <v>6.8</v>
      </c>
      <c r="E16" s="29" t="e">
        <v>#REF!</v>
      </c>
      <c r="G16">
        <v>10.6</v>
      </c>
      <c r="H16" s="7">
        <v>0</v>
      </c>
    </row>
    <row r="17" spans="1:13" ht="56.25" x14ac:dyDescent="0.25">
      <c r="A17" s="235" t="s">
        <v>193</v>
      </c>
      <c r="B17" s="406" t="s">
        <v>192</v>
      </c>
      <c r="C17" s="200">
        <v>2000</v>
      </c>
      <c r="D17" s="137"/>
      <c r="E17" s="29"/>
      <c r="H17" s="7"/>
    </row>
    <row r="18" spans="1:13" ht="37.5" x14ac:dyDescent="0.25">
      <c r="A18" s="235" t="s">
        <v>211</v>
      </c>
      <c r="B18" s="406" t="s">
        <v>255</v>
      </c>
      <c r="C18" s="200">
        <v>800</v>
      </c>
      <c r="D18" s="130"/>
      <c r="E18" s="29"/>
      <c r="H18" s="7"/>
    </row>
    <row r="19" spans="1:13" ht="48.75" customHeight="1" x14ac:dyDescent="0.25">
      <c r="A19" s="235" t="s">
        <v>212</v>
      </c>
      <c r="B19" s="407" t="s">
        <v>386</v>
      </c>
      <c r="C19" s="200">
        <v>4000</v>
      </c>
      <c r="D19" s="130"/>
      <c r="E19" s="29"/>
      <c r="H19" s="7"/>
    </row>
    <row r="20" spans="1:13" ht="93.75" x14ac:dyDescent="0.3">
      <c r="A20" s="235" t="s">
        <v>287</v>
      </c>
      <c r="B20" s="408" t="s">
        <v>253</v>
      </c>
      <c r="C20" s="409">
        <v>139.5</v>
      </c>
      <c r="D20" s="130"/>
      <c r="E20" s="29"/>
      <c r="H20" s="7"/>
    </row>
    <row r="21" spans="1:13" ht="37.5" x14ac:dyDescent="0.3">
      <c r="A21" s="410" t="s">
        <v>207</v>
      </c>
      <c r="B21" s="411" t="s">
        <v>208</v>
      </c>
      <c r="C21" s="409">
        <v>50</v>
      </c>
      <c r="D21" s="130"/>
      <c r="E21" s="29"/>
      <c r="H21" s="7"/>
    </row>
    <row r="22" spans="1:13" ht="18.75" x14ac:dyDescent="0.25">
      <c r="A22" s="412" t="s">
        <v>190</v>
      </c>
      <c r="B22" s="413" t="s">
        <v>189</v>
      </c>
      <c r="C22" s="414">
        <f>C23+C24+C25+C26</f>
        <v>10881.699999999999</v>
      </c>
      <c r="D22" s="128" t="e">
        <f>D23+D25+#REF!+D24</f>
        <v>#REF!</v>
      </c>
      <c r="E22" s="30" t="e">
        <f>D22/#REF!*100</f>
        <v>#REF!</v>
      </c>
      <c r="G22">
        <v>8542.4</v>
      </c>
      <c r="H22" s="7">
        <v>0</v>
      </c>
    </row>
    <row r="23" spans="1:13" ht="37.5" customHeight="1" x14ac:dyDescent="0.25">
      <c r="A23" s="415" t="s">
        <v>288</v>
      </c>
      <c r="B23" s="416" t="s">
        <v>188</v>
      </c>
      <c r="C23" s="417">
        <v>9608.5</v>
      </c>
      <c r="D23" s="130">
        <v>3538</v>
      </c>
      <c r="E23" s="29" t="e">
        <f>D23/#REF!*100</f>
        <v>#REF!</v>
      </c>
      <c r="F23" s="132" t="s">
        <v>187</v>
      </c>
      <c r="G23">
        <v>6126.7</v>
      </c>
      <c r="H23" s="7">
        <v>0</v>
      </c>
    </row>
    <row r="24" spans="1:13" ht="60.75" customHeight="1" x14ac:dyDescent="0.25">
      <c r="A24" s="415" t="s">
        <v>290</v>
      </c>
      <c r="B24" s="418" t="s">
        <v>185</v>
      </c>
      <c r="C24" s="200">
        <v>3.8</v>
      </c>
      <c r="D24" s="133">
        <f>1444.1+639.9</f>
        <v>2084</v>
      </c>
      <c r="E24" s="29" t="e">
        <f>D24/#REF!*100</f>
        <v>#REF!</v>
      </c>
      <c r="F24" s="132"/>
      <c r="G24">
        <v>2248.4</v>
      </c>
      <c r="H24" s="7">
        <v>0</v>
      </c>
    </row>
    <row r="25" spans="1:13" ht="57.75" customHeight="1" x14ac:dyDescent="0.25">
      <c r="A25" s="415" t="s">
        <v>289</v>
      </c>
      <c r="B25" s="418" t="s">
        <v>186</v>
      </c>
      <c r="C25" s="201">
        <v>245.3</v>
      </c>
      <c r="D25" s="130">
        <v>94.7</v>
      </c>
      <c r="E25" s="29" t="e">
        <f>D25/#REF!*100</f>
        <v>#REF!</v>
      </c>
      <c r="F25" s="132"/>
      <c r="G25">
        <v>167.4</v>
      </c>
      <c r="H25" s="7">
        <v>0</v>
      </c>
    </row>
    <row r="26" spans="1:13" ht="100.5" customHeight="1" x14ac:dyDescent="0.3">
      <c r="A26" s="235" t="s">
        <v>390</v>
      </c>
      <c r="B26" s="419" t="s">
        <v>394</v>
      </c>
      <c r="C26" s="179">
        <v>1024.0999999999999</v>
      </c>
      <c r="D26" s="130"/>
      <c r="E26" s="29"/>
      <c r="F26" s="132"/>
      <c r="H26" s="7"/>
    </row>
    <row r="27" spans="1:13" ht="18.75" x14ac:dyDescent="0.25">
      <c r="A27" s="561" t="s">
        <v>184</v>
      </c>
      <c r="B27" s="562"/>
      <c r="C27" s="129">
        <f>C11+C22</f>
        <v>23847.1</v>
      </c>
      <c r="D27" s="128" t="e">
        <f>D22+D11</f>
        <v>#REF!</v>
      </c>
      <c r="E27" s="30" t="e">
        <f>D27/#REF!*100</f>
        <v>#REF!</v>
      </c>
      <c r="G27">
        <v>22561.249999999996</v>
      </c>
      <c r="H27" s="7">
        <v>-19438</v>
      </c>
      <c r="M27" s="7"/>
    </row>
    <row r="28" spans="1:13" x14ac:dyDescent="0.25">
      <c r="G28" s="7">
        <f>G27-C27</f>
        <v>-1285.8500000000022</v>
      </c>
    </row>
    <row r="29" spans="1:13" ht="18.75" x14ac:dyDescent="0.25">
      <c r="A29" s="564" t="s">
        <v>285</v>
      </c>
      <c r="B29" s="564"/>
      <c r="E29" s="7"/>
    </row>
  </sheetData>
  <mergeCells count="7">
    <mergeCell ref="A27:B27"/>
    <mergeCell ref="A8:C8"/>
    <mergeCell ref="A29:B29"/>
    <mergeCell ref="B5:C5"/>
    <mergeCell ref="A7:C7"/>
    <mergeCell ref="B13:B15"/>
    <mergeCell ref="C13:C15"/>
  </mergeCells>
  <phoneticPr fontId="38" type="noConversion"/>
  <pageMargins left="0.70866141732283472" right="0.35433070866141736" top="0.39370078740157483" bottom="0.74803149606299213" header="0.31496062992125984" footer="0.31496062992125984"/>
  <pageSetup paperSize="9" scale="6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159" t="s">
        <v>230</v>
      </c>
    </row>
    <row r="2" spans="1:3" ht="15.75" x14ac:dyDescent="0.25">
      <c r="C2" s="159" t="s">
        <v>0</v>
      </c>
    </row>
    <row r="3" spans="1:3" ht="15.75" x14ac:dyDescent="0.25">
      <c r="C3" s="159" t="s">
        <v>1</v>
      </c>
    </row>
    <row r="4" spans="1:3" ht="15.75" x14ac:dyDescent="0.25">
      <c r="C4" s="159" t="s">
        <v>2</v>
      </c>
    </row>
    <row r="5" spans="1:3" x14ac:dyDescent="0.25">
      <c r="C5" s="162"/>
    </row>
    <row r="9" spans="1:3" ht="52.5" customHeight="1" x14ac:dyDescent="0.25">
      <c r="A9" s="573" t="s">
        <v>309</v>
      </c>
      <c r="B9" s="574"/>
      <c r="C9" s="574"/>
    </row>
    <row r="10" spans="1:3" ht="18.75" x14ac:dyDescent="0.3">
      <c r="A10" s="171"/>
    </row>
    <row r="11" spans="1:3" ht="18.75" x14ac:dyDescent="0.25">
      <c r="A11" s="166" t="s">
        <v>231</v>
      </c>
      <c r="B11" s="166" t="s">
        <v>232</v>
      </c>
      <c r="C11" s="166" t="s">
        <v>233</v>
      </c>
    </row>
    <row r="12" spans="1:3" ht="18.75" x14ac:dyDescent="0.25">
      <c r="A12" s="617" t="s">
        <v>234</v>
      </c>
      <c r="B12" s="618" t="s">
        <v>235</v>
      </c>
      <c r="C12" s="175" t="s">
        <v>236</v>
      </c>
    </row>
    <row r="13" spans="1:3" ht="18.75" x14ac:dyDescent="0.25">
      <c r="A13" s="617"/>
      <c r="B13" s="618"/>
      <c r="C13" s="175" t="s">
        <v>237</v>
      </c>
    </row>
    <row r="14" spans="1:3" ht="37.5" x14ac:dyDescent="0.25">
      <c r="A14" s="617"/>
      <c r="B14" s="618"/>
      <c r="C14" s="175" t="s">
        <v>238</v>
      </c>
    </row>
    <row r="15" spans="1:3" ht="18.75" x14ac:dyDescent="0.25">
      <c r="A15" s="617"/>
      <c r="B15" s="618"/>
      <c r="C15" s="175" t="s">
        <v>239</v>
      </c>
    </row>
    <row r="16" spans="1:3" ht="18.75" x14ac:dyDescent="0.25">
      <c r="A16" s="617"/>
      <c r="B16" s="618"/>
      <c r="C16" s="175" t="s">
        <v>240</v>
      </c>
    </row>
    <row r="17" spans="1:3" ht="18.75" x14ac:dyDescent="0.25">
      <c r="A17" s="617"/>
      <c r="B17" s="618"/>
      <c r="C17" s="175" t="s">
        <v>241</v>
      </c>
    </row>
    <row r="18" spans="1:3" ht="37.5" x14ac:dyDescent="0.25">
      <c r="A18" s="617"/>
      <c r="B18" s="618"/>
      <c r="C18" s="175" t="s">
        <v>242</v>
      </c>
    </row>
    <row r="19" spans="1:3" ht="37.5" x14ac:dyDescent="0.25">
      <c r="A19" s="617"/>
      <c r="B19" s="618"/>
      <c r="C19" s="175" t="s">
        <v>243</v>
      </c>
    </row>
    <row r="20" spans="1:3" ht="18.75" x14ac:dyDescent="0.25">
      <c r="A20" s="617" t="s">
        <v>244</v>
      </c>
      <c r="B20" s="618" t="s">
        <v>245</v>
      </c>
      <c r="C20" s="175" t="s">
        <v>236</v>
      </c>
    </row>
    <row r="21" spans="1:3" ht="18.75" x14ac:dyDescent="0.25">
      <c r="A21" s="617"/>
      <c r="B21" s="618"/>
      <c r="C21" s="175" t="s">
        <v>237</v>
      </c>
    </row>
    <row r="22" spans="1:3" ht="37.5" x14ac:dyDescent="0.25">
      <c r="A22" s="617"/>
      <c r="B22" s="618"/>
      <c r="C22" s="175" t="s">
        <v>238</v>
      </c>
    </row>
    <row r="23" spans="1:3" ht="18.75" x14ac:dyDescent="0.25">
      <c r="A23" s="617"/>
      <c r="B23" s="618"/>
      <c r="C23" s="175" t="s">
        <v>239</v>
      </c>
    </row>
    <row r="24" spans="1:3" ht="18.75" x14ac:dyDescent="0.25">
      <c r="A24" s="617"/>
      <c r="B24" s="618"/>
      <c r="C24" s="175" t="s">
        <v>240</v>
      </c>
    </row>
    <row r="25" spans="1:3" ht="18.75" x14ac:dyDescent="0.25">
      <c r="A25" s="617" t="s">
        <v>246</v>
      </c>
      <c r="B25" s="618" t="s">
        <v>247</v>
      </c>
      <c r="C25" s="175" t="s">
        <v>236</v>
      </c>
    </row>
    <row r="26" spans="1:3" ht="18.75" x14ac:dyDescent="0.25">
      <c r="A26" s="617"/>
      <c r="B26" s="618"/>
      <c r="C26" s="175" t="s">
        <v>237</v>
      </c>
    </row>
    <row r="27" spans="1:3" ht="37.5" x14ac:dyDescent="0.25">
      <c r="A27" s="617"/>
      <c r="B27" s="618"/>
      <c r="C27" s="175" t="s">
        <v>238</v>
      </c>
    </row>
    <row r="28" spans="1:3" ht="18.75" x14ac:dyDescent="0.25">
      <c r="A28" s="617"/>
      <c r="B28" s="618"/>
      <c r="C28" s="175" t="s">
        <v>239</v>
      </c>
    </row>
    <row r="29" spans="1:3" ht="18.75" x14ac:dyDescent="0.25">
      <c r="A29" s="617"/>
      <c r="B29" s="618"/>
      <c r="C29" s="175" t="s">
        <v>248</v>
      </c>
    </row>
    <row r="30" spans="1:3" ht="18.75" x14ac:dyDescent="0.25">
      <c r="A30" s="617"/>
      <c r="B30" s="618"/>
      <c r="C30" s="175" t="s">
        <v>249</v>
      </c>
    </row>
    <row r="31" spans="1:3" ht="75" x14ac:dyDescent="0.25">
      <c r="A31" s="176" t="s">
        <v>250</v>
      </c>
      <c r="B31" s="175" t="s">
        <v>251</v>
      </c>
      <c r="C31" s="175" t="s">
        <v>252</v>
      </c>
    </row>
    <row r="32" spans="1:3" ht="15.75" x14ac:dyDescent="0.25">
      <c r="A32" s="177"/>
    </row>
    <row r="33" spans="1:3" ht="18.75" x14ac:dyDescent="0.3">
      <c r="A33" s="613" t="s">
        <v>308</v>
      </c>
      <c r="B33" s="613"/>
      <c r="C33" s="613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8" type="noConversion"/>
  <pageMargins left="0.7" right="0.7" top="0.75" bottom="0.75" header="0.3" footer="0.3"/>
  <pageSetup paperSize="9" scale="6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6" sqref="C6"/>
    </sheetView>
  </sheetViews>
  <sheetFormatPr defaultRowHeight="15" x14ac:dyDescent="0.25"/>
  <cols>
    <col min="2" max="2" width="46" customWidth="1"/>
    <col min="3" max="3" width="26.5703125" customWidth="1"/>
    <col min="4" max="4" width="5.5703125" customWidth="1"/>
  </cols>
  <sheetData>
    <row r="1" spans="1:4" ht="15.75" x14ac:dyDescent="0.25">
      <c r="D1" s="185" t="s">
        <v>276</v>
      </c>
    </row>
    <row r="2" spans="1:4" ht="15.75" x14ac:dyDescent="0.25">
      <c r="D2" s="185" t="s">
        <v>0</v>
      </c>
    </row>
    <row r="3" spans="1:4" ht="15.75" x14ac:dyDescent="0.25">
      <c r="D3" s="185" t="s">
        <v>1</v>
      </c>
    </row>
    <row r="4" spans="1:4" ht="15.75" x14ac:dyDescent="0.25">
      <c r="D4" s="185" t="s">
        <v>2</v>
      </c>
    </row>
    <row r="5" spans="1:4" x14ac:dyDescent="0.25">
      <c r="C5" s="565" t="s">
        <v>396</v>
      </c>
      <c r="D5" s="566"/>
    </row>
    <row r="6" spans="1:4" ht="15.75" x14ac:dyDescent="0.25">
      <c r="C6" s="186"/>
    </row>
    <row r="7" spans="1:4" ht="60" customHeight="1" x14ac:dyDescent="0.25">
      <c r="A7" s="621" t="s">
        <v>350</v>
      </c>
      <c r="B7" s="621"/>
      <c r="C7" s="621"/>
    </row>
    <row r="8" spans="1:4" ht="18.75" x14ac:dyDescent="0.3">
      <c r="A8" s="196"/>
      <c r="C8" s="197" t="s">
        <v>3</v>
      </c>
    </row>
    <row r="9" spans="1:4" ht="18.75" x14ac:dyDescent="0.25">
      <c r="A9" s="193" t="s">
        <v>257</v>
      </c>
      <c r="B9" s="193" t="s">
        <v>4</v>
      </c>
      <c r="C9" s="193" t="s">
        <v>147</v>
      </c>
    </row>
    <row r="10" spans="1:4" ht="56.25" x14ac:dyDescent="0.25">
      <c r="A10" s="622" t="s">
        <v>234</v>
      </c>
      <c r="B10" s="190" t="s">
        <v>277</v>
      </c>
      <c r="C10" s="198">
        <v>0</v>
      </c>
    </row>
    <row r="11" spans="1:4" ht="18.75" x14ac:dyDescent="0.25">
      <c r="A11" s="623"/>
      <c r="B11" s="190" t="s">
        <v>204</v>
      </c>
      <c r="C11" s="198"/>
    </row>
    <row r="12" spans="1:4" ht="18.75" x14ac:dyDescent="0.25">
      <c r="A12" s="623"/>
      <c r="B12" s="190" t="s">
        <v>278</v>
      </c>
      <c r="C12" s="198">
        <v>0</v>
      </c>
    </row>
    <row r="13" spans="1:4" ht="18.75" x14ac:dyDescent="0.25">
      <c r="A13" s="624"/>
      <c r="B13" s="190" t="s">
        <v>279</v>
      </c>
      <c r="C13" s="198">
        <v>0</v>
      </c>
    </row>
    <row r="14" spans="1:4" ht="112.5" x14ac:dyDescent="0.25">
      <c r="A14" s="622" t="s">
        <v>280</v>
      </c>
      <c r="B14" s="190" t="s">
        <v>281</v>
      </c>
      <c r="C14" s="198">
        <v>1000</v>
      </c>
    </row>
    <row r="15" spans="1:4" ht="18.75" x14ac:dyDescent="0.25">
      <c r="A15" s="623"/>
      <c r="B15" s="190" t="s">
        <v>282</v>
      </c>
      <c r="C15" s="198"/>
    </row>
    <row r="16" spans="1:4" ht="18.75" x14ac:dyDescent="0.25">
      <c r="A16" s="623"/>
      <c r="B16" s="190" t="s">
        <v>278</v>
      </c>
      <c r="C16" s="198">
        <v>0</v>
      </c>
    </row>
    <row r="17" spans="1:3" ht="18.75" x14ac:dyDescent="0.25">
      <c r="A17" s="624"/>
      <c r="B17" s="190" t="s">
        <v>279</v>
      </c>
      <c r="C17" s="198">
        <v>1000</v>
      </c>
    </row>
    <row r="18" spans="1:3" ht="75" x14ac:dyDescent="0.25">
      <c r="A18" s="622" t="s">
        <v>283</v>
      </c>
      <c r="B18" s="190" t="s">
        <v>284</v>
      </c>
      <c r="C18" s="198">
        <v>0</v>
      </c>
    </row>
    <row r="19" spans="1:3" ht="18.75" x14ac:dyDescent="0.25">
      <c r="A19" s="623"/>
      <c r="B19" s="190" t="s">
        <v>282</v>
      </c>
      <c r="C19" s="198"/>
    </row>
    <row r="20" spans="1:3" ht="18.75" x14ac:dyDescent="0.25">
      <c r="A20" s="623"/>
      <c r="B20" s="190" t="s">
        <v>278</v>
      </c>
      <c r="C20" s="198">
        <v>0</v>
      </c>
    </row>
    <row r="21" spans="1:3" ht="18.75" x14ac:dyDescent="0.25">
      <c r="A21" s="624"/>
      <c r="B21" s="190" t="s">
        <v>279</v>
      </c>
      <c r="C21" s="198">
        <v>0</v>
      </c>
    </row>
    <row r="23" spans="1:3" s="199" customFormat="1" ht="66.75" customHeight="1" x14ac:dyDescent="0.25">
      <c r="A23" s="619" t="s">
        <v>310</v>
      </c>
      <c r="B23" s="620"/>
      <c r="C23" s="620"/>
    </row>
  </sheetData>
  <mergeCells count="6">
    <mergeCell ref="A23:C23"/>
    <mergeCell ref="C5:D5"/>
    <mergeCell ref="A7:C7"/>
    <mergeCell ref="A10:A13"/>
    <mergeCell ref="A14:A17"/>
    <mergeCell ref="A18:A21"/>
  </mergeCells>
  <pageMargins left="0.7" right="0.7" top="0.75" bottom="0.75" header="0.3" footer="0.3"/>
  <pageSetup paperSize="9"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G6" sqref="G6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185" t="s">
        <v>371</v>
      </c>
    </row>
    <row r="2" spans="1:8" ht="15.75" x14ac:dyDescent="0.25">
      <c r="H2" s="185" t="s">
        <v>0</v>
      </c>
    </row>
    <row r="3" spans="1:8" ht="15.75" x14ac:dyDescent="0.25">
      <c r="H3" s="185" t="s">
        <v>1</v>
      </c>
    </row>
    <row r="4" spans="1:8" ht="15.75" x14ac:dyDescent="0.25">
      <c r="H4" s="185" t="s">
        <v>2</v>
      </c>
    </row>
    <row r="5" spans="1:8" x14ac:dyDescent="0.25">
      <c r="G5" s="565" t="s">
        <v>396</v>
      </c>
      <c r="H5" s="566"/>
    </row>
    <row r="6" spans="1:8" ht="15.75" x14ac:dyDescent="0.25">
      <c r="H6" s="186"/>
    </row>
    <row r="7" spans="1:8" ht="39.75" customHeight="1" x14ac:dyDescent="0.25">
      <c r="A7" s="621" t="s">
        <v>374</v>
      </c>
      <c r="B7" s="621"/>
      <c r="C7" s="621"/>
      <c r="D7" s="621"/>
      <c r="E7" s="621"/>
      <c r="F7" s="621"/>
      <c r="G7" s="621"/>
      <c r="H7" s="621"/>
    </row>
    <row r="9" spans="1:8" ht="18.75" x14ac:dyDescent="0.25">
      <c r="A9" s="626" t="s">
        <v>256</v>
      </c>
      <c r="B9" s="626"/>
      <c r="C9" s="626"/>
      <c r="D9" s="626"/>
      <c r="E9" s="626"/>
      <c r="F9" s="626"/>
      <c r="G9" s="626"/>
      <c r="H9" s="626"/>
    </row>
    <row r="10" spans="1:8" ht="18.75" x14ac:dyDescent="0.3">
      <c r="A10" s="187"/>
    </row>
    <row r="11" spans="1:8" ht="18.75" x14ac:dyDescent="0.25">
      <c r="A11" s="627" t="s">
        <v>257</v>
      </c>
      <c r="B11" s="627" t="s">
        <v>258</v>
      </c>
      <c r="C11" s="627" t="s">
        <v>259</v>
      </c>
      <c r="D11" s="627" t="s">
        <v>260</v>
      </c>
      <c r="E11" s="627" t="s">
        <v>261</v>
      </c>
      <c r="F11" s="627"/>
      <c r="G11" s="627"/>
      <c r="H11" s="627"/>
    </row>
    <row r="12" spans="1:8" ht="112.5" x14ac:dyDescent="0.25">
      <c r="A12" s="627"/>
      <c r="B12" s="627"/>
      <c r="C12" s="627"/>
      <c r="D12" s="627"/>
      <c r="E12" s="188" t="s">
        <v>262</v>
      </c>
      <c r="F12" s="188" t="s">
        <v>263</v>
      </c>
      <c r="G12" s="188" t="s">
        <v>264</v>
      </c>
      <c r="H12" s="188" t="s">
        <v>265</v>
      </c>
    </row>
    <row r="13" spans="1:8" ht="18.75" x14ac:dyDescent="0.25">
      <c r="A13" s="189">
        <v>1</v>
      </c>
      <c r="B13" s="189">
        <v>2</v>
      </c>
      <c r="C13" s="189">
        <v>3</v>
      </c>
      <c r="D13" s="189">
        <v>4</v>
      </c>
      <c r="E13" s="189">
        <v>5</v>
      </c>
      <c r="F13" s="189">
        <v>6</v>
      </c>
      <c r="G13" s="189">
        <v>7</v>
      </c>
      <c r="H13" s="189">
        <v>8</v>
      </c>
    </row>
    <row r="14" spans="1:8" ht="18.75" x14ac:dyDescent="0.25">
      <c r="A14" s="190"/>
      <c r="B14" s="190"/>
      <c r="C14" s="190"/>
      <c r="D14" s="191">
        <v>0</v>
      </c>
      <c r="E14" s="190"/>
      <c r="F14" s="190"/>
      <c r="G14" s="190"/>
      <c r="H14" s="190"/>
    </row>
    <row r="15" spans="1:8" ht="18.75" x14ac:dyDescent="0.25">
      <c r="A15" s="190"/>
      <c r="B15" s="192" t="s">
        <v>266</v>
      </c>
      <c r="C15" s="190"/>
      <c r="D15" s="191">
        <v>0</v>
      </c>
      <c r="E15" s="190"/>
      <c r="F15" s="190"/>
      <c r="G15" s="190"/>
      <c r="H15" s="190"/>
    </row>
    <row r="16" spans="1:8" ht="18.75" x14ac:dyDescent="0.3">
      <c r="A16" s="187"/>
    </row>
    <row r="17" spans="1:8" ht="18.75" x14ac:dyDescent="0.25">
      <c r="A17" s="626" t="s">
        <v>267</v>
      </c>
      <c r="B17" s="626"/>
      <c r="C17" s="626"/>
      <c r="D17" s="626"/>
      <c r="E17" s="626"/>
      <c r="F17" s="626"/>
      <c r="G17" s="626"/>
      <c r="H17" s="626"/>
    </row>
    <row r="18" spans="1:8" ht="18.75" x14ac:dyDescent="0.3">
      <c r="A18" s="187"/>
    </row>
    <row r="19" spans="1:8" ht="37.5" x14ac:dyDescent="0.25">
      <c r="A19" s="627" t="s">
        <v>268</v>
      </c>
      <c r="B19" s="627"/>
      <c r="C19" s="627"/>
      <c r="D19" s="627"/>
      <c r="E19" s="627"/>
      <c r="F19" s="188" t="s">
        <v>269</v>
      </c>
    </row>
    <row r="20" spans="1:8" ht="18.75" x14ac:dyDescent="0.25">
      <c r="A20" s="628">
        <v>1</v>
      </c>
      <c r="B20" s="628"/>
      <c r="C20" s="628"/>
      <c r="D20" s="628"/>
      <c r="E20" s="628"/>
      <c r="F20" s="189">
        <v>2</v>
      </c>
    </row>
    <row r="21" spans="1:8" ht="18.75" x14ac:dyDescent="0.25">
      <c r="A21" s="628" t="s">
        <v>270</v>
      </c>
      <c r="B21" s="628"/>
      <c r="C21" s="628"/>
      <c r="D21" s="628"/>
      <c r="E21" s="628"/>
      <c r="F21" s="194">
        <v>0</v>
      </c>
    </row>
    <row r="23" spans="1:8" s="195" customFormat="1" ht="65.25" customHeight="1" x14ac:dyDescent="0.3">
      <c r="A23" s="629" t="s">
        <v>296</v>
      </c>
      <c r="B23" s="620"/>
      <c r="C23" s="620"/>
      <c r="D23" s="620"/>
      <c r="E23" s="620"/>
      <c r="F23" s="620"/>
      <c r="G23" s="620"/>
      <c r="H23" s="620"/>
    </row>
    <row r="24" spans="1:8" ht="18.75" x14ac:dyDescent="0.3">
      <c r="B24" s="625"/>
      <c r="C24" s="625"/>
      <c r="D24" s="625"/>
      <c r="E24" s="625"/>
      <c r="F24" s="625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4"/>
  <sheetViews>
    <sheetView workbookViewId="0">
      <selection activeCell="A5" sqref="A5"/>
    </sheetView>
  </sheetViews>
  <sheetFormatPr defaultRowHeight="15" x14ac:dyDescent="0.25"/>
  <cols>
    <col min="1" max="1" width="88.140625" customWidth="1"/>
    <col min="2" max="2" width="16.85546875" customWidth="1"/>
  </cols>
  <sheetData>
    <row r="1" spans="1:3" x14ac:dyDescent="0.25">
      <c r="A1" s="630" t="s">
        <v>372</v>
      </c>
      <c r="B1" s="578"/>
    </row>
    <row r="2" spans="1:3" x14ac:dyDescent="0.25">
      <c r="A2" s="630" t="s">
        <v>365</v>
      </c>
      <c r="B2" s="578"/>
    </row>
    <row r="3" spans="1:3" x14ac:dyDescent="0.25">
      <c r="A3" s="630" t="s">
        <v>366</v>
      </c>
      <c r="B3" s="578"/>
    </row>
    <row r="4" spans="1:3" x14ac:dyDescent="0.25">
      <c r="A4" s="630" t="s">
        <v>399</v>
      </c>
      <c r="B4" s="631"/>
    </row>
    <row r="6" spans="1:3" ht="18.75" x14ac:dyDescent="0.3">
      <c r="A6" s="633" t="s">
        <v>351</v>
      </c>
      <c r="B6" s="633"/>
      <c r="C6" s="633"/>
    </row>
    <row r="7" spans="1:3" ht="18.75" x14ac:dyDescent="0.3">
      <c r="A7" s="187"/>
    </row>
    <row r="8" spans="1:3" ht="42.75" customHeight="1" x14ac:dyDescent="0.3">
      <c r="A8" s="228" t="s">
        <v>271</v>
      </c>
      <c r="B8" s="229" t="s">
        <v>352</v>
      </c>
    </row>
    <row r="9" spans="1:3" ht="31.5" x14ac:dyDescent="0.25">
      <c r="A9" s="230" t="s">
        <v>353</v>
      </c>
      <c r="B9" s="231">
        <v>100</v>
      </c>
    </row>
    <row r="10" spans="1:3" ht="15.75" x14ac:dyDescent="0.25">
      <c r="A10" s="230" t="s">
        <v>215</v>
      </c>
      <c r="B10" s="231">
        <v>100</v>
      </c>
    </row>
    <row r="11" spans="1:3" ht="15.75" x14ac:dyDescent="0.25">
      <c r="A11" s="230" t="s">
        <v>273</v>
      </c>
      <c r="B11" s="231">
        <v>100</v>
      </c>
    </row>
    <row r="12" spans="1:3" ht="15.75" x14ac:dyDescent="0.25">
      <c r="A12" s="230" t="s">
        <v>275</v>
      </c>
      <c r="B12" s="231">
        <v>100</v>
      </c>
    </row>
    <row r="13" spans="1:3" ht="63" x14ac:dyDescent="0.25">
      <c r="A13" s="230" t="s">
        <v>354</v>
      </c>
      <c r="B13" s="231">
        <v>100</v>
      </c>
    </row>
    <row r="14" spans="1:3" ht="48" customHeight="1" x14ac:dyDescent="0.25">
      <c r="A14" s="232" t="s">
        <v>355</v>
      </c>
      <c r="B14" s="231">
        <v>100</v>
      </c>
    </row>
    <row r="15" spans="1:3" ht="47.25" x14ac:dyDescent="0.25">
      <c r="A15" s="232" t="s">
        <v>272</v>
      </c>
      <c r="B15" s="231">
        <v>100</v>
      </c>
    </row>
    <row r="16" spans="1:3" ht="31.5" x14ac:dyDescent="0.25">
      <c r="A16" s="230" t="s">
        <v>356</v>
      </c>
      <c r="B16" s="231">
        <v>100</v>
      </c>
    </row>
    <row r="17" spans="1:2" ht="63" x14ac:dyDescent="0.25">
      <c r="A17" s="230" t="s">
        <v>357</v>
      </c>
      <c r="B17" s="231" t="s">
        <v>274</v>
      </c>
    </row>
    <row r="18" spans="1:2" ht="47.25" x14ac:dyDescent="0.25">
      <c r="A18" s="230" t="s">
        <v>358</v>
      </c>
      <c r="B18" s="231">
        <v>100</v>
      </c>
    </row>
    <row r="19" spans="1:2" ht="63" x14ac:dyDescent="0.25">
      <c r="A19" s="230" t="s">
        <v>359</v>
      </c>
      <c r="B19" s="231">
        <v>100</v>
      </c>
    </row>
    <row r="20" spans="1:2" ht="84" customHeight="1" x14ac:dyDescent="0.25">
      <c r="A20" s="232" t="s">
        <v>360</v>
      </c>
      <c r="B20" s="231">
        <v>100</v>
      </c>
    </row>
    <row r="21" spans="1:2" ht="63" x14ac:dyDescent="0.25">
      <c r="A21" s="230" t="s">
        <v>361</v>
      </c>
      <c r="B21" s="231">
        <v>100</v>
      </c>
    </row>
    <row r="22" spans="1:2" ht="47.25" x14ac:dyDescent="0.25">
      <c r="A22" s="230" t="s">
        <v>362</v>
      </c>
      <c r="B22" s="231">
        <v>100</v>
      </c>
    </row>
    <row r="23" spans="1:2" ht="63" x14ac:dyDescent="0.25">
      <c r="A23" s="230" t="s">
        <v>363</v>
      </c>
      <c r="B23" s="231">
        <v>100</v>
      </c>
    </row>
    <row r="24" spans="1:2" ht="31.5" customHeight="1" x14ac:dyDescent="0.25">
      <c r="A24" s="632" t="s">
        <v>364</v>
      </c>
      <c r="B24" s="632"/>
    </row>
  </sheetData>
  <mergeCells count="6">
    <mergeCell ref="A1:B1"/>
    <mergeCell ref="A2:B2"/>
    <mergeCell ref="A3:B3"/>
    <mergeCell ref="A4:B4"/>
    <mergeCell ref="A24:B24"/>
    <mergeCell ref="A6:C6"/>
  </mergeCells>
  <pageMargins left="0.7" right="0.7" top="0.75" bottom="0.75" header="0.3" footer="0.3"/>
  <pageSetup paperSize="9" scale="7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4"/>
  <sheetViews>
    <sheetView topLeftCell="A17" workbookViewId="0">
      <selection activeCell="A2" sqref="A2:C34"/>
    </sheetView>
  </sheetViews>
  <sheetFormatPr defaultRowHeight="15" x14ac:dyDescent="0.25"/>
  <cols>
    <col min="1" max="1" width="8.42578125" customWidth="1"/>
    <col min="2" max="2" width="43.5703125" customWidth="1"/>
    <col min="3" max="3" width="51.28515625" customWidth="1"/>
  </cols>
  <sheetData>
    <row r="2" spans="1:3" ht="15.75" x14ac:dyDescent="0.25">
      <c r="C2" s="159" t="s">
        <v>230</v>
      </c>
    </row>
    <row r="3" spans="1:3" ht="15.75" x14ac:dyDescent="0.25">
      <c r="C3" s="159" t="s">
        <v>0</v>
      </c>
    </row>
    <row r="4" spans="1:3" ht="15.75" x14ac:dyDescent="0.25">
      <c r="C4" s="159" t="s">
        <v>1</v>
      </c>
    </row>
    <row r="5" spans="1:3" ht="15.75" x14ac:dyDescent="0.25">
      <c r="C5" s="159" t="s">
        <v>2</v>
      </c>
    </row>
    <row r="6" spans="1:3" x14ac:dyDescent="0.25">
      <c r="C6" s="162" t="s">
        <v>397</v>
      </c>
    </row>
    <row r="10" spans="1:3" ht="83.25" customHeight="1" x14ac:dyDescent="0.25">
      <c r="A10" s="573" t="s">
        <v>373</v>
      </c>
      <c r="B10" s="573"/>
      <c r="C10" s="573"/>
    </row>
    <row r="11" spans="1:3" ht="18.75" x14ac:dyDescent="0.3">
      <c r="A11" s="237"/>
    </row>
    <row r="12" spans="1:3" ht="37.5" x14ac:dyDescent="0.25">
      <c r="A12" s="238" t="s">
        <v>231</v>
      </c>
      <c r="B12" s="238" t="s">
        <v>232</v>
      </c>
      <c r="C12" s="238" t="s">
        <v>233</v>
      </c>
    </row>
    <row r="13" spans="1:3" ht="17.25" customHeight="1" x14ac:dyDescent="0.25">
      <c r="A13" s="634" t="s">
        <v>234</v>
      </c>
      <c r="B13" s="635" t="s">
        <v>235</v>
      </c>
      <c r="C13" s="214" t="s">
        <v>236</v>
      </c>
    </row>
    <row r="14" spans="1:3" ht="17.25" customHeight="1" x14ac:dyDescent="0.25">
      <c r="A14" s="634"/>
      <c r="B14" s="635"/>
      <c r="C14" s="214" t="s">
        <v>237</v>
      </c>
    </row>
    <row r="15" spans="1:3" ht="56.25" x14ac:dyDescent="0.25">
      <c r="A15" s="634"/>
      <c r="B15" s="635"/>
      <c r="C15" s="214" t="s">
        <v>238</v>
      </c>
    </row>
    <row r="16" spans="1:3" ht="18.75" x14ac:dyDescent="0.25">
      <c r="A16" s="634"/>
      <c r="B16" s="635"/>
      <c r="C16" s="214" t="s">
        <v>239</v>
      </c>
    </row>
    <row r="17" spans="1:3" ht="18.75" x14ac:dyDescent="0.25">
      <c r="A17" s="634"/>
      <c r="B17" s="635"/>
      <c r="C17" s="214" t="s">
        <v>240</v>
      </c>
    </row>
    <row r="18" spans="1:3" ht="18.75" x14ac:dyDescent="0.25">
      <c r="A18" s="634"/>
      <c r="B18" s="635"/>
      <c r="C18" s="214" t="s">
        <v>241</v>
      </c>
    </row>
    <row r="19" spans="1:3" ht="37.5" x14ac:dyDescent="0.25">
      <c r="A19" s="634"/>
      <c r="B19" s="635"/>
      <c r="C19" s="214" t="s">
        <v>242</v>
      </c>
    </row>
    <row r="20" spans="1:3" ht="37.5" x14ac:dyDescent="0.25">
      <c r="A20" s="634"/>
      <c r="B20" s="635"/>
      <c r="C20" s="214" t="s">
        <v>243</v>
      </c>
    </row>
    <row r="21" spans="1:3" ht="18.75" x14ac:dyDescent="0.25">
      <c r="A21" s="634" t="s">
        <v>244</v>
      </c>
      <c r="B21" s="635" t="s">
        <v>245</v>
      </c>
      <c r="C21" s="214" t="s">
        <v>236</v>
      </c>
    </row>
    <row r="22" spans="1:3" ht="18.75" x14ac:dyDescent="0.25">
      <c r="A22" s="634"/>
      <c r="B22" s="635"/>
      <c r="C22" s="214" t="s">
        <v>237</v>
      </c>
    </row>
    <row r="23" spans="1:3" ht="56.25" x14ac:dyDescent="0.25">
      <c r="A23" s="634"/>
      <c r="B23" s="635"/>
      <c r="C23" s="214" t="s">
        <v>238</v>
      </c>
    </row>
    <row r="24" spans="1:3" ht="18.75" x14ac:dyDescent="0.25">
      <c r="A24" s="634"/>
      <c r="B24" s="635"/>
      <c r="C24" s="214" t="s">
        <v>239</v>
      </c>
    </row>
    <row r="25" spans="1:3" ht="18.75" x14ac:dyDescent="0.25">
      <c r="A25" s="634"/>
      <c r="B25" s="635"/>
      <c r="C25" s="214" t="s">
        <v>240</v>
      </c>
    </row>
    <row r="26" spans="1:3" ht="18.75" x14ac:dyDescent="0.25">
      <c r="A26" s="634" t="s">
        <v>246</v>
      </c>
      <c r="B26" s="635" t="s">
        <v>247</v>
      </c>
      <c r="C26" s="214" t="s">
        <v>236</v>
      </c>
    </row>
    <row r="27" spans="1:3" ht="18.75" x14ac:dyDescent="0.25">
      <c r="A27" s="634"/>
      <c r="B27" s="635"/>
      <c r="C27" s="214" t="s">
        <v>237</v>
      </c>
    </row>
    <row r="28" spans="1:3" ht="56.25" x14ac:dyDescent="0.25">
      <c r="A28" s="634"/>
      <c r="B28" s="635"/>
      <c r="C28" s="214" t="s">
        <v>238</v>
      </c>
    </row>
    <row r="29" spans="1:3" ht="18.75" x14ac:dyDescent="0.25">
      <c r="A29" s="634"/>
      <c r="B29" s="635"/>
      <c r="C29" s="214" t="s">
        <v>239</v>
      </c>
    </row>
    <row r="30" spans="1:3" ht="18.75" x14ac:dyDescent="0.25">
      <c r="A30" s="634"/>
      <c r="B30" s="635"/>
      <c r="C30" s="214" t="s">
        <v>248</v>
      </c>
    </row>
    <row r="31" spans="1:3" ht="18.75" x14ac:dyDescent="0.25">
      <c r="A31" s="634"/>
      <c r="B31" s="635"/>
      <c r="C31" s="214" t="s">
        <v>249</v>
      </c>
    </row>
    <row r="32" spans="1:3" ht="112.5" x14ac:dyDescent="0.25">
      <c r="A32" s="239" t="s">
        <v>250</v>
      </c>
      <c r="B32" s="214" t="s">
        <v>251</v>
      </c>
      <c r="C32" s="214" t="s">
        <v>252</v>
      </c>
    </row>
    <row r="33" spans="1:3" ht="15.75" x14ac:dyDescent="0.25">
      <c r="A33" s="240"/>
    </row>
    <row r="34" spans="1:3" ht="18.75" x14ac:dyDescent="0.3">
      <c r="A34" s="613" t="s">
        <v>308</v>
      </c>
      <c r="B34" s="613"/>
      <c r="C34" s="613"/>
    </row>
  </sheetData>
  <mergeCells count="8">
    <mergeCell ref="A34:C34"/>
    <mergeCell ref="A10:C10"/>
    <mergeCell ref="A13:A20"/>
    <mergeCell ref="B13:B20"/>
    <mergeCell ref="A21:A25"/>
    <mergeCell ref="B21:B25"/>
    <mergeCell ref="A26:A31"/>
    <mergeCell ref="B26:B31"/>
  </mergeCells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opLeftCell="A13" workbookViewId="0">
      <selection activeCell="A6" sqref="A6:C6"/>
    </sheetView>
  </sheetViews>
  <sheetFormatPr defaultRowHeight="15" x14ac:dyDescent="0.25"/>
  <cols>
    <col min="1" max="1" width="29.140625" customWidth="1"/>
    <col min="2" max="2" width="49.7109375" customWidth="1"/>
    <col min="3" max="3" width="18.5703125" style="7" customWidth="1"/>
  </cols>
  <sheetData>
    <row r="1" spans="1:5" ht="15.75" x14ac:dyDescent="0.25">
      <c r="C1" s="163" t="s">
        <v>216</v>
      </c>
    </row>
    <row r="2" spans="1:5" ht="15.75" x14ac:dyDescent="0.25">
      <c r="C2" s="163" t="s">
        <v>0</v>
      </c>
    </row>
    <row r="3" spans="1:5" ht="15.75" x14ac:dyDescent="0.25">
      <c r="C3" s="163" t="s">
        <v>1</v>
      </c>
    </row>
    <row r="4" spans="1:5" ht="15.75" x14ac:dyDescent="0.25">
      <c r="C4" s="163" t="s">
        <v>2</v>
      </c>
    </row>
    <row r="5" spans="1:5" x14ac:dyDescent="0.25">
      <c r="B5" s="578" t="s">
        <v>398</v>
      </c>
      <c r="C5" s="578"/>
    </row>
    <row r="6" spans="1:5" ht="18.75" x14ac:dyDescent="0.3">
      <c r="A6" s="573" t="s">
        <v>318</v>
      </c>
      <c r="B6" s="574"/>
      <c r="C6" s="574"/>
      <c r="D6" s="164"/>
    </row>
    <row r="7" spans="1:5" ht="18.75" customHeight="1" x14ac:dyDescent="0.25">
      <c r="C7" s="262" t="s">
        <v>3</v>
      </c>
      <c r="D7" s="165"/>
    </row>
    <row r="8" spans="1:5" ht="33" x14ac:dyDescent="0.25">
      <c r="A8" s="241" t="s">
        <v>197</v>
      </c>
      <c r="B8" s="241" t="s">
        <v>196</v>
      </c>
      <c r="C8" s="242" t="s">
        <v>147</v>
      </c>
    </row>
    <row r="9" spans="1:5" ht="16.5" x14ac:dyDescent="0.25">
      <c r="A9" s="243">
        <v>1</v>
      </c>
      <c r="B9" s="243">
        <v>2</v>
      </c>
      <c r="C9" s="244">
        <v>3</v>
      </c>
    </row>
    <row r="10" spans="1:5" ht="25.5" customHeight="1" x14ac:dyDescent="0.25">
      <c r="A10" s="245" t="s">
        <v>217</v>
      </c>
      <c r="B10" s="246" t="s">
        <v>189</v>
      </c>
      <c r="C10" s="247">
        <f>C11+C15+C20</f>
        <v>10292</v>
      </c>
    </row>
    <row r="11" spans="1:5" ht="49.5" x14ac:dyDescent="0.25">
      <c r="A11" s="248" t="s">
        <v>218</v>
      </c>
      <c r="B11" s="249" t="s">
        <v>219</v>
      </c>
      <c r="C11" s="250">
        <f>C12</f>
        <v>9018.7999999999993</v>
      </c>
    </row>
    <row r="12" spans="1:5" ht="40.5" customHeight="1" x14ac:dyDescent="0.25">
      <c r="A12" s="251" t="s">
        <v>320</v>
      </c>
      <c r="B12" s="252" t="s">
        <v>220</v>
      </c>
      <c r="C12" s="250">
        <f>C13</f>
        <v>9018.7999999999993</v>
      </c>
    </row>
    <row r="13" spans="1:5" ht="33" x14ac:dyDescent="0.25">
      <c r="A13" s="253" t="s">
        <v>291</v>
      </c>
      <c r="B13" s="252" t="s">
        <v>221</v>
      </c>
      <c r="C13" s="250">
        <f>C14</f>
        <v>9018.7999999999993</v>
      </c>
    </row>
    <row r="14" spans="1:5" ht="33" x14ac:dyDescent="0.25">
      <c r="A14" s="251" t="s">
        <v>288</v>
      </c>
      <c r="B14" s="252" t="s">
        <v>188</v>
      </c>
      <c r="C14" s="250">
        <v>9018.7999999999993</v>
      </c>
      <c r="D14" s="7"/>
    </row>
    <row r="15" spans="1:5" ht="33" x14ac:dyDescent="0.25">
      <c r="A15" s="251" t="s">
        <v>292</v>
      </c>
      <c r="B15" s="254" t="s">
        <v>222</v>
      </c>
      <c r="C15" s="255">
        <f>C19+C17</f>
        <v>249.10000000000002</v>
      </c>
      <c r="E15" s="7"/>
    </row>
    <row r="16" spans="1:5" ht="49.5" x14ac:dyDescent="0.25">
      <c r="A16" s="251" t="s">
        <v>294</v>
      </c>
      <c r="B16" s="254" t="s">
        <v>224</v>
      </c>
      <c r="C16" s="255">
        <v>3.8</v>
      </c>
      <c r="E16" s="7"/>
    </row>
    <row r="17" spans="1:5" ht="49.5" x14ac:dyDescent="0.25">
      <c r="A17" s="251" t="s">
        <v>290</v>
      </c>
      <c r="B17" s="254" t="s">
        <v>185</v>
      </c>
      <c r="C17" s="255">
        <v>3.8</v>
      </c>
      <c r="E17" s="7"/>
    </row>
    <row r="18" spans="1:5" ht="49.5" x14ac:dyDescent="0.25">
      <c r="A18" s="251" t="s">
        <v>295</v>
      </c>
      <c r="B18" s="254" t="s">
        <v>223</v>
      </c>
      <c r="C18" s="255">
        <f>C19</f>
        <v>245.3</v>
      </c>
    </row>
    <row r="19" spans="1:5" ht="66" x14ac:dyDescent="0.25">
      <c r="A19" s="253" t="s">
        <v>289</v>
      </c>
      <c r="B19" s="254" t="s">
        <v>186</v>
      </c>
      <c r="C19" s="255">
        <v>245.3</v>
      </c>
    </row>
    <row r="20" spans="1:5" ht="97.5" customHeight="1" x14ac:dyDescent="0.25">
      <c r="A20" s="256" t="s">
        <v>395</v>
      </c>
      <c r="B20" s="257" t="s">
        <v>394</v>
      </c>
      <c r="C20" s="258">
        <f>C21</f>
        <v>1024.0999999999999</v>
      </c>
    </row>
    <row r="21" spans="1:5" ht="102" customHeight="1" x14ac:dyDescent="0.25">
      <c r="A21" s="256" t="s">
        <v>390</v>
      </c>
      <c r="B21" s="259" t="s">
        <v>394</v>
      </c>
      <c r="C21" s="258">
        <v>1024.0999999999999</v>
      </c>
    </row>
    <row r="22" spans="1:5" ht="17.25" x14ac:dyDescent="0.3">
      <c r="A22" s="260"/>
      <c r="B22" s="260"/>
      <c r="C22" s="261"/>
    </row>
    <row r="23" spans="1:5" ht="84" customHeight="1" x14ac:dyDescent="0.3">
      <c r="A23" s="576" t="s">
        <v>293</v>
      </c>
      <c r="B23" s="577"/>
      <c r="C23" s="577"/>
    </row>
    <row r="24" spans="1:5" ht="18.75" x14ac:dyDescent="0.25">
      <c r="A24" s="167"/>
      <c r="B24" s="168"/>
      <c r="C24" s="169"/>
      <c r="E24" s="7"/>
    </row>
    <row r="25" spans="1:5" ht="18.75" x14ac:dyDescent="0.25">
      <c r="A25" s="575"/>
      <c r="B25" s="566"/>
      <c r="C25" s="566"/>
    </row>
  </sheetData>
  <mergeCells count="4">
    <mergeCell ref="A6:C6"/>
    <mergeCell ref="A25:C25"/>
    <mergeCell ref="A23:C23"/>
    <mergeCell ref="B5:C5"/>
  </mergeCells>
  <phoneticPr fontId="38" type="noConversion"/>
  <pageMargins left="0.70866141732283472" right="0.70866141732283472" top="0.55118110236220474" bottom="0.35433070866141736" header="0.31496062992125984" footer="0.31496062992125984"/>
  <pageSetup paperSize="9" scale="8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topLeftCell="A25" workbookViewId="0">
      <selection activeCell="A26" sqref="A26:C26"/>
    </sheetView>
  </sheetViews>
  <sheetFormatPr defaultRowHeight="15" x14ac:dyDescent="0.25"/>
  <cols>
    <col min="1" max="1" width="27.5703125" customWidth="1"/>
    <col min="2" max="2" width="72.140625" customWidth="1"/>
    <col min="3" max="3" width="20.140625" customWidth="1"/>
  </cols>
  <sheetData>
    <row r="1" spans="1:3" x14ac:dyDescent="0.25">
      <c r="B1" s="14"/>
      <c r="C1" s="441" t="s">
        <v>49</v>
      </c>
    </row>
    <row r="2" spans="1:3" x14ac:dyDescent="0.25">
      <c r="B2" s="14"/>
      <c r="C2" s="441" t="s">
        <v>0</v>
      </c>
    </row>
    <row r="3" spans="1:3" x14ac:dyDescent="0.25">
      <c r="B3" s="14"/>
      <c r="C3" s="441" t="s">
        <v>1</v>
      </c>
    </row>
    <row r="4" spans="1:3" x14ac:dyDescent="0.25">
      <c r="B4" s="14"/>
      <c r="C4" s="441" t="s">
        <v>2</v>
      </c>
    </row>
    <row r="5" spans="1:3" x14ac:dyDescent="0.25">
      <c r="B5" s="565" t="s">
        <v>409</v>
      </c>
      <c r="C5" s="580"/>
    </row>
    <row r="6" spans="1:3" x14ac:dyDescent="0.25">
      <c r="B6" s="14"/>
      <c r="C6" s="441" t="s">
        <v>49</v>
      </c>
    </row>
    <row r="7" spans="1:3" x14ac:dyDescent="0.25">
      <c r="B7" s="14"/>
      <c r="C7" s="441" t="s">
        <v>0</v>
      </c>
    </row>
    <row r="8" spans="1:3" x14ac:dyDescent="0.25">
      <c r="B8" s="14"/>
      <c r="C8" s="441" t="s">
        <v>1</v>
      </c>
    </row>
    <row r="9" spans="1:3" x14ac:dyDescent="0.25">
      <c r="B9" s="14"/>
      <c r="C9" s="441" t="s">
        <v>2</v>
      </c>
    </row>
    <row r="10" spans="1:3" x14ac:dyDescent="0.25">
      <c r="B10" s="565" t="s">
        <v>398</v>
      </c>
      <c r="C10" s="580"/>
    </row>
    <row r="11" spans="1:3" x14ac:dyDescent="0.25">
      <c r="C11" s="50"/>
    </row>
    <row r="12" spans="1:3" ht="24" customHeight="1" x14ac:dyDescent="0.25">
      <c r="A12" s="581" t="s">
        <v>319</v>
      </c>
      <c r="B12" s="581"/>
      <c r="C12" s="581"/>
    </row>
    <row r="13" spans="1:3" ht="18.75" x14ac:dyDescent="0.3">
      <c r="A13" s="563"/>
      <c r="B13" s="563"/>
      <c r="C13" s="563"/>
    </row>
    <row r="14" spans="1:3" x14ac:dyDescent="0.25">
      <c r="C14" s="441" t="s">
        <v>3</v>
      </c>
    </row>
    <row r="15" spans="1:3" ht="31.5" x14ac:dyDescent="0.25">
      <c r="A15" s="442" t="s">
        <v>197</v>
      </c>
      <c r="B15" s="442" t="s">
        <v>196</v>
      </c>
      <c r="C15" s="443" t="s">
        <v>147</v>
      </c>
    </row>
    <row r="16" spans="1:3" ht="15.75" x14ac:dyDescent="0.25">
      <c r="A16" s="442" t="s">
        <v>195</v>
      </c>
      <c r="B16" s="444" t="s">
        <v>313</v>
      </c>
      <c r="C16" s="445">
        <f>C17+C18+C22+C25+C26+C21+C23+C24</f>
        <v>13973.3</v>
      </c>
    </row>
    <row r="17" spans="1:4" ht="15.75" x14ac:dyDescent="0.25">
      <c r="A17" s="446" t="s">
        <v>210</v>
      </c>
      <c r="B17" s="447" t="s">
        <v>194</v>
      </c>
      <c r="C17" s="448">
        <v>2400</v>
      </c>
    </row>
    <row r="18" spans="1:4" ht="27" customHeight="1" x14ac:dyDescent="0.25">
      <c r="A18" s="449" t="s">
        <v>317</v>
      </c>
      <c r="B18" s="582" t="s">
        <v>314</v>
      </c>
      <c r="C18" s="585">
        <v>3495.9</v>
      </c>
    </row>
    <row r="19" spans="1:4" ht="36.75" customHeight="1" x14ac:dyDescent="0.25">
      <c r="A19" s="446" t="s">
        <v>315</v>
      </c>
      <c r="B19" s="583"/>
      <c r="C19" s="586"/>
    </row>
    <row r="20" spans="1:4" ht="32.25" customHeight="1" x14ac:dyDescent="0.25">
      <c r="A20" s="450" t="s">
        <v>316</v>
      </c>
      <c r="B20" s="584"/>
      <c r="C20" s="587"/>
    </row>
    <row r="21" spans="1:4" ht="15.75" x14ac:dyDescent="0.25">
      <c r="A21" s="449" t="s">
        <v>286</v>
      </c>
      <c r="B21" s="447" t="s">
        <v>191</v>
      </c>
      <c r="C21" s="451">
        <v>80</v>
      </c>
    </row>
    <row r="22" spans="1:4" ht="58.5" customHeight="1" x14ac:dyDescent="0.25">
      <c r="A22" s="452" t="s">
        <v>193</v>
      </c>
      <c r="B22" s="453" t="s">
        <v>192</v>
      </c>
      <c r="C22" s="454">
        <v>2000</v>
      </c>
    </row>
    <row r="23" spans="1:4" ht="48.75" customHeight="1" x14ac:dyDescent="0.25">
      <c r="A23" s="452" t="s">
        <v>211</v>
      </c>
      <c r="B23" s="453" t="s">
        <v>255</v>
      </c>
      <c r="C23" s="454">
        <v>800</v>
      </c>
    </row>
    <row r="24" spans="1:4" ht="46.5" customHeight="1" x14ac:dyDescent="0.25">
      <c r="A24" s="452" t="s">
        <v>212</v>
      </c>
      <c r="B24" s="455" t="s">
        <v>386</v>
      </c>
      <c r="C24" s="454">
        <v>4000</v>
      </c>
    </row>
    <row r="25" spans="1:4" ht="84" customHeight="1" x14ac:dyDescent="0.25">
      <c r="A25" s="452" t="s">
        <v>287</v>
      </c>
      <c r="B25" s="456" t="s">
        <v>253</v>
      </c>
      <c r="C25" s="457">
        <v>139.5</v>
      </c>
    </row>
    <row r="26" spans="1:4" ht="30.75" customHeight="1" x14ac:dyDescent="0.25">
      <c r="A26" s="476" t="s">
        <v>207</v>
      </c>
      <c r="B26" s="478" t="s">
        <v>417</v>
      </c>
      <c r="C26" s="477">
        <v>1057.9000000000001</v>
      </c>
      <c r="D26">
        <v>1007.9</v>
      </c>
    </row>
    <row r="27" spans="1:4" ht="15.75" x14ac:dyDescent="0.25">
      <c r="A27" s="458" t="s">
        <v>190</v>
      </c>
      <c r="B27" s="459" t="s">
        <v>189</v>
      </c>
      <c r="C27" s="460">
        <f>C28+C30+C31+C32+C29</f>
        <v>10881.699999999999</v>
      </c>
    </row>
    <row r="28" spans="1:4" ht="37.5" customHeight="1" x14ac:dyDescent="0.25">
      <c r="A28" s="461" t="s">
        <v>288</v>
      </c>
      <c r="B28" s="462" t="s">
        <v>188</v>
      </c>
      <c r="C28" s="463">
        <v>9018.7999999999993</v>
      </c>
    </row>
    <row r="29" spans="1:4" ht="37.5" customHeight="1" x14ac:dyDescent="0.25">
      <c r="A29" s="461" t="s">
        <v>410</v>
      </c>
      <c r="B29" s="462" t="s">
        <v>188</v>
      </c>
      <c r="C29" s="463">
        <v>589.70000000000005</v>
      </c>
    </row>
    <row r="30" spans="1:4" ht="52.5" customHeight="1" x14ac:dyDescent="0.25">
      <c r="A30" s="461" t="s">
        <v>290</v>
      </c>
      <c r="B30" s="464" t="s">
        <v>185</v>
      </c>
      <c r="C30" s="454">
        <v>3.8</v>
      </c>
    </row>
    <row r="31" spans="1:4" ht="48" customHeight="1" x14ac:dyDescent="0.25">
      <c r="A31" s="461" t="s">
        <v>289</v>
      </c>
      <c r="B31" s="464" t="s">
        <v>186</v>
      </c>
      <c r="C31" s="463">
        <v>245.3</v>
      </c>
    </row>
    <row r="32" spans="1:4" ht="83.25" customHeight="1" x14ac:dyDescent="0.25">
      <c r="A32" s="452" t="s">
        <v>390</v>
      </c>
      <c r="B32" s="467" t="s">
        <v>394</v>
      </c>
      <c r="C32" s="465">
        <v>1024.0999999999999</v>
      </c>
    </row>
    <row r="33" spans="1:3" ht="15.75" x14ac:dyDescent="0.25">
      <c r="A33" s="588" t="s">
        <v>184</v>
      </c>
      <c r="B33" s="589"/>
      <c r="C33" s="466">
        <f>C16+C27</f>
        <v>24855</v>
      </c>
    </row>
    <row r="34" spans="1:3" x14ac:dyDescent="0.25">
      <c r="C34" s="50"/>
    </row>
    <row r="35" spans="1:3" ht="15.75" x14ac:dyDescent="0.25">
      <c r="A35" s="579" t="s">
        <v>408</v>
      </c>
      <c r="B35" s="579"/>
      <c r="C35" s="50"/>
    </row>
  </sheetData>
  <mergeCells count="8">
    <mergeCell ref="A35:B35"/>
    <mergeCell ref="B10:C10"/>
    <mergeCell ref="B5:C5"/>
    <mergeCell ref="A12:C12"/>
    <mergeCell ref="A13:C13"/>
    <mergeCell ref="B18:B20"/>
    <mergeCell ref="C18:C20"/>
    <mergeCell ref="A33:B33"/>
  </mergeCells>
  <pageMargins left="0.7" right="0.7" top="0.75" bottom="0.75" header="0.3" footer="0.3"/>
  <pageSetup paperSize="9" scale="68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>
      <selection activeCell="A18" sqref="A18"/>
    </sheetView>
  </sheetViews>
  <sheetFormatPr defaultRowHeight="15" x14ac:dyDescent="0.25"/>
  <cols>
    <col min="1" max="1" width="32.7109375" customWidth="1"/>
    <col min="2" max="2" width="56.5703125" customWidth="1"/>
    <col min="3" max="3" width="29.85546875" customWidth="1"/>
  </cols>
  <sheetData>
    <row r="1" spans="1:3" ht="15.75" x14ac:dyDescent="0.25">
      <c r="C1" s="163" t="s">
        <v>216</v>
      </c>
    </row>
    <row r="2" spans="1:3" ht="15.75" x14ac:dyDescent="0.25">
      <c r="C2" s="163" t="s">
        <v>0</v>
      </c>
    </row>
    <row r="3" spans="1:3" ht="15.75" x14ac:dyDescent="0.25">
      <c r="C3" s="163" t="s">
        <v>1</v>
      </c>
    </row>
    <row r="4" spans="1:3" ht="15.75" x14ac:dyDescent="0.25">
      <c r="C4" s="163" t="s">
        <v>2</v>
      </c>
    </row>
    <row r="5" spans="1:3" x14ac:dyDescent="0.25">
      <c r="B5" s="578" t="s">
        <v>419</v>
      </c>
      <c r="C5" s="578"/>
    </row>
    <row r="6" spans="1:3" ht="15.75" x14ac:dyDescent="0.25">
      <c r="C6" s="163" t="s">
        <v>403</v>
      </c>
    </row>
    <row r="7" spans="1:3" ht="15.75" x14ac:dyDescent="0.25">
      <c r="C7" s="163" t="s">
        <v>0</v>
      </c>
    </row>
    <row r="8" spans="1:3" ht="15.75" x14ac:dyDescent="0.25">
      <c r="C8" s="163" t="s">
        <v>1</v>
      </c>
    </row>
    <row r="9" spans="1:3" ht="15.75" x14ac:dyDescent="0.25">
      <c r="C9" s="163" t="s">
        <v>2</v>
      </c>
    </row>
    <row r="10" spans="1:3" x14ac:dyDescent="0.25">
      <c r="B10" s="578" t="s">
        <v>411</v>
      </c>
      <c r="C10" s="578"/>
    </row>
    <row r="11" spans="1:3" x14ac:dyDescent="0.25">
      <c r="C11" s="7"/>
    </row>
    <row r="12" spans="1:3" ht="38.25" customHeight="1" x14ac:dyDescent="0.3">
      <c r="A12" s="590" t="s">
        <v>412</v>
      </c>
      <c r="B12" s="590"/>
      <c r="C12" s="590"/>
    </row>
    <row r="13" spans="1:3" ht="18.75" x14ac:dyDescent="0.3">
      <c r="C13" s="468" t="s">
        <v>3</v>
      </c>
    </row>
    <row r="14" spans="1:3" ht="37.5" x14ac:dyDescent="0.25">
      <c r="A14" s="135" t="s">
        <v>197</v>
      </c>
      <c r="B14" s="135" t="s">
        <v>196</v>
      </c>
      <c r="C14" s="469" t="s">
        <v>147</v>
      </c>
    </row>
    <row r="15" spans="1:3" ht="18.75" x14ac:dyDescent="0.3">
      <c r="A15" s="470">
        <v>1</v>
      </c>
      <c r="B15" s="470">
        <v>2</v>
      </c>
      <c r="C15" s="471">
        <v>3</v>
      </c>
    </row>
    <row r="16" spans="1:3" ht="18.75" x14ac:dyDescent="0.25">
      <c r="A16" s="135" t="s">
        <v>217</v>
      </c>
      <c r="B16" s="472" t="s">
        <v>189</v>
      </c>
      <c r="C16" s="473">
        <f>C19</f>
        <v>589.70000000000005</v>
      </c>
    </row>
    <row r="17" spans="1:3" ht="63" customHeight="1" x14ac:dyDescent="0.25">
      <c r="A17" s="161" t="s">
        <v>218</v>
      </c>
      <c r="B17" s="474" t="s">
        <v>219</v>
      </c>
      <c r="C17" s="440">
        <f>C19</f>
        <v>589.70000000000005</v>
      </c>
    </row>
    <row r="18" spans="1:3" ht="78" customHeight="1" x14ac:dyDescent="0.25">
      <c r="A18" s="475" t="s">
        <v>416</v>
      </c>
      <c r="B18" s="481" t="s">
        <v>444</v>
      </c>
      <c r="C18" s="440">
        <f>C19</f>
        <v>589.70000000000005</v>
      </c>
    </row>
    <row r="19" spans="1:3" ht="53.25" customHeight="1" x14ac:dyDescent="0.25">
      <c r="A19" s="475" t="s">
        <v>410</v>
      </c>
      <c r="B19" s="481" t="s">
        <v>445</v>
      </c>
      <c r="C19" s="440">
        <v>589.70000000000005</v>
      </c>
    </row>
    <row r="20" spans="1:3" x14ac:dyDescent="0.25">
      <c r="C20" s="7"/>
    </row>
    <row r="21" spans="1:3" ht="18.75" x14ac:dyDescent="0.25">
      <c r="A21" s="575" t="s">
        <v>415</v>
      </c>
      <c r="B21" s="566"/>
      <c r="C21" s="566"/>
    </row>
  </sheetData>
  <mergeCells count="4">
    <mergeCell ref="B5:C5"/>
    <mergeCell ref="A12:C12"/>
    <mergeCell ref="A21:C21"/>
    <mergeCell ref="B10:C10"/>
  </mergeCells>
  <pageMargins left="0.7" right="0.7" top="0.75" bottom="0.75" header="0.3" footer="0.3"/>
  <pageSetup paperSize="9" scale="7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52"/>
  <sheetViews>
    <sheetView topLeftCell="A116" zoomScale="80" zoomScaleNormal="80" workbookViewId="0">
      <pane ySplit="1260" activePane="bottomLeft"/>
      <selection activeCell="A47" sqref="A47:A50"/>
      <selection pane="bottomLeft" activeCell="B11" sqref="B11:D11"/>
    </sheetView>
  </sheetViews>
  <sheetFormatPr defaultRowHeight="15" x14ac:dyDescent="0.25"/>
  <cols>
    <col min="1" max="1" width="92.5703125" customWidth="1"/>
    <col min="2" max="2" width="7.42578125" customWidth="1"/>
    <col min="3" max="3" width="8" customWidth="1"/>
    <col min="4" max="4" width="21.140625" style="50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8" ht="15.75" x14ac:dyDescent="0.25">
      <c r="D1" s="158" t="s">
        <v>418</v>
      </c>
    </row>
    <row r="2" spans="1:8" ht="15.75" x14ac:dyDescent="0.25">
      <c r="D2" s="55" t="s">
        <v>0</v>
      </c>
    </row>
    <row r="3" spans="1:8" ht="15.75" x14ac:dyDescent="0.25">
      <c r="D3" s="55" t="s">
        <v>1</v>
      </c>
    </row>
    <row r="4" spans="1:8" ht="15.75" x14ac:dyDescent="0.25">
      <c r="D4" s="55" t="s">
        <v>2</v>
      </c>
    </row>
    <row r="5" spans="1:8" x14ac:dyDescent="0.25">
      <c r="B5" s="526"/>
      <c r="C5" s="526"/>
      <c r="D5" s="526" t="s">
        <v>466</v>
      </c>
    </row>
    <row r="6" spans="1:8" x14ac:dyDescent="0.25">
      <c r="B6" s="420"/>
      <c r="C6" s="420"/>
      <c r="D6" s="420"/>
    </row>
    <row r="7" spans="1:8" ht="15.75" x14ac:dyDescent="0.25">
      <c r="D7" s="158"/>
    </row>
    <row r="8" spans="1:8" ht="15.75" x14ac:dyDescent="0.25">
      <c r="D8" s="55"/>
    </row>
    <row r="9" spans="1:8" ht="15.75" x14ac:dyDescent="0.25">
      <c r="D9" s="55"/>
    </row>
    <row r="10" spans="1:8" ht="15.75" x14ac:dyDescent="0.25">
      <c r="D10" s="55"/>
    </row>
    <row r="11" spans="1:8" x14ac:dyDescent="0.25">
      <c r="B11" s="578"/>
      <c r="C11" s="578"/>
      <c r="D11" s="578"/>
    </row>
    <row r="12" spans="1:8" x14ac:dyDescent="0.25">
      <c r="H12" s="7"/>
    </row>
    <row r="13" spans="1:8" ht="37.5" customHeight="1" x14ac:dyDescent="0.25">
      <c r="A13" s="573" t="s">
        <v>321</v>
      </c>
      <c r="B13" s="573"/>
      <c r="C13" s="573"/>
      <c r="D13" s="573"/>
      <c r="E13" s="7"/>
    </row>
    <row r="14" spans="1:8" ht="18.75" x14ac:dyDescent="0.3">
      <c r="A14" s="1"/>
      <c r="D14" s="56" t="s">
        <v>3</v>
      </c>
    </row>
    <row r="15" spans="1:8" ht="56.25" x14ac:dyDescent="0.3">
      <c r="A15" s="31" t="s">
        <v>21</v>
      </c>
      <c r="B15" s="2" t="s">
        <v>5</v>
      </c>
      <c r="C15" s="2" t="s">
        <v>6</v>
      </c>
      <c r="D15" s="63" t="s">
        <v>147</v>
      </c>
      <c r="E15" s="40" t="s">
        <v>119</v>
      </c>
      <c r="F15" s="40" t="s">
        <v>118</v>
      </c>
    </row>
    <row r="16" spans="1:8" ht="18.75" x14ac:dyDescent="0.3">
      <c r="A16" s="32">
        <v>1</v>
      </c>
      <c r="B16" s="3">
        <v>2</v>
      </c>
      <c r="C16" s="3">
        <v>3</v>
      </c>
      <c r="D16" s="57">
        <v>4</v>
      </c>
      <c r="E16" s="41"/>
      <c r="F16" s="41"/>
      <c r="H16" s="7"/>
    </row>
    <row r="17" spans="1:13" ht="18.75" x14ac:dyDescent="0.3">
      <c r="A17" s="33" t="s">
        <v>322</v>
      </c>
      <c r="B17" s="4"/>
      <c r="C17" s="4"/>
      <c r="D17" s="180">
        <f>D18+D25+D27+D30++D34+D37+D39+D41+D44+D46+D48</f>
        <v>29225.1</v>
      </c>
      <c r="E17" s="181" t="e">
        <f>E18+E25+E27+E30+E34+E37+E39+E41+E44+E46</f>
        <v>#REF!</v>
      </c>
      <c r="F17" s="182" t="e">
        <f>E17/#REF!*100</f>
        <v>#REF!</v>
      </c>
      <c r="G17" s="183">
        <v>21991.3</v>
      </c>
      <c r="H17" s="184">
        <f>G17-D17</f>
        <v>-7233.7999999999993</v>
      </c>
      <c r="I17" s="183"/>
      <c r="J17" s="183"/>
      <c r="K17" s="183"/>
      <c r="L17" s="184"/>
      <c r="M17" s="183"/>
    </row>
    <row r="18" spans="1:13" ht="18.75" x14ac:dyDescent="0.3">
      <c r="A18" s="33" t="s">
        <v>7</v>
      </c>
      <c r="B18" s="4" t="s">
        <v>22</v>
      </c>
      <c r="C18" s="4" t="s">
        <v>23</v>
      </c>
      <c r="D18" s="64">
        <f>D19+D20+D21+D22+D23+D24</f>
        <v>10980.900000000001</v>
      </c>
      <c r="E18" s="9">
        <f>E19+E21+E22+E23+E24</f>
        <v>5022</v>
      </c>
      <c r="F18" s="30" t="e">
        <f>E18/#REF!*100</f>
        <v>#REF!</v>
      </c>
      <c r="G18">
        <v>22561.3</v>
      </c>
      <c r="H18" s="7">
        <f>G18-D17</f>
        <v>-6663.7999999999993</v>
      </c>
    </row>
    <row r="19" spans="1:13" ht="57" customHeight="1" x14ac:dyDescent="0.3">
      <c r="A19" s="34" t="str">
        <f>'прил._6(7)'!B32</f>
        <v>Функционирование высшего должностного лица субъекта Российской Федерации и муниципального образования</v>
      </c>
      <c r="B19" s="10" t="s">
        <v>22</v>
      </c>
      <c r="C19" s="10" t="s">
        <v>24</v>
      </c>
      <c r="D19" s="65">
        <v>853.1</v>
      </c>
      <c r="E19" s="65">
        <v>675</v>
      </c>
      <c r="F19" s="65">
        <v>675</v>
      </c>
      <c r="G19" s="65">
        <v>675</v>
      </c>
      <c r="H19" s="65">
        <v>675</v>
      </c>
      <c r="I19" s="65">
        <v>675</v>
      </c>
      <c r="J19" s="80">
        <v>675</v>
      </c>
      <c r="K19" s="85"/>
      <c r="L19" s="83"/>
    </row>
    <row r="20" spans="1:13" ht="72.75" customHeight="1" x14ac:dyDescent="0.3">
      <c r="A20" s="160" t="s">
        <v>175</v>
      </c>
      <c r="B20" s="10" t="s">
        <v>22</v>
      </c>
      <c r="C20" s="10" t="s">
        <v>26</v>
      </c>
      <c r="D20" s="65">
        <v>10</v>
      </c>
      <c r="E20" s="65"/>
      <c r="F20" s="65"/>
      <c r="G20" s="65"/>
      <c r="H20" s="65"/>
      <c r="I20" s="65"/>
      <c r="J20" s="80"/>
      <c r="K20" s="85"/>
      <c r="L20" s="86"/>
    </row>
    <row r="21" spans="1:13" ht="56.25" x14ac:dyDescent="0.3">
      <c r="A21" s="35" t="str">
        <f>'прил._6(7)'!B37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21" s="10" t="s">
        <v>22</v>
      </c>
      <c r="C21" s="10" t="s">
        <v>25</v>
      </c>
      <c r="D21" s="66">
        <f>'прил._6(7)'!K37</f>
        <v>4810.2</v>
      </c>
      <c r="E21" s="66">
        <v>4243.8999999999996</v>
      </c>
      <c r="F21" s="66">
        <v>4243.8999999999996</v>
      </c>
      <c r="G21" s="66">
        <v>4243.8999999999996</v>
      </c>
      <c r="H21" s="66">
        <v>4243.8999999999996</v>
      </c>
      <c r="I21" s="66">
        <v>4243.8999999999996</v>
      </c>
      <c r="J21" s="81">
        <v>4243.8999999999996</v>
      </c>
      <c r="K21" s="86"/>
      <c r="L21" s="86"/>
    </row>
    <row r="22" spans="1:13" s="14" customFormat="1" ht="37.5" x14ac:dyDescent="0.3">
      <c r="A22" s="36" t="s">
        <v>48</v>
      </c>
      <c r="B22" s="10" t="s">
        <v>22</v>
      </c>
      <c r="C22" s="10" t="s">
        <v>28</v>
      </c>
      <c r="D22" s="66">
        <f>'прил._6(7)'!K25</f>
        <v>70</v>
      </c>
      <c r="E22" s="66">
        <v>58.1</v>
      </c>
      <c r="F22" s="66">
        <v>58.1</v>
      </c>
      <c r="G22" s="66">
        <v>58.1</v>
      </c>
      <c r="H22" s="66">
        <v>58.1</v>
      </c>
      <c r="I22" s="66">
        <v>58.1</v>
      </c>
      <c r="J22" s="81">
        <v>58.1</v>
      </c>
      <c r="K22" s="86"/>
      <c r="L22" s="83"/>
    </row>
    <row r="23" spans="1:13" ht="18.75" x14ac:dyDescent="0.3">
      <c r="A23" s="120" t="str">
        <f>'прил._6(7)'!B52</f>
        <v>Резервные фонды</v>
      </c>
      <c r="B23" s="121" t="s">
        <v>22</v>
      </c>
      <c r="C23" s="121" t="s">
        <v>42</v>
      </c>
      <c r="D23" s="66">
        <f>'прил._6(7)'!K52</f>
        <v>10</v>
      </c>
      <c r="E23" s="66">
        <v>5</v>
      </c>
      <c r="F23" s="66">
        <v>5</v>
      </c>
      <c r="G23" s="66">
        <v>5</v>
      </c>
      <c r="H23" s="66">
        <v>5</v>
      </c>
      <c r="I23" s="66">
        <v>5</v>
      </c>
      <c r="J23" s="81">
        <v>5</v>
      </c>
      <c r="K23" s="86"/>
      <c r="L23" s="83"/>
    </row>
    <row r="24" spans="1:13" ht="18.75" x14ac:dyDescent="0.3">
      <c r="A24" s="120" t="str">
        <f>'прил._6(7)'!B57</f>
        <v>Другие общегосударственные вопросы</v>
      </c>
      <c r="B24" s="121" t="s">
        <v>22</v>
      </c>
      <c r="C24" s="121" t="s">
        <v>41</v>
      </c>
      <c r="D24" s="66">
        <f>'прил._6(7)'!K57</f>
        <v>5227.6000000000004</v>
      </c>
      <c r="E24" s="66">
        <v>40</v>
      </c>
      <c r="F24" s="66">
        <v>40</v>
      </c>
      <c r="G24" s="66">
        <v>40</v>
      </c>
      <c r="H24" s="66">
        <v>40</v>
      </c>
      <c r="I24" s="66">
        <v>40</v>
      </c>
      <c r="J24" s="81">
        <v>40</v>
      </c>
      <c r="K24" s="86"/>
      <c r="L24" s="83"/>
    </row>
    <row r="25" spans="1:13" ht="18.75" x14ac:dyDescent="0.3">
      <c r="A25" s="37" t="s">
        <v>9</v>
      </c>
      <c r="B25" s="11" t="s">
        <v>24</v>
      </c>
      <c r="C25" s="4" t="s">
        <v>26</v>
      </c>
      <c r="D25" s="67">
        <f>D26</f>
        <v>245.3</v>
      </c>
      <c r="E25" s="12">
        <f>E26</f>
        <v>186</v>
      </c>
      <c r="F25" s="30" t="e">
        <f>E25/#REF!*100</f>
        <v>#REF!</v>
      </c>
      <c r="K25" s="83"/>
      <c r="L25" s="83"/>
    </row>
    <row r="26" spans="1:13" ht="18.75" x14ac:dyDescent="0.3">
      <c r="A26" s="35" t="s">
        <v>10</v>
      </c>
      <c r="B26" s="10" t="s">
        <v>24</v>
      </c>
      <c r="C26" s="10" t="s">
        <v>26</v>
      </c>
      <c r="D26" s="66">
        <f>'прил._6(7)'!K74</f>
        <v>245.3</v>
      </c>
      <c r="E26" s="66">
        <v>186</v>
      </c>
      <c r="F26" s="66">
        <v>186</v>
      </c>
      <c r="G26" s="66">
        <v>186</v>
      </c>
      <c r="H26" s="66">
        <v>186</v>
      </c>
      <c r="I26" s="66">
        <v>186</v>
      </c>
      <c r="J26" s="81">
        <v>186</v>
      </c>
      <c r="K26" s="86"/>
      <c r="L26" s="83"/>
    </row>
    <row r="27" spans="1:13" ht="18.75" x14ac:dyDescent="0.3">
      <c r="A27" s="37" t="s">
        <v>11</v>
      </c>
      <c r="B27" s="11" t="s">
        <v>26</v>
      </c>
      <c r="C27" s="11" t="s">
        <v>23</v>
      </c>
      <c r="D27" s="67">
        <f>D29+D28</f>
        <v>45</v>
      </c>
      <c r="E27" s="13">
        <f>E28+E29</f>
        <v>262.39999999999998</v>
      </c>
      <c r="F27" s="30" t="e">
        <f>E27/#REF!*100</f>
        <v>#REF!</v>
      </c>
      <c r="K27" s="83"/>
      <c r="L27" s="83"/>
    </row>
    <row r="28" spans="1:13" ht="37.5" x14ac:dyDescent="0.3">
      <c r="A28" s="484" t="s">
        <v>448</v>
      </c>
      <c r="B28" s="10" t="s">
        <v>26</v>
      </c>
      <c r="C28" s="483" t="s">
        <v>97</v>
      </c>
      <c r="D28" s="66">
        <f>'прил._6(7)'!K76</f>
        <v>20</v>
      </c>
      <c r="E28" s="41">
        <v>262.39999999999998</v>
      </c>
      <c r="F28" s="29" t="e">
        <f>E28/#REF!*100</f>
        <v>#REF!</v>
      </c>
      <c r="G28" t="s">
        <v>123</v>
      </c>
      <c r="K28" s="83"/>
      <c r="L28" s="83"/>
    </row>
    <row r="29" spans="1:13" ht="44.25" customHeight="1" x14ac:dyDescent="0.3">
      <c r="A29" s="484" t="s">
        <v>12</v>
      </c>
      <c r="B29" s="10" t="s">
        <v>26</v>
      </c>
      <c r="C29" s="10">
        <v>14</v>
      </c>
      <c r="D29" s="66">
        <f>'прил._6(7)'!K80</f>
        <v>25</v>
      </c>
      <c r="E29" s="41">
        <v>0</v>
      </c>
      <c r="F29" s="29" t="e">
        <f>E29/#REF!*100</f>
        <v>#REF!</v>
      </c>
      <c r="H29" t="s">
        <v>124</v>
      </c>
      <c r="K29" s="83"/>
      <c r="L29" s="83"/>
    </row>
    <row r="30" spans="1:13" ht="18.75" x14ac:dyDescent="0.3">
      <c r="A30" s="37" t="s">
        <v>13</v>
      </c>
      <c r="B30" s="11" t="s">
        <v>25</v>
      </c>
      <c r="C30" s="11" t="s">
        <v>23</v>
      </c>
      <c r="D30" s="67">
        <f>'прил._6(7)'!K88</f>
        <v>4201.6000000000004</v>
      </c>
      <c r="E30" s="12" t="e">
        <f>#REF!+#REF!+E31+E32+E33</f>
        <v>#REF!</v>
      </c>
      <c r="F30" s="30" t="e">
        <f>E30/#REF!*100</f>
        <v>#REF!</v>
      </c>
      <c r="K30" s="83"/>
      <c r="L30" s="83"/>
    </row>
    <row r="31" spans="1:13" s="48" customFormat="1" ht="18.75" x14ac:dyDescent="0.3">
      <c r="A31" s="46" t="s">
        <v>95</v>
      </c>
      <c r="B31" s="47" t="s">
        <v>25</v>
      </c>
      <c r="C31" s="47" t="s">
        <v>27</v>
      </c>
      <c r="D31" s="68">
        <f>'прил._6(7)'!K89</f>
        <v>3975.9</v>
      </c>
      <c r="E31" s="68">
        <v>3150</v>
      </c>
      <c r="F31" s="68">
        <v>3150</v>
      </c>
      <c r="G31" s="68">
        <v>3150</v>
      </c>
      <c r="H31" s="68">
        <v>3150</v>
      </c>
      <c r="I31" s="68">
        <v>3150</v>
      </c>
      <c r="J31" s="82">
        <v>3150</v>
      </c>
      <c r="K31" s="87"/>
      <c r="L31" s="84"/>
    </row>
    <row r="32" spans="1:13" ht="18.75" x14ac:dyDescent="0.3">
      <c r="A32" s="35" t="str">
        <f>'прил._6(7)'!B98</f>
        <v>Связь и информатика</v>
      </c>
      <c r="B32" s="10" t="s">
        <v>25</v>
      </c>
      <c r="C32" s="10" t="s">
        <v>97</v>
      </c>
      <c r="D32" s="66">
        <f>'прил._6(7)'!K102</f>
        <v>215.7</v>
      </c>
      <c r="E32" s="41">
        <v>156.80000000000001</v>
      </c>
      <c r="F32" s="29" t="e">
        <f>E32/#REF!*100</f>
        <v>#REF!</v>
      </c>
      <c r="K32" s="83"/>
      <c r="L32" s="83"/>
    </row>
    <row r="33" spans="1:256" ht="18.75" x14ac:dyDescent="0.3">
      <c r="A33" s="218" t="s">
        <v>337</v>
      </c>
      <c r="B33" s="121" t="s">
        <v>25</v>
      </c>
      <c r="C33" s="121">
        <v>12</v>
      </c>
      <c r="D33" s="66">
        <v>10</v>
      </c>
      <c r="E33" s="41">
        <v>175</v>
      </c>
      <c r="F33" s="29" t="e">
        <f>E33/#REF!*100</f>
        <v>#REF!</v>
      </c>
      <c r="K33" s="83"/>
      <c r="L33" s="83"/>
    </row>
    <row r="34" spans="1:256" ht="18.75" x14ac:dyDescent="0.3">
      <c r="A34" s="37" t="s">
        <v>14</v>
      </c>
      <c r="B34" s="11" t="s">
        <v>30</v>
      </c>
      <c r="C34" s="11" t="s">
        <v>23</v>
      </c>
      <c r="D34" s="67">
        <f>'прил._6(7)'!K108</f>
        <v>7444.6</v>
      </c>
      <c r="E34" s="12">
        <f>E35+E36</f>
        <v>1863.7</v>
      </c>
      <c r="F34" s="30" t="e">
        <f>E34/#REF!*100</f>
        <v>#REF!</v>
      </c>
      <c r="K34" s="83"/>
      <c r="L34" s="83"/>
    </row>
    <row r="35" spans="1:256" ht="18.75" x14ac:dyDescent="0.3">
      <c r="A35" s="35" t="s">
        <v>15</v>
      </c>
      <c r="B35" s="10" t="s">
        <v>30</v>
      </c>
      <c r="C35" s="10" t="s">
        <v>24</v>
      </c>
      <c r="D35" s="66">
        <f>'прил._6(7)'!K109</f>
        <v>1139</v>
      </c>
      <c r="E35" s="66">
        <v>243.5</v>
      </c>
      <c r="F35" s="66">
        <v>243.5</v>
      </c>
      <c r="G35" s="66">
        <v>243.5</v>
      </c>
      <c r="H35" s="66">
        <v>243.5</v>
      </c>
      <c r="I35" s="66">
        <v>243.5</v>
      </c>
      <c r="J35" s="81">
        <v>243.5</v>
      </c>
      <c r="K35" s="86"/>
      <c r="L35" s="83"/>
    </row>
    <row r="36" spans="1:256" ht="18.75" x14ac:dyDescent="0.3">
      <c r="A36" s="35" t="s">
        <v>16</v>
      </c>
      <c r="B36" s="10" t="s">
        <v>30</v>
      </c>
      <c r="C36" s="10" t="s">
        <v>26</v>
      </c>
      <c r="D36" s="66">
        <f>'прил._6(7)'!K120</f>
        <v>6305.6</v>
      </c>
      <c r="E36" s="41">
        <v>1620.2</v>
      </c>
      <c r="F36" s="29" t="e">
        <f>E36/#REF!*100</f>
        <v>#REF!</v>
      </c>
      <c r="H36" s="58"/>
      <c r="K36" s="83"/>
      <c r="L36" s="83"/>
    </row>
    <row r="37" spans="1:256" ht="18.75" x14ac:dyDescent="0.3">
      <c r="A37" s="37" t="s">
        <v>17</v>
      </c>
      <c r="B37" s="11" t="s">
        <v>29</v>
      </c>
      <c r="C37" s="11" t="s">
        <v>23</v>
      </c>
      <c r="D37" s="67">
        <f>'прил._6(7)'!K143</f>
        <v>10</v>
      </c>
      <c r="E37" s="12">
        <f>E38</f>
        <v>186.7</v>
      </c>
      <c r="F37" s="30" t="e">
        <f>E37/#REF!*100</f>
        <v>#REF!</v>
      </c>
      <c r="K37" s="83"/>
      <c r="L37" s="83"/>
    </row>
    <row r="38" spans="1:256" ht="18.75" x14ac:dyDescent="0.3">
      <c r="A38" s="35" t="s">
        <v>163</v>
      </c>
      <c r="B38" s="10" t="s">
        <v>29</v>
      </c>
      <c r="C38" s="10" t="s">
        <v>29</v>
      </c>
      <c r="D38" s="66">
        <v>10</v>
      </c>
      <c r="E38" s="41">
        <v>186.7</v>
      </c>
      <c r="F38" s="29" t="e">
        <f>E38/#REF!*100</f>
        <v>#REF!</v>
      </c>
      <c r="K38" s="83"/>
      <c r="L38" s="83"/>
    </row>
    <row r="39" spans="1:256" ht="18.75" x14ac:dyDescent="0.3">
      <c r="A39" s="122" t="s">
        <v>18</v>
      </c>
      <c r="B39" s="123" t="s">
        <v>31</v>
      </c>
      <c r="C39" s="123" t="s">
        <v>23</v>
      </c>
      <c r="D39" s="67">
        <f>'прил._6(7)'!K149</f>
        <v>5410.0999999999995</v>
      </c>
      <c r="E39" s="12">
        <f>E40</f>
        <v>2141.6999999999998</v>
      </c>
      <c r="F39" s="30" t="e">
        <f>E39/#REF!*100</f>
        <v>#REF!</v>
      </c>
      <c r="K39" s="83"/>
      <c r="L39" s="83"/>
    </row>
    <row r="40" spans="1:256" ht="18.75" x14ac:dyDescent="0.3">
      <c r="A40" s="124" t="s">
        <v>19</v>
      </c>
      <c r="B40" s="121" t="s">
        <v>31</v>
      </c>
      <c r="C40" s="121" t="s">
        <v>22</v>
      </c>
      <c r="D40" s="66">
        <f>'прил._6(7)'!K150</f>
        <v>5410.0999999999995</v>
      </c>
      <c r="E40" s="41">
        <v>2141.6999999999998</v>
      </c>
      <c r="F40" s="29" t="e">
        <f>E40/#REF!*100</f>
        <v>#REF!</v>
      </c>
      <c r="K40" s="83"/>
      <c r="L40" s="83"/>
    </row>
    <row r="41" spans="1:256" ht="18.75" x14ac:dyDescent="0.3">
      <c r="A41" s="38" t="s">
        <v>38</v>
      </c>
      <c r="B41" s="42">
        <v>10</v>
      </c>
      <c r="C41" s="43" t="s">
        <v>120</v>
      </c>
      <c r="D41" s="67">
        <f>'прил._6(7)'!K162</f>
        <v>473</v>
      </c>
      <c r="E41" s="8">
        <f>E42</f>
        <v>370</v>
      </c>
      <c r="F41" s="30" t="e">
        <f>E41/#REF!*100</f>
        <v>#REF!</v>
      </c>
      <c r="K41" s="83"/>
      <c r="L41" s="83"/>
    </row>
    <row r="42" spans="1:256" ht="18.75" x14ac:dyDescent="0.3">
      <c r="A42" s="39" t="s">
        <v>39</v>
      </c>
      <c r="B42" s="44">
        <v>10</v>
      </c>
      <c r="C42" s="45" t="s">
        <v>121</v>
      </c>
      <c r="D42" s="66">
        <f>'прил._6(7)'!K167</f>
        <v>453</v>
      </c>
      <c r="E42" s="66">
        <v>370</v>
      </c>
      <c r="F42" s="66">
        <v>370</v>
      </c>
      <c r="G42" s="66">
        <v>370</v>
      </c>
      <c r="H42" s="66">
        <v>370</v>
      </c>
      <c r="I42" s="66">
        <v>370</v>
      </c>
      <c r="J42" s="81">
        <v>370</v>
      </c>
      <c r="K42" s="86"/>
      <c r="L42" s="83"/>
    </row>
    <row r="43" spans="1:256" ht="18.75" x14ac:dyDescent="0.3">
      <c r="A43" s="39" t="s">
        <v>113</v>
      </c>
      <c r="B43" s="44">
        <v>10</v>
      </c>
      <c r="C43" s="6" t="s">
        <v>26</v>
      </c>
      <c r="D43" s="66">
        <f>'прил._6(7)'!K168</f>
        <v>20</v>
      </c>
      <c r="E43" s="66"/>
      <c r="F43" s="66"/>
      <c r="G43" s="86"/>
      <c r="H43" s="86"/>
      <c r="I43" s="86"/>
      <c r="J43" s="86"/>
      <c r="K43" s="86"/>
      <c r="L43" s="83"/>
    </row>
    <row r="44" spans="1:256" ht="18.75" x14ac:dyDescent="0.3">
      <c r="A44" s="33" t="s">
        <v>209</v>
      </c>
      <c r="B44" s="11" t="s">
        <v>42</v>
      </c>
      <c r="C44" s="11" t="s">
        <v>23</v>
      </c>
      <c r="D44" s="67">
        <f>'прил._6(7)'!K173</f>
        <v>263.60000000000002</v>
      </c>
      <c r="E44" s="12">
        <f>E45</f>
        <v>156.9</v>
      </c>
      <c r="F44" s="30" t="e">
        <f>E44/#REF!*100</f>
        <v>#REF!</v>
      </c>
      <c r="K44" s="83"/>
      <c r="L44" s="83"/>
    </row>
    <row r="45" spans="1:256" ht="18.75" x14ac:dyDescent="0.3">
      <c r="A45" s="35" t="s">
        <v>20</v>
      </c>
      <c r="B45" s="10" t="s">
        <v>42</v>
      </c>
      <c r="C45" s="10" t="s">
        <v>24</v>
      </c>
      <c r="D45" s="66">
        <f>'прил._6(7)'!K174</f>
        <v>263.60000000000002</v>
      </c>
      <c r="E45" s="41">
        <v>156.9</v>
      </c>
      <c r="F45" s="29" t="e">
        <f>E45/#REF!*100</f>
        <v>#REF!</v>
      </c>
      <c r="H45" t="s">
        <v>122</v>
      </c>
      <c r="K45" s="83"/>
      <c r="L45" s="83"/>
    </row>
    <row r="46" spans="1:256" ht="18.75" x14ac:dyDescent="0.3">
      <c r="A46" s="38" t="s">
        <v>44</v>
      </c>
      <c r="B46" s="5" t="s">
        <v>40</v>
      </c>
      <c r="C46" s="5" t="s">
        <v>23</v>
      </c>
      <c r="D46" s="67">
        <f>'прил._6(7)'!K180</f>
        <v>150</v>
      </c>
      <c r="E46" s="8" t="e">
        <f>#REF!+E47</f>
        <v>#REF!</v>
      </c>
      <c r="F46" s="30" t="e">
        <f>E46/#REF!*100</f>
        <v>#REF!</v>
      </c>
      <c r="K46" s="83"/>
      <c r="L46" s="83"/>
    </row>
    <row r="47" spans="1:256" ht="18.75" x14ac:dyDescent="0.3">
      <c r="A47" s="34" t="s">
        <v>45</v>
      </c>
      <c r="B47" s="6">
        <v>12</v>
      </c>
      <c r="C47" s="6" t="s">
        <v>24</v>
      </c>
      <c r="D47" s="66">
        <v>150</v>
      </c>
      <c r="E47" s="86"/>
      <c r="F47" s="86"/>
      <c r="G47" s="86"/>
      <c r="H47" s="86"/>
      <c r="I47" s="86"/>
      <c r="J47" s="86"/>
      <c r="K47" s="86"/>
      <c r="L47" s="83"/>
    </row>
    <row r="48" spans="1:256" s="93" customFormat="1" ht="18.75" x14ac:dyDescent="0.3">
      <c r="A48" s="485" t="s">
        <v>449</v>
      </c>
      <c r="B48" s="233" t="s">
        <v>41</v>
      </c>
      <c r="C48" s="233" t="s">
        <v>23</v>
      </c>
      <c r="D48" s="234">
        <f>'прил._6(7)'!K186</f>
        <v>1</v>
      </c>
      <c r="E48" s="90"/>
      <c r="F48" s="90"/>
      <c r="G48" s="90"/>
      <c r="H48" s="90"/>
      <c r="I48" s="90"/>
      <c r="J48" s="90"/>
      <c r="K48" s="9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  <c r="CD48" s="92"/>
      <c r="CE48" s="92"/>
      <c r="CF48" s="92"/>
      <c r="CG48" s="92"/>
      <c r="CH48" s="92"/>
      <c r="CI48" s="92"/>
      <c r="CJ48" s="92"/>
      <c r="CK48" s="92"/>
      <c r="CL48" s="92"/>
      <c r="CM48" s="92"/>
      <c r="CN48" s="92"/>
      <c r="CO48" s="92"/>
      <c r="CP48" s="92"/>
      <c r="CQ48" s="92"/>
      <c r="CR48" s="92"/>
      <c r="CS48" s="92"/>
      <c r="CT48" s="92"/>
      <c r="CU48" s="92"/>
      <c r="CV48" s="92"/>
      <c r="CW48" s="92"/>
      <c r="CX48" s="92"/>
      <c r="CY48" s="92"/>
      <c r="CZ48" s="92"/>
      <c r="DA48" s="92"/>
      <c r="DB48" s="92"/>
      <c r="DC48" s="92"/>
      <c r="DD48" s="92"/>
      <c r="DE48" s="92"/>
      <c r="DF48" s="92"/>
      <c r="DG48" s="92"/>
      <c r="DH48" s="92"/>
      <c r="DI48" s="92"/>
      <c r="DJ48" s="92"/>
      <c r="DK48" s="92"/>
      <c r="DL48" s="92"/>
      <c r="DM48" s="92"/>
      <c r="DN48" s="92"/>
      <c r="DO48" s="92"/>
      <c r="DP48" s="92"/>
      <c r="DQ48" s="92"/>
      <c r="DR48" s="92"/>
      <c r="DS48" s="92"/>
      <c r="DT48" s="92"/>
      <c r="DU48" s="92"/>
      <c r="DV48" s="92"/>
      <c r="DW48" s="92"/>
      <c r="DX48" s="92"/>
      <c r="DY48" s="92"/>
      <c r="DZ48" s="92"/>
      <c r="EA48" s="92"/>
      <c r="EB48" s="92"/>
      <c r="EC48" s="92"/>
      <c r="ED48" s="92"/>
      <c r="EE48" s="92"/>
      <c r="EF48" s="92"/>
      <c r="EG48" s="92"/>
      <c r="EH48" s="92"/>
      <c r="EI48" s="92"/>
      <c r="EJ48" s="92"/>
      <c r="EK48" s="92"/>
      <c r="EL48" s="92"/>
      <c r="EM48" s="92"/>
      <c r="EN48" s="92"/>
      <c r="EO48" s="92"/>
      <c r="EP48" s="92"/>
      <c r="EQ48" s="92"/>
      <c r="ER48" s="92"/>
      <c r="ES48" s="92"/>
      <c r="ET48" s="92"/>
      <c r="EU48" s="92"/>
      <c r="EV48" s="92"/>
      <c r="EW48" s="92"/>
      <c r="EX48" s="92"/>
      <c r="EY48" s="92"/>
      <c r="EZ48" s="92"/>
      <c r="FA48" s="92"/>
      <c r="FB48" s="92"/>
      <c r="FC48" s="92"/>
      <c r="FD48" s="92"/>
      <c r="FE48" s="92"/>
      <c r="FF48" s="92"/>
      <c r="FG48" s="92"/>
      <c r="FH48" s="92"/>
      <c r="FI48" s="92"/>
      <c r="FJ48" s="92"/>
      <c r="FK48" s="92"/>
      <c r="FL48" s="92"/>
      <c r="FM48" s="92"/>
      <c r="FN48" s="92"/>
      <c r="FO48" s="92"/>
      <c r="FP48" s="92"/>
      <c r="FQ48" s="92"/>
      <c r="FR48" s="92"/>
      <c r="FS48" s="92"/>
      <c r="FT48" s="92"/>
      <c r="FU48" s="92"/>
      <c r="FV48" s="92"/>
      <c r="FW48" s="92"/>
      <c r="FX48" s="92"/>
      <c r="FY48" s="92"/>
      <c r="FZ48" s="92"/>
      <c r="GA48" s="92"/>
      <c r="GB48" s="92"/>
      <c r="GC48" s="92"/>
      <c r="GD48" s="92"/>
      <c r="GE48" s="92"/>
      <c r="GF48" s="92"/>
      <c r="GG48" s="92"/>
      <c r="GH48" s="92"/>
      <c r="GI48" s="92"/>
      <c r="GJ48" s="92"/>
      <c r="GK48" s="92"/>
      <c r="GL48" s="92"/>
      <c r="GM48" s="92"/>
      <c r="GN48" s="92"/>
      <c r="GO48" s="92"/>
      <c r="GP48" s="92"/>
      <c r="GQ48" s="92"/>
      <c r="GR48" s="92"/>
      <c r="GS48" s="92"/>
      <c r="GT48" s="92"/>
      <c r="GU48" s="92"/>
      <c r="GV48" s="92"/>
      <c r="GW48" s="92"/>
      <c r="GX48" s="92"/>
      <c r="GY48" s="92"/>
      <c r="GZ48" s="92"/>
      <c r="HA48" s="92"/>
      <c r="HB48" s="92"/>
      <c r="HC48" s="92"/>
      <c r="HD48" s="92"/>
      <c r="HE48" s="92"/>
      <c r="HF48" s="92"/>
      <c r="HG48" s="92"/>
      <c r="HH48" s="92"/>
      <c r="HI48" s="92"/>
      <c r="HJ48" s="92"/>
      <c r="HK48" s="92"/>
      <c r="HL48" s="92"/>
      <c r="HM48" s="92"/>
      <c r="HN48" s="92"/>
      <c r="HO48" s="92"/>
      <c r="HP48" s="92"/>
      <c r="HQ48" s="92"/>
      <c r="HR48" s="92"/>
      <c r="HS48" s="92"/>
      <c r="HT48" s="92"/>
      <c r="HU48" s="92"/>
      <c r="HV48" s="92"/>
      <c r="HW48" s="92"/>
      <c r="HX48" s="92"/>
      <c r="HY48" s="92"/>
      <c r="HZ48" s="92"/>
      <c r="IA48" s="92"/>
      <c r="IB48" s="92"/>
      <c r="IC48" s="92"/>
      <c r="ID48" s="92"/>
      <c r="IE48" s="92"/>
      <c r="IF48" s="92"/>
      <c r="IG48" s="92"/>
      <c r="IH48" s="92"/>
      <c r="II48" s="92"/>
      <c r="IJ48" s="92"/>
      <c r="IK48" s="92"/>
      <c r="IL48" s="92"/>
      <c r="IM48" s="92"/>
      <c r="IN48" s="92"/>
      <c r="IO48" s="92"/>
      <c r="IP48" s="92"/>
      <c r="IQ48" s="92"/>
      <c r="IR48" s="92"/>
      <c r="IS48" s="92"/>
      <c r="IT48" s="92"/>
      <c r="IU48" s="92"/>
      <c r="IV48" s="92"/>
    </row>
    <row r="49" spans="1:256" ht="18.75" x14ac:dyDescent="0.3">
      <c r="A49" s="486" t="s">
        <v>450</v>
      </c>
      <c r="B49" s="94">
        <v>13</v>
      </c>
      <c r="C49" s="94" t="s">
        <v>22</v>
      </c>
      <c r="D49" s="95">
        <f>D48</f>
        <v>1</v>
      </c>
      <c r="E49" s="96"/>
      <c r="F49" s="97"/>
      <c r="G49" s="89"/>
      <c r="H49" s="89"/>
      <c r="I49" s="89"/>
      <c r="J49" s="89"/>
      <c r="K49" s="98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89"/>
      <c r="AG49" s="89"/>
      <c r="AH49" s="89"/>
      <c r="AI49" s="89"/>
      <c r="AJ49" s="89"/>
      <c r="AK49" s="89"/>
      <c r="AL49" s="89"/>
      <c r="AM49" s="89"/>
      <c r="AN49" s="89"/>
      <c r="AO49" s="89"/>
      <c r="AP49" s="89"/>
      <c r="AQ49" s="89"/>
      <c r="AR49" s="89"/>
      <c r="AS49" s="89"/>
      <c r="AT49" s="89"/>
      <c r="AU49" s="89"/>
      <c r="AV49" s="89"/>
      <c r="AW49" s="89"/>
      <c r="AX49" s="89"/>
      <c r="AY49" s="89"/>
      <c r="AZ49" s="89"/>
      <c r="BA49" s="89"/>
      <c r="BB49" s="89"/>
      <c r="BC49" s="89"/>
      <c r="BD49" s="89"/>
      <c r="BE49" s="89"/>
      <c r="BF49" s="89"/>
      <c r="BG49" s="89"/>
      <c r="BH49" s="89"/>
      <c r="BI49" s="89"/>
      <c r="BJ49" s="89"/>
      <c r="BK49" s="89"/>
      <c r="BL49" s="89"/>
      <c r="BM49" s="89"/>
      <c r="BN49" s="89"/>
      <c r="BO49" s="89"/>
      <c r="BP49" s="89"/>
      <c r="BQ49" s="89"/>
      <c r="BR49" s="89"/>
      <c r="BS49" s="89"/>
      <c r="BT49" s="89"/>
      <c r="BU49" s="89"/>
      <c r="BV49" s="89"/>
      <c r="BW49" s="89"/>
      <c r="BX49" s="89"/>
      <c r="BY49" s="89"/>
      <c r="BZ49" s="89"/>
      <c r="CA49" s="89"/>
      <c r="CB49" s="89"/>
      <c r="CC49" s="89"/>
      <c r="CD49" s="89"/>
      <c r="CE49" s="89"/>
      <c r="CF49" s="89"/>
      <c r="CG49" s="89"/>
      <c r="CH49" s="89"/>
      <c r="CI49" s="89"/>
      <c r="CJ49" s="89"/>
      <c r="CK49" s="89"/>
      <c r="CL49" s="89"/>
      <c r="CM49" s="89"/>
      <c r="CN49" s="89"/>
      <c r="CO49" s="89"/>
      <c r="CP49" s="89"/>
      <c r="CQ49" s="89"/>
      <c r="CR49" s="89"/>
      <c r="CS49" s="89"/>
      <c r="CT49" s="89"/>
      <c r="CU49" s="89"/>
      <c r="CV49" s="89"/>
      <c r="CW49" s="89"/>
      <c r="CX49" s="89"/>
      <c r="CY49" s="89"/>
      <c r="CZ49" s="89"/>
      <c r="DA49" s="89"/>
      <c r="DB49" s="89"/>
      <c r="DC49" s="89"/>
      <c r="DD49" s="89"/>
      <c r="DE49" s="89"/>
      <c r="DF49" s="89"/>
      <c r="DG49" s="89"/>
      <c r="DH49" s="89"/>
      <c r="DI49" s="89"/>
      <c r="DJ49" s="89"/>
      <c r="DK49" s="89"/>
      <c r="DL49" s="89"/>
      <c r="DM49" s="89"/>
      <c r="DN49" s="89"/>
      <c r="DO49" s="89"/>
      <c r="DP49" s="89"/>
      <c r="DQ49" s="89"/>
      <c r="DR49" s="89"/>
      <c r="DS49" s="89"/>
      <c r="DT49" s="89"/>
      <c r="DU49" s="89"/>
      <c r="DV49" s="89"/>
      <c r="DW49" s="89"/>
      <c r="DX49" s="89"/>
      <c r="DY49" s="89"/>
      <c r="DZ49" s="89"/>
      <c r="EA49" s="89"/>
      <c r="EB49" s="89"/>
      <c r="EC49" s="89"/>
      <c r="ED49" s="89"/>
      <c r="EE49" s="89"/>
      <c r="EF49" s="89"/>
      <c r="EG49" s="89"/>
      <c r="EH49" s="89"/>
      <c r="EI49" s="89"/>
      <c r="EJ49" s="89"/>
      <c r="EK49" s="89"/>
      <c r="EL49" s="89"/>
      <c r="EM49" s="89"/>
      <c r="EN49" s="89"/>
      <c r="EO49" s="89"/>
      <c r="EP49" s="89"/>
      <c r="EQ49" s="89"/>
      <c r="ER49" s="89"/>
      <c r="ES49" s="89"/>
      <c r="ET49" s="89"/>
      <c r="EU49" s="89"/>
      <c r="EV49" s="89"/>
      <c r="EW49" s="89"/>
      <c r="EX49" s="89"/>
      <c r="EY49" s="89"/>
      <c r="EZ49" s="89"/>
      <c r="FA49" s="89"/>
      <c r="FB49" s="89"/>
      <c r="FC49" s="89"/>
      <c r="FD49" s="89"/>
      <c r="FE49" s="89"/>
      <c r="FF49" s="89"/>
      <c r="FG49" s="89"/>
      <c r="FH49" s="89"/>
      <c r="FI49" s="89"/>
      <c r="FJ49" s="89"/>
      <c r="FK49" s="89"/>
      <c r="FL49" s="89"/>
      <c r="FM49" s="89"/>
      <c r="FN49" s="89"/>
      <c r="FO49" s="89"/>
      <c r="FP49" s="89"/>
      <c r="FQ49" s="89"/>
      <c r="FR49" s="89"/>
      <c r="FS49" s="89"/>
      <c r="FT49" s="89"/>
      <c r="FU49" s="89"/>
      <c r="FV49" s="89"/>
      <c r="FW49" s="89"/>
      <c r="FX49" s="89"/>
      <c r="FY49" s="89"/>
      <c r="FZ49" s="89"/>
      <c r="GA49" s="89"/>
      <c r="GB49" s="89"/>
      <c r="GC49" s="89"/>
      <c r="GD49" s="89"/>
      <c r="GE49" s="89"/>
      <c r="GF49" s="89"/>
      <c r="GG49" s="89"/>
      <c r="GH49" s="89"/>
      <c r="GI49" s="89"/>
      <c r="GJ49" s="89"/>
      <c r="GK49" s="89"/>
      <c r="GL49" s="89"/>
      <c r="GM49" s="89"/>
      <c r="GN49" s="89"/>
      <c r="GO49" s="89"/>
      <c r="GP49" s="89"/>
      <c r="GQ49" s="89"/>
      <c r="GR49" s="89"/>
      <c r="GS49" s="89"/>
      <c r="GT49" s="89"/>
      <c r="GU49" s="89"/>
      <c r="GV49" s="89"/>
      <c r="GW49" s="89"/>
      <c r="GX49" s="89"/>
      <c r="GY49" s="89"/>
      <c r="GZ49" s="89"/>
      <c r="HA49" s="89"/>
      <c r="HB49" s="89"/>
      <c r="HC49" s="89"/>
      <c r="HD49" s="89"/>
      <c r="HE49" s="89"/>
      <c r="HF49" s="89"/>
      <c r="HG49" s="89"/>
      <c r="HH49" s="89"/>
      <c r="HI49" s="89"/>
      <c r="HJ49" s="89"/>
      <c r="HK49" s="89"/>
      <c r="HL49" s="89"/>
      <c r="HM49" s="89"/>
      <c r="HN49" s="89"/>
      <c r="HO49" s="89"/>
      <c r="HP49" s="89"/>
      <c r="HQ49" s="89"/>
      <c r="HR49" s="89"/>
      <c r="HS49" s="89"/>
      <c r="HT49" s="89"/>
      <c r="HU49" s="89"/>
      <c r="HV49" s="89"/>
      <c r="HW49" s="89"/>
      <c r="HX49" s="89"/>
      <c r="HY49" s="89"/>
      <c r="HZ49" s="89"/>
      <c r="IA49" s="89"/>
      <c r="IB49" s="89"/>
      <c r="IC49" s="89"/>
      <c r="ID49" s="89"/>
      <c r="IE49" s="89"/>
      <c r="IF49" s="89"/>
      <c r="IG49" s="89"/>
      <c r="IH49" s="89"/>
      <c r="II49" s="89"/>
      <c r="IJ49" s="89"/>
      <c r="IK49" s="89"/>
      <c r="IL49" s="89"/>
      <c r="IM49" s="89"/>
      <c r="IN49" s="89"/>
      <c r="IO49" s="89"/>
      <c r="IP49" s="89"/>
      <c r="IQ49" s="89"/>
      <c r="IR49" s="89"/>
      <c r="IS49" s="89"/>
      <c r="IT49" s="89"/>
      <c r="IU49" s="89"/>
      <c r="IV49" s="89"/>
    </row>
    <row r="50" spans="1:256" ht="18.75" x14ac:dyDescent="0.3">
      <c r="E50" s="59"/>
      <c r="F50" s="60"/>
      <c r="K50" s="88"/>
      <c r="L50" s="83"/>
    </row>
    <row r="52" spans="1:256" ht="15" customHeight="1" x14ac:dyDescent="0.25">
      <c r="A52" s="49" t="s">
        <v>413</v>
      </c>
      <c r="B52" s="49"/>
      <c r="C52" s="49"/>
    </row>
  </sheetData>
  <mergeCells count="2">
    <mergeCell ref="A13:D13"/>
    <mergeCell ref="B11:D11"/>
  </mergeCells>
  <phoneticPr fontId="38" type="noConversion"/>
  <pageMargins left="0.70866141732283472" right="0.21" top="0.34" bottom="0.32" header="0.31496062992125984" footer="0.31496062992125984"/>
  <pageSetup paperSize="9" scale="6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58"/>
  <sheetViews>
    <sheetView zoomScale="90" zoomScaleNormal="90" zoomScaleSheetLayoutView="100" workbookViewId="0">
      <selection activeCell="C11" sqref="C11:H11"/>
    </sheetView>
  </sheetViews>
  <sheetFormatPr defaultColWidth="45.28515625" defaultRowHeight="15" x14ac:dyDescent="0.25"/>
  <cols>
    <col min="1" max="1" width="5.140625" style="15" customWidth="1"/>
    <col min="2" max="2" width="45.28515625" style="15" customWidth="1"/>
    <col min="3" max="3" width="3.7109375" style="15" customWidth="1"/>
    <col min="4" max="5" width="5" style="15" customWidth="1"/>
    <col min="6" max="6" width="9" style="15" customWidth="1"/>
    <col min="7" max="7" width="4.7109375" style="16" customWidth="1"/>
    <col min="8" max="8" width="15.7109375" style="15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B1"/>
      <c r="C1" s="599" t="s">
        <v>467</v>
      </c>
      <c r="D1" s="599"/>
      <c r="E1" s="599"/>
      <c r="F1" s="599"/>
      <c r="G1" s="599"/>
      <c r="H1" s="599"/>
    </row>
    <row r="2" spans="1:16" x14ac:dyDescent="0.25">
      <c r="C2" s="599" t="s">
        <v>0</v>
      </c>
      <c r="D2" s="599"/>
      <c r="E2" s="599"/>
      <c r="F2" s="599"/>
      <c r="G2" s="599"/>
      <c r="H2" s="599"/>
    </row>
    <row r="3" spans="1:16" x14ac:dyDescent="0.25">
      <c r="C3" s="599" t="s">
        <v>116</v>
      </c>
      <c r="D3" s="599"/>
      <c r="E3" s="599"/>
      <c r="F3" s="599"/>
      <c r="G3" s="599"/>
      <c r="H3" s="599"/>
    </row>
    <row r="4" spans="1:16" x14ac:dyDescent="0.25">
      <c r="C4" s="599" t="s">
        <v>2</v>
      </c>
      <c r="D4" s="599"/>
      <c r="E4" s="599"/>
      <c r="F4" s="599"/>
      <c r="G4" s="599"/>
      <c r="H4" s="599"/>
    </row>
    <row r="5" spans="1:16" x14ac:dyDescent="0.25">
      <c r="C5" s="599" t="s">
        <v>466</v>
      </c>
      <c r="D5" s="599"/>
      <c r="E5" s="599"/>
      <c r="F5" s="599" t="s">
        <v>466</v>
      </c>
      <c r="G5" s="599"/>
      <c r="H5" s="599"/>
    </row>
    <row r="6" spans="1:16" x14ac:dyDescent="0.25">
      <c r="C6" s="421"/>
      <c r="D6" s="421"/>
      <c r="E6" s="421"/>
      <c r="F6" s="421"/>
      <c r="G6" s="421"/>
      <c r="H6" s="421"/>
    </row>
    <row r="7" spans="1:16" x14ac:dyDescent="0.25">
      <c r="C7" s="599"/>
      <c r="D7" s="599"/>
      <c r="E7" s="599"/>
      <c r="F7" s="599"/>
      <c r="G7" s="599"/>
      <c r="H7" s="599"/>
    </row>
    <row r="8" spans="1:16" x14ac:dyDescent="0.25">
      <c r="C8" s="599"/>
      <c r="D8" s="599"/>
      <c r="E8" s="599"/>
      <c r="F8" s="599"/>
      <c r="G8" s="599"/>
      <c r="H8" s="599"/>
    </row>
    <row r="9" spans="1:16" x14ac:dyDescent="0.25">
      <c r="C9" s="599"/>
      <c r="D9" s="599"/>
      <c r="E9" s="599"/>
      <c r="F9" s="599"/>
      <c r="G9" s="599"/>
      <c r="H9" s="599"/>
    </row>
    <row r="10" spans="1:16" x14ac:dyDescent="0.25">
      <c r="C10" s="599"/>
      <c r="D10" s="599"/>
      <c r="E10" s="599"/>
      <c r="F10" s="599"/>
      <c r="G10" s="599"/>
      <c r="H10" s="599"/>
    </row>
    <row r="11" spans="1:16" x14ac:dyDescent="0.25">
      <c r="C11" s="599"/>
      <c r="D11" s="599"/>
      <c r="E11" s="599"/>
      <c r="F11" s="599"/>
      <c r="G11" s="599"/>
      <c r="H11" s="599"/>
    </row>
    <row r="12" spans="1:16" ht="52.5" customHeight="1" x14ac:dyDescent="0.25">
      <c r="A12" s="600" t="s">
        <v>323</v>
      </c>
      <c r="B12" s="600"/>
      <c r="C12" s="600"/>
      <c r="D12" s="600"/>
      <c r="E12" s="600"/>
      <c r="F12" s="600"/>
      <c r="G12" s="600"/>
      <c r="H12" s="600"/>
    </row>
    <row r="13" spans="1:16" x14ac:dyDescent="0.25">
      <c r="H13" s="17" t="s">
        <v>58</v>
      </c>
    </row>
    <row r="14" spans="1:16" ht="42" customHeight="1" x14ac:dyDescent="0.25">
      <c r="A14" s="18" t="s">
        <v>59</v>
      </c>
      <c r="B14" s="18" t="s">
        <v>4</v>
      </c>
      <c r="C14" s="591" t="s">
        <v>32</v>
      </c>
      <c r="D14" s="592"/>
      <c r="E14" s="592"/>
      <c r="F14" s="593"/>
      <c r="G14" s="76" t="s">
        <v>33</v>
      </c>
      <c r="H14" s="62" t="s">
        <v>147</v>
      </c>
      <c r="I14" s="28" t="s">
        <v>119</v>
      </c>
      <c r="J14" s="28" t="s">
        <v>118</v>
      </c>
    </row>
    <row r="15" spans="1:16" x14ac:dyDescent="0.25">
      <c r="A15" s="19">
        <v>1</v>
      </c>
      <c r="B15" s="19">
        <v>2</v>
      </c>
      <c r="C15" s="594">
        <v>6</v>
      </c>
      <c r="D15" s="595"/>
      <c r="E15" s="595"/>
      <c r="F15" s="596"/>
      <c r="G15" s="77">
        <v>7</v>
      </c>
      <c r="H15" s="19">
        <v>8</v>
      </c>
    </row>
    <row r="16" spans="1:16" ht="18" customHeight="1" x14ac:dyDescent="0.25">
      <c r="A16" s="20"/>
      <c r="B16" s="72" t="s">
        <v>62</v>
      </c>
      <c r="C16" s="73"/>
      <c r="D16" s="73"/>
      <c r="E16" s="73"/>
      <c r="F16" s="73"/>
      <c r="G16" s="20"/>
      <c r="H16" s="126">
        <f>H17+H21+H25+H36+H46+H51+H56+H61+H65+H69+H73+H80+H84+H95+H112+H116+H140+H144+H148</f>
        <v>29225.1</v>
      </c>
      <c r="K16" s="206"/>
      <c r="L16" s="24"/>
      <c r="P16" s="24"/>
    </row>
    <row r="17" spans="1:11" s="21" customFormat="1" ht="63" x14ac:dyDescent="0.3">
      <c r="A17" s="283">
        <v>1</v>
      </c>
      <c r="B17" s="288" t="s">
        <v>324</v>
      </c>
      <c r="C17" s="289" t="s">
        <v>24</v>
      </c>
      <c r="D17" s="289" t="s">
        <v>65</v>
      </c>
      <c r="E17" s="289" t="s">
        <v>23</v>
      </c>
      <c r="F17" s="289" t="s">
        <v>126</v>
      </c>
      <c r="G17" s="289"/>
      <c r="H17" s="290">
        <f>H18</f>
        <v>10</v>
      </c>
      <c r="K17" s="205"/>
    </row>
    <row r="18" spans="1:11" ht="18.75" x14ac:dyDescent="0.3">
      <c r="A18" s="284"/>
      <c r="B18" s="291" t="s">
        <v>101</v>
      </c>
      <c r="C18" s="292" t="s">
        <v>24</v>
      </c>
      <c r="D18" s="292" t="s">
        <v>74</v>
      </c>
      <c r="E18" s="292" t="s">
        <v>23</v>
      </c>
      <c r="F18" s="292" t="s">
        <v>126</v>
      </c>
      <c r="G18" s="292"/>
      <c r="H18" s="293">
        <f>H20</f>
        <v>10</v>
      </c>
      <c r="K18" s="202"/>
    </row>
    <row r="19" spans="1:11" ht="71.25" customHeight="1" x14ac:dyDescent="0.3">
      <c r="A19" s="284"/>
      <c r="B19" s="340" t="s">
        <v>156</v>
      </c>
      <c r="C19" s="292" t="s">
        <v>24</v>
      </c>
      <c r="D19" s="292" t="s">
        <v>74</v>
      </c>
      <c r="E19" s="292" t="s">
        <v>23</v>
      </c>
      <c r="F19" s="292" t="s">
        <v>125</v>
      </c>
      <c r="G19" s="292"/>
      <c r="H19" s="293">
        <f>H20</f>
        <v>10</v>
      </c>
      <c r="K19" s="202"/>
    </row>
    <row r="20" spans="1:11" ht="33.75" customHeight="1" x14ac:dyDescent="0.3">
      <c r="A20" s="284"/>
      <c r="B20" s="294" t="s">
        <v>79</v>
      </c>
      <c r="C20" s="292" t="s">
        <v>24</v>
      </c>
      <c r="D20" s="292" t="s">
        <v>74</v>
      </c>
      <c r="E20" s="292" t="s">
        <v>23</v>
      </c>
      <c r="F20" s="292" t="s">
        <v>125</v>
      </c>
      <c r="G20" s="292" t="s">
        <v>80</v>
      </c>
      <c r="H20" s="293">
        <f>'прил._6(7)'!K93</f>
        <v>10</v>
      </c>
      <c r="K20" s="206"/>
    </row>
    <row r="21" spans="1:11" s="21" customFormat="1" ht="63" x14ac:dyDescent="0.3">
      <c r="A21" s="283">
        <v>2</v>
      </c>
      <c r="B21" s="288" t="s">
        <v>325</v>
      </c>
      <c r="C21" s="289" t="s">
        <v>25</v>
      </c>
      <c r="D21" s="289" t="s">
        <v>65</v>
      </c>
      <c r="E21" s="289" t="s">
        <v>23</v>
      </c>
      <c r="F21" s="289" t="s">
        <v>126</v>
      </c>
      <c r="G21" s="289"/>
      <c r="H21" s="290">
        <f>H24</f>
        <v>3965.9</v>
      </c>
      <c r="K21" s="205"/>
    </row>
    <row r="22" spans="1:11" ht="39" customHeight="1" x14ac:dyDescent="0.3">
      <c r="A22" s="284"/>
      <c r="B22" s="295" t="s">
        <v>326</v>
      </c>
      <c r="C22" s="292" t="s">
        <v>25</v>
      </c>
      <c r="D22" s="292" t="s">
        <v>74</v>
      </c>
      <c r="E22" s="292" t="s">
        <v>23</v>
      </c>
      <c r="F22" s="292" t="s">
        <v>126</v>
      </c>
      <c r="G22" s="292"/>
      <c r="H22" s="293">
        <f>H23</f>
        <v>3965.9</v>
      </c>
      <c r="K22" s="202"/>
    </row>
    <row r="23" spans="1:11" ht="47.25" x14ac:dyDescent="0.3">
      <c r="A23" s="284"/>
      <c r="B23" s="296" t="str">
        <f>'прил._6(7)'!B96</f>
        <v>Подпрограмма "Мероприятия, финансируемые за счет средств дорожного фонда"</v>
      </c>
      <c r="C23" s="292" t="s">
        <v>25</v>
      </c>
      <c r="D23" s="292" t="s">
        <v>74</v>
      </c>
      <c r="E23" s="292" t="s">
        <v>23</v>
      </c>
      <c r="F23" s="292" t="s">
        <v>127</v>
      </c>
      <c r="G23" s="292"/>
      <c r="H23" s="293">
        <f>H24</f>
        <v>3965.9</v>
      </c>
      <c r="K23" s="202"/>
    </row>
    <row r="24" spans="1:11" s="23" customFormat="1" ht="36" customHeight="1" x14ac:dyDescent="0.3">
      <c r="A24" s="284"/>
      <c r="B24" s="294" t="s">
        <v>79</v>
      </c>
      <c r="C24" s="292" t="s">
        <v>25</v>
      </c>
      <c r="D24" s="292" t="s">
        <v>74</v>
      </c>
      <c r="E24" s="292" t="s">
        <v>23</v>
      </c>
      <c r="F24" s="292" t="s">
        <v>127</v>
      </c>
      <c r="G24" s="292" t="s">
        <v>80</v>
      </c>
      <c r="H24" s="293">
        <f>'прил._6(7)'!K97</f>
        <v>3965.9</v>
      </c>
      <c r="K24" s="202"/>
    </row>
    <row r="25" spans="1:11" s="23" customFormat="1" ht="57" customHeight="1" x14ac:dyDescent="0.3">
      <c r="A25" s="283">
        <v>3</v>
      </c>
      <c r="B25" s="288" t="s">
        <v>375</v>
      </c>
      <c r="C25" s="289" t="s">
        <v>30</v>
      </c>
      <c r="D25" s="289" t="s">
        <v>65</v>
      </c>
      <c r="E25" s="289" t="s">
        <v>23</v>
      </c>
      <c r="F25" s="289" t="s">
        <v>126</v>
      </c>
      <c r="G25" s="289"/>
      <c r="H25" s="290">
        <f>'прил._6(7)'!K75</f>
        <v>45</v>
      </c>
      <c r="K25" s="202"/>
    </row>
    <row r="26" spans="1:11" s="23" customFormat="1" ht="69" customHeight="1" x14ac:dyDescent="0.3">
      <c r="A26" s="284"/>
      <c r="B26" s="296" t="s">
        <v>166</v>
      </c>
      <c r="C26" s="292" t="s">
        <v>30</v>
      </c>
      <c r="D26" s="292" t="s">
        <v>74</v>
      </c>
      <c r="E26" s="292" t="s">
        <v>23</v>
      </c>
      <c r="F26" s="292" t="s">
        <v>126</v>
      </c>
      <c r="G26" s="292"/>
      <c r="H26" s="293">
        <f>H27</f>
        <v>20</v>
      </c>
      <c r="K26" s="202"/>
    </row>
    <row r="27" spans="1:11" ht="95.25" customHeight="1" x14ac:dyDescent="0.3">
      <c r="A27" s="284"/>
      <c r="B27" s="294" t="str">
        <f>'прил._6(7)'!B78</f>
        <v>Подпрограмма "Подготовка  населения и организаций к действиям в чрезвычайной ситуации в мирное и военное время на 2021-2023 гг в Новодмитривеском сельском поселении"</v>
      </c>
      <c r="C27" s="292" t="s">
        <v>30</v>
      </c>
      <c r="D27" s="292" t="s">
        <v>74</v>
      </c>
      <c r="E27" s="292" t="s">
        <v>23</v>
      </c>
      <c r="F27" s="292" t="s">
        <v>143</v>
      </c>
      <c r="G27" s="292"/>
      <c r="H27" s="293">
        <f>H28</f>
        <v>20</v>
      </c>
      <c r="K27" s="202"/>
    </row>
    <row r="28" spans="1:11" ht="55.5" customHeight="1" x14ac:dyDescent="0.3">
      <c r="A28" s="284"/>
      <c r="B28" s="294" t="s">
        <v>79</v>
      </c>
      <c r="C28" s="292" t="s">
        <v>30</v>
      </c>
      <c r="D28" s="292" t="s">
        <v>74</v>
      </c>
      <c r="E28" s="292" t="s">
        <v>23</v>
      </c>
      <c r="F28" s="292" t="s">
        <v>143</v>
      </c>
      <c r="G28" s="292" t="s">
        <v>80</v>
      </c>
      <c r="H28" s="293">
        <f>'прил._6(7)'!K79</f>
        <v>20</v>
      </c>
      <c r="K28" s="202"/>
    </row>
    <row r="29" spans="1:11" ht="30" customHeight="1" x14ac:dyDescent="0.3">
      <c r="A29" s="284"/>
      <c r="B29" s="297" t="s">
        <v>367</v>
      </c>
      <c r="C29" s="289" t="s">
        <v>30</v>
      </c>
      <c r="D29" s="289" t="s">
        <v>87</v>
      </c>
      <c r="E29" s="289" t="s">
        <v>23</v>
      </c>
      <c r="F29" s="289" t="s">
        <v>126</v>
      </c>
      <c r="G29" s="289"/>
      <c r="H29" s="290">
        <f>H31</f>
        <v>5</v>
      </c>
      <c r="K29" s="202"/>
    </row>
    <row r="30" spans="1:11" ht="54.75" customHeight="1" x14ac:dyDescent="0.3">
      <c r="A30" s="284">
        <v>4</v>
      </c>
      <c r="B30" s="298" t="s">
        <v>368</v>
      </c>
      <c r="C30" s="292" t="s">
        <v>30</v>
      </c>
      <c r="D30" s="292" t="s">
        <v>87</v>
      </c>
      <c r="E30" s="292" t="s">
        <v>23</v>
      </c>
      <c r="F30" s="292" t="s">
        <v>369</v>
      </c>
      <c r="G30" s="292"/>
      <c r="H30" s="293">
        <f>H31</f>
        <v>5</v>
      </c>
      <c r="K30" s="202"/>
    </row>
    <row r="31" spans="1:11" ht="36" customHeight="1" x14ac:dyDescent="0.3">
      <c r="A31" s="284"/>
      <c r="B31" s="211" t="s">
        <v>79</v>
      </c>
      <c r="C31" s="292" t="s">
        <v>30</v>
      </c>
      <c r="D31" s="292" t="s">
        <v>87</v>
      </c>
      <c r="E31" s="292" t="s">
        <v>23</v>
      </c>
      <c r="F31" s="292" t="s">
        <v>369</v>
      </c>
      <c r="G31" s="292" t="s">
        <v>80</v>
      </c>
      <c r="H31" s="293">
        <v>5</v>
      </c>
      <c r="K31" s="202"/>
    </row>
    <row r="32" spans="1:11" ht="63.75" customHeight="1" x14ac:dyDescent="0.3">
      <c r="A32" s="284"/>
      <c r="B32" s="299" t="str">
        <f>'прил._6(7)'!B84</f>
        <v>Муниципальная программа "Обеспечение безопасности и развитие казачества в Новодмитриевском сельском поселении на 2021-2023 годы"</v>
      </c>
      <c r="C32" s="292" t="s">
        <v>30</v>
      </c>
      <c r="D32" s="292" t="s">
        <v>65</v>
      </c>
      <c r="E32" s="292" t="s">
        <v>23</v>
      </c>
      <c r="F32" s="292" t="s">
        <v>126</v>
      </c>
      <c r="G32" s="292"/>
      <c r="H32" s="293">
        <f>H35</f>
        <v>20</v>
      </c>
      <c r="K32" s="202"/>
    </row>
    <row r="33" spans="1:11" ht="17.25" customHeight="1" x14ac:dyDescent="0.3">
      <c r="A33" s="284"/>
      <c r="B33" s="295" t="s">
        <v>93</v>
      </c>
      <c r="C33" s="292" t="s">
        <v>30</v>
      </c>
      <c r="D33" s="292" t="s">
        <v>88</v>
      </c>
      <c r="E33" s="292" t="s">
        <v>23</v>
      </c>
      <c r="F33" s="292" t="s">
        <v>126</v>
      </c>
      <c r="G33" s="292"/>
      <c r="H33" s="293">
        <v>20</v>
      </c>
      <c r="K33" s="202"/>
    </row>
    <row r="34" spans="1:11" ht="29.25" customHeight="1" x14ac:dyDescent="0.3">
      <c r="A34" s="284"/>
      <c r="B34" s="295" t="str">
        <f>'прил._6(7)'!B86</f>
        <v>Подпрограмма "Поддержка и развитие Кубанского казачества"</v>
      </c>
      <c r="C34" s="292" t="s">
        <v>30</v>
      </c>
      <c r="D34" s="292" t="s">
        <v>88</v>
      </c>
      <c r="E34" s="292" t="s">
        <v>23</v>
      </c>
      <c r="F34" s="292" t="s">
        <v>144</v>
      </c>
      <c r="G34" s="292"/>
      <c r="H34" s="293">
        <v>20</v>
      </c>
      <c r="K34" s="202"/>
    </row>
    <row r="35" spans="1:11" ht="43.5" customHeight="1" x14ac:dyDescent="0.3">
      <c r="A35" s="284"/>
      <c r="B35" s="300" t="s">
        <v>327</v>
      </c>
      <c r="C35" s="292" t="s">
        <v>30</v>
      </c>
      <c r="D35" s="292" t="s">
        <v>88</v>
      </c>
      <c r="E35" s="292" t="s">
        <v>23</v>
      </c>
      <c r="F35" s="292" t="s">
        <v>144</v>
      </c>
      <c r="G35" s="292" t="s">
        <v>107</v>
      </c>
      <c r="H35" s="293">
        <f>'прил._6(7)'!K87</f>
        <v>20</v>
      </c>
      <c r="K35" s="202"/>
    </row>
    <row r="36" spans="1:11" ht="51" customHeight="1" x14ac:dyDescent="0.3">
      <c r="A36" s="283">
        <v>5</v>
      </c>
      <c r="B36" s="288" t="str">
        <f>'прил._6(7)'!B151</f>
        <v>Муниципальная программа "Развитие культуры на 2021-2023 годы  в Новодмитриевском сельском поселении"</v>
      </c>
      <c r="C36" s="289" t="s">
        <v>28</v>
      </c>
      <c r="D36" s="289" t="s">
        <v>65</v>
      </c>
      <c r="E36" s="289" t="s">
        <v>23</v>
      </c>
      <c r="F36" s="289" t="s">
        <v>126</v>
      </c>
      <c r="G36" s="289"/>
      <c r="H36" s="290">
        <f>H40+H43+H38</f>
        <v>5410.0999999999995</v>
      </c>
      <c r="K36" s="202"/>
    </row>
    <row r="37" spans="1:11" ht="26.25" customHeight="1" x14ac:dyDescent="0.3">
      <c r="A37" s="284"/>
      <c r="B37" s="301" t="s">
        <v>152</v>
      </c>
      <c r="C37" s="292" t="s">
        <v>28</v>
      </c>
      <c r="D37" s="292" t="s">
        <v>74</v>
      </c>
      <c r="E37" s="292" t="s">
        <v>23</v>
      </c>
      <c r="F37" s="292" t="s">
        <v>126</v>
      </c>
      <c r="G37" s="292"/>
      <c r="H37" s="293">
        <f>H40+H38</f>
        <v>5370.0999999999995</v>
      </c>
      <c r="K37" s="202"/>
    </row>
    <row r="38" spans="1:11" ht="26.25" customHeight="1" x14ac:dyDescent="0.3">
      <c r="A38" s="284"/>
      <c r="B38" s="424" t="s">
        <v>462</v>
      </c>
      <c r="C38" s="552" t="s">
        <v>28</v>
      </c>
      <c r="D38" s="552" t="s">
        <v>74</v>
      </c>
      <c r="E38" s="552" t="s">
        <v>22</v>
      </c>
      <c r="F38" s="551" t="s">
        <v>463</v>
      </c>
      <c r="G38" s="292"/>
      <c r="H38" s="293">
        <f>H39</f>
        <v>357.7</v>
      </c>
      <c r="K38" s="202"/>
    </row>
    <row r="39" spans="1:11" ht="26.25" customHeight="1" x14ac:dyDescent="0.3">
      <c r="A39" s="284"/>
      <c r="B39" s="424" t="s">
        <v>464</v>
      </c>
      <c r="C39" s="552" t="s">
        <v>28</v>
      </c>
      <c r="D39" s="552" t="s">
        <v>74</v>
      </c>
      <c r="E39" s="552" t="s">
        <v>22</v>
      </c>
      <c r="F39" s="551" t="s">
        <v>463</v>
      </c>
      <c r="G39" s="292" t="s">
        <v>107</v>
      </c>
      <c r="H39" s="293">
        <f>'прил._6(7)'!K155</f>
        <v>357.7</v>
      </c>
      <c r="K39" s="202"/>
    </row>
    <row r="40" spans="1:11" ht="29.25" customHeight="1" x14ac:dyDescent="0.3">
      <c r="A40" s="281"/>
      <c r="B40" s="301" t="s">
        <v>108</v>
      </c>
      <c r="C40" s="292" t="s">
        <v>28</v>
      </c>
      <c r="D40" s="292" t="s">
        <v>74</v>
      </c>
      <c r="E40" s="292" t="s">
        <v>30</v>
      </c>
      <c r="F40" s="292" t="s">
        <v>126</v>
      </c>
      <c r="G40" s="292"/>
      <c r="H40" s="293">
        <f>H42</f>
        <v>5012.3999999999996</v>
      </c>
      <c r="K40" s="202"/>
    </row>
    <row r="41" spans="1:11" ht="48" customHeight="1" x14ac:dyDescent="0.3">
      <c r="A41" s="281"/>
      <c r="B41" s="301" t="str">
        <f>'прил._6(7)'!B157</f>
        <v>Подпрограмма "Расходы на обеспечение деятельности (оказание услуг) муниципальных учреждений"</v>
      </c>
      <c r="C41" s="292" t="s">
        <v>28</v>
      </c>
      <c r="D41" s="292" t="s">
        <v>74</v>
      </c>
      <c r="E41" s="292" t="s">
        <v>30</v>
      </c>
      <c r="F41" s="292" t="s">
        <v>128</v>
      </c>
      <c r="G41" s="292"/>
      <c r="H41" s="293">
        <f>H42</f>
        <v>5012.3999999999996</v>
      </c>
      <c r="K41" s="202"/>
    </row>
    <row r="42" spans="1:11" ht="55.5" customHeight="1" x14ac:dyDescent="0.3">
      <c r="A42" s="281"/>
      <c r="B42" s="301" t="s">
        <v>149</v>
      </c>
      <c r="C42" s="292" t="s">
        <v>28</v>
      </c>
      <c r="D42" s="292" t="s">
        <v>74</v>
      </c>
      <c r="E42" s="292" t="s">
        <v>30</v>
      </c>
      <c r="F42" s="292" t="s">
        <v>128</v>
      </c>
      <c r="G42" s="292" t="s">
        <v>107</v>
      </c>
      <c r="H42" s="293">
        <f>'прил._6(7)'!K158</f>
        <v>5012.3999999999996</v>
      </c>
      <c r="K42" s="202"/>
    </row>
    <row r="43" spans="1:11" ht="28.5" customHeight="1" x14ac:dyDescent="0.3">
      <c r="A43" s="284"/>
      <c r="B43" s="296" t="s">
        <v>109</v>
      </c>
      <c r="C43" s="292" t="s">
        <v>28</v>
      </c>
      <c r="D43" s="292" t="s">
        <v>74</v>
      </c>
      <c r="E43" s="292" t="s">
        <v>31</v>
      </c>
      <c r="F43" s="292" t="s">
        <v>126</v>
      </c>
      <c r="G43" s="292"/>
      <c r="H43" s="293">
        <f>H45</f>
        <v>40</v>
      </c>
      <c r="K43" s="202"/>
    </row>
    <row r="44" spans="1:11" ht="30.75" customHeight="1" x14ac:dyDescent="0.3">
      <c r="A44" s="284"/>
      <c r="B44" s="291" t="str">
        <f>'прил._6(7)'!B160</f>
        <v>Мероприятия в сфере сохранения и развития культуры</v>
      </c>
      <c r="C44" s="292" t="s">
        <v>28</v>
      </c>
      <c r="D44" s="292" t="s">
        <v>74</v>
      </c>
      <c r="E44" s="292" t="s">
        <v>31</v>
      </c>
      <c r="F44" s="292" t="s">
        <v>129</v>
      </c>
      <c r="G44" s="292"/>
      <c r="H44" s="293">
        <f>H45</f>
        <v>40</v>
      </c>
      <c r="K44" s="202"/>
    </row>
    <row r="45" spans="1:11" ht="34.5" customHeight="1" x14ac:dyDescent="0.3">
      <c r="A45" s="284"/>
      <c r="B45" s="295" t="s">
        <v>79</v>
      </c>
      <c r="C45" s="292" t="s">
        <v>28</v>
      </c>
      <c r="D45" s="292" t="s">
        <v>74</v>
      </c>
      <c r="E45" s="292" t="s">
        <v>31</v>
      </c>
      <c r="F45" s="292" t="s">
        <v>129</v>
      </c>
      <c r="G45" s="292" t="s">
        <v>80</v>
      </c>
      <c r="H45" s="293">
        <v>40</v>
      </c>
      <c r="K45" s="202"/>
    </row>
    <row r="46" spans="1:11" ht="41.25" customHeight="1" x14ac:dyDescent="0.3">
      <c r="A46" s="284"/>
      <c r="B46" s="302" t="s">
        <v>392</v>
      </c>
      <c r="C46" s="292" t="s">
        <v>28</v>
      </c>
      <c r="D46" s="292" t="s">
        <v>74</v>
      </c>
      <c r="E46" s="292" t="s">
        <v>27</v>
      </c>
      <c r="F46" s="292" t="s">
        <v>126</v>
      </c>
      <c r="G46" s="292"/>
      <c r="H46" s="293">
        <f>'прил._6(7)'!K138</f>
        <v>1446.7</v>
      </c>
      <c r="K46" s="202"/>
    </row>
    <row r="47" spans="1:11" ht="41.25" customHeight="1" x14ac:dyDescent="0.3">
      <c r="A47" s="284"/>
      <c r="B47" s="302" t="str">
        <f>'прил._6(7)'!B139</f>
        <v>Сохранение, использование и популяризация объектов культурного наследия</v>
      </c>
      <c r="C47" s="292" t="s">
        <v>28</v>
      </c>
      <c r="D47" s="292" t="s">
        <v>74</v>
      </c>
      <c r="E47" s="292" t="s">
        <v>27</v>
      </c>
      <c r="F47" s="292" t="s">
        <v>453</v>
      </c>
      <c r="G47" s="292"/>
      <c r="H47" s="293">
        <f>H48</f>
        <v>453.7</v>
      </c>
      <c r="K47" s="202"/>
    </row>
    <row r="48" spans="1:11" s="202" customFormat="1" ht="58.5" customHeight="1" x14ac:dyDescent="0.3">
      <c r="A48" s="274"/>
      <c r="B48" s="316" t="str">
        <f>'прил._6(7)'!B140</f>
        <v>Закупка товаров работ и услуг в целях капитального ремонта государственного (муниципального) имущества</v>
      </c>
      <c r="C48" s="552" t="s">
        <v>28</v>
      </c>
      <c r="D48" s="552" t="s">
        <v>74</v>
      </c>
      <c r="E48" s="552" t="s">
        <v>27</v>
      </c>
      <c r="F48" s="552" t="s">
        <v>453</v>
      </c>
      <c r="G48" s="552" t="s">
        <v>80</v>
      </c>
      <c r="H48" s="553">
        <f>'прил._6(7)'!K140</f>
        <v>453.7</v>
      </c>
    </row>
    <row r="49" spans="1:11" s="202" customFormat="1" ht="76.5" customHeight="1" x14ac:dyDescent="0.3">
      <c r="A49" s="274"/>
      <c r="B49" s="554" t="s">
        <v>393</v>
      </c>
      <c r="C49" s="552" t="s">
        <v>28</v>
      </c>
      <c r="D49" s="552" t="s">
        <v>74</v>
      </c>
      <c r="E49" s="552" t="s">
        <v>27</v>
      </c>
      <c r="F49" s="552" t="s">
        <v>391</v>
      </c>
      <c r="G49" s="552"/>
      <c r="H49" s="553">
        <f>H50</f>
        <v>993</v>
      </c>
    </row>
    <row r="50" spans="1:11" s="202" customFormat="1" ht="48" customHeight="1" x14ac:dyDescent="0.3">
      <c r="A50" s="274"/>
      <c r="B50" s="554" t="s">
        <v>79</v>
      </c>
      <c r="C50" s="552" t="s">
        <v>28</v>
      </c>
      <c r="D50" s="552" t="s">
        <v>74</v>
      </c>
      <c r="E50" s="552" t="s">
        <v>27</v>
      </c>
      <c r="F50" s="552" t="s">
        <v>391</v>
      </c>
      <c r="G50" s="552" t="s">
        <v>80</v>
      </c>
      <c r="H50" s="553">
        <f>'прил._6(7)'!K142</f>
        <v>993</v>
      </c>
    </row>
    <row r="51" spans="1:11" s="202" customFormat="1" ht="67.5" customHeight="1" x14ac:dyDescent="0.3">
      <c r="A51" s="274">
        <v>6</v>
      </c>
      <c r="B51" s="555" t="str">
        <f>'прил._6(7)'!B175</f>
        <v>Муниципальная программа "Развитие физической культуры и спорта в Новодмитриевском сельском поселении Северского района</v>
      </c>
      <c r="C51" s="556" t="s">
        <v>31</v>
      </c>
      <c r="D51" s="556" t="s">
        <v>74</v>
      </c>
      <c r="E51" s="556" t="s">
        <v>26</v>
      </c>
      <c r="F51" s="556" t="s">
        <v>126</v>
      </c>
      <c r="G51" s="556"/>
      <c r="H51" s="557">
        <f>'прил._6(7)'!K173</f>
        <v>263.60000000000002</v>
      </c>
    </row>
    <row r="52" spans="1:11" s="202" customFormat="1" ht="29.25" customHeight="1" x14ac:dyDescent="0.3">
      <c r="A52" s="274"/>
      <c r="B52" s="558" t="s">
        <v>114</v>
      </c>
      <c r="C52" s="552" t="s">
        <v>31</v>
      </c>
      <c r="D52" s="552" t="s">
        <v>74</v>
      </c>
      <c r="E52" s="552" t="s">
        <v>26</v>
      </c>
      <c r="F52" s="552" t="s">
        <v>66</v>
      </c>
      <c r="G52" s="552"/>
      <c r="H52" s="553">
        <f>H53</f>
        <v>263.60000000000002</v>
      </c>
    </row>
    <row r="53" spans="1:11" s="202" customFormat="1" ht="29.25" customHeight="1" x14ac:dyDescent="0.3">
      <c r="A53" s="274"/>
      <c r="B53" s="558" t="s">
        <v>114</v>
      </c>
      <c r="C53" s="552" t="s">
        <v>31</v>
      </c>
      <c r="D53" s="552" t="s">
        <v>74</v>
      </c>
      <c r="E53" s="552" t="s">
        <v>26</v>
      </c>
      <c r="F53" s="552" t="s">
        <v>130</v>
      </c>
      <c r="G53" s="552"/>
      <c r="H53" s="553">
        <v>263.60000000000002</v>
      </c>
    </row>
    <row r="54" spans="1:11" s="202" customFormat="1" ht="75" customHeight="1" x14ac:dyDescent="0.3">
      <c r="A54" s="274"/>
      <c r="B54" s="559" t="s">
        <v>75</v>
      </c>
      <c r="C54" s="552" t="s">
        <v>31</v>
      </c>
      <c r="D54" s="552" t="s">
        <v>74</v>
      </c>
      <c r="E54" s="552" t="s">
        <v>26</v>
      </c>
      <c r="F54" s="552" t="s">
        <v>130</v>
      </c>
      <c r="G54" s="552" t="s">
        <v>76</v>
      </c>
      <c r="H54" s="553">
        <f>'прил._6(7)'!K178</f>
        <v>233.6</v>
      </c>
    </row>
    <row r="55" spans="1:11" s="202" customFormat="1" ht="43.5" customHeight="1" x14ac:dyDescent="0.3">
      <c r="A55" s="274"/>
      <c r="B55" s="560" t="str">
        <f>'прил._6(7)'!B179</f>
        <v>Закупка товаров работ и услуг для государственных (муниципальных) нужд</v>
      </c>
      <c r="C55" s="552" t="s">
        <v>31</v>
      </c>
      <c r="D55" s="552" t="s">
        <v>74</v>
      </c>
      <c r="E55" s="552" t="s">
        <v>26</v>
      </c>
      <c r="F55" s="552" t="s">
        <v>130</v>
      </c>
      <c r="G55" s="552" t="s">
        <v>80</v>
      </c>
      <c r="H55" s="553">
        <f>'прил._6(7)'!K179</f>
        <v>30</v>
      </c>
    </row>
    <row r="56" spans="1:11" ht="49.5" customHeight="1" x14ac:dyDescent="0.3">
      <c r="A56" s="283">
        <v>7</v>
      </c>
      <c r="B56" s="288" t="str">
        <f>'прил._6(7)'!B145</f>
        <v xml:space="preserve">Муниципальная программа "Молодежь Новодмитриевского сельского поселения Северского района на 2021-2023 годы  </v>
      </c>
      <c r="C56" s="289" t="s">
        <v>97</v>
      </c>
      <c r="D56" s="289" t="s">
        <v>65</v>
      </c>
      <c r="E56" s="289" t="s">
        <v>23</v>
      </c>
      <c r="F56" s="289" t="s">
        <v>126</v>
      </c>
      <c r="G56" s="289"/>
      <c r="H56" s="290">
        <f>H60</f>
        <v>10</v>
      </c>
      <c r="I56" s="26"/>
      <c r="J56" s="26"/>
      <c r="K56" s="202"/>
    </row>
    <row r="57" spans="1:11" ht="37.5" customHeight="1" x14ac:dyDescent="0.3">
      <c r="A57" s="284"/>
      <c r="B57" s="303" t="s">
        <v>329</v>
      </c>
      <c r="C57" s="304" t="s">
        <v>97</v>
      </c>
      <c r="D57" s="304" t="s">
        <v>74</v>
      </c>
      <c r="E57" s="304" t="s">
        <v>23</v>
      </c>
      <c r="F57" s="304" t="s">
        <v>126</v>
      </c>
      <c r="G57" s="292"/>
      <c r="H57" s="293">
        <f>H58</f>
        <v>10</v>
      </c>
      <c r="I57" s="26"/>
      <c r="J57" s="26"/>
      <c r="K57" s="202"/>
    </row>
    <row r="58" spans="1:11" ht="48.75" customHeight="1" x14ac:dyDescent="0.3">
      <c r="A58" s="284"/>
      <c r="B58" s="305" t="s">
        <v>151</v>
      </c>
      <c r="C58" s="304" t="s">
        <v>97</v>
      </c>
      <c r="D58" s="304" t="s">
        <v>74</v>
      </c>
      <c r="E58" s="304" t="s">
        <v>22</v>
      </c>
      <c r="F58" s="304" t="s">
        <v>126</v>
      </c>
      <c r="G58" s="292"/>
      <c r="H58" s="293">
        <f>H59</f>
        <v>10</v>
      </c>
      <c r="I58" s="26"/>
      <c r="J58" s="26"/>
      <c r="K58" s="202"/>
    </row>
    <row r="59" spans="1:11" ht="30" customHeight="1" x14ac:dyDescent="0.3">
      <c r="A59" s="284"/>
      <c r="B59" s="306" t="s">
        <v>36</v>
      </c>
      <c r="C59" s="304" t="s">
        <v>97</v>
      </c>
      <c r="D59" s="304" t="s">
        <v>74</v>
      </c>
      <c r="E59" s="304" t="s">
        <v>22</v>
      </c>
      <c r="F59" s="304" t="s">
        <v>131</v>
      </c>
      <c r="G59" s="292"/>
      <c r="H59" s="293">
        <f>H60</f>
        <v>10</v>
      </c>
      <c r="I59" s="26"/>
      <c r="J59" s="26"/>
      <c r="K59" s="202"/>
    </row>
    <row r="60" spans="1:11" ht="29.25" customHeight="1" x14ac:dyDescent="0.3">
      <c r="A60" s="283"/>
      <c r="B60" s="306" t="s">
        <v>79</v>
      </c>
      <c r="C60" s="304" t="s">
        <v>97</v>
      </c>
      <c r="D60" s="304" t="s">
        <v>74</v>
      </c>
      <c r="E60" s="304" t="s">
        <v>22</v>
      </c>
      <c r="F60" s="304" t="s">
        <v>131</v>
      </c>
      <c r="G60" s="292" t="s">
        <v>80</v>
      </c>
      <c r="H60" s="293">
        <f>'прил._6(7)'!K148</f>
        <v>10</v>
      </c>
      <c r="I60" s="26"/>
      <c r="J60" s="26"/>
      <c r="K60" s="202"/>
    </row>
    <row r="61" spans="1:11" ht="60" customHeight="1" x14ac:dyDescent="0.3">
      <c r="A61" s="281">
        <v>8</v>
      </c>
      <c r="B61" s="288" t="str">
        <f>'прил._6(7)'!B58</f>
        <v>Муниципальная программа "Региональная политика и развитие гражданского общества в Новодмитриевском сельском поселении на 2021-2023 годы"</v>
      </c>
      <c r="C61" s="289" t="s">
        <v>42</v>
      </c>
      <c r="D61" s="289" t="s">
        <v>65</v>
      </c>
      <c r="E61" s="289" t="s">
        <v>23</v>
      </c>
      <c r="F61" s="289" t="s">
        <v>126</v>
      </c>
      <c r="G61" s="307"/>
      <c r="H61" s="290">
        <f>H62</f>
        <v>14.4</v>
      </c>
      <c r="K61" s="202"/>
    </row>
    <row r="62" spans="1:11" ht="45" customHeight="1" x14ac:dyDescent="0.3">
      <c r="A62" s="281"/>
      <c r="B62" s="296" t="s">
        <v>90</v>
      </c>
      <c r="C62" s="292" t="s">
        <v>42</v>
      </c>
      <c r="D62" s="292" t="s">
        <v>74</v>
      </c>
      <c r="E62" s="292" t="s">
        <v>23</v>
      </c>
      <c r="F62" s="292" t="s">
        <v>126</v>
      </c>
      <c r="G62" s="308"/>
      <c r="H62" s="293">
        <f>H63</f>
        <v>14.4</v>
      </c>
      <c r="K62" s="202"/>
    </row>
    <row r="63" spans="1:11" ht="33.75" customHeight="1" x14ac:dyDescent="0.3">
      <c r="A63" s="281"/>
      <c r="B63" s="296" t="s">
        <v>91</v>
      </c>
      <c r="C63" s="292" t="s">
        <v>42</v>
      </c>
      <c r="D63" s="292" t="s">
        <v>74</v>
      </c>
      <c r="E63" s="292" t="s">
        <v>23</v>
      </c>
      <c r="F63" s="292" t="s">
        <v>132</v>
      </c>
      <c r="G63" s="308"/>
      <c r="H63" s="293">
        <f>H64</f>
        <v>14.4</v>
      </c>
      <c r="K63" s="202"/>
    </row>
    <row r="64" spans="1:11" ht="50.25" customHeight="1" x14ac:dyDescent="0.3">
      <c r="A64" s="281"/>
      <c r="B64" s="291" t="str">
        <f>'прил._6(7)'!B61</f>
        <v>Социальное обеспечение и иные выплаты населению</v>
      </c>
      <c r="C64" s="292" t="s">
        <v>42</v>
      </c>
      <c r="D64" s="292" t="s">
        <v>74</v>
      </c>
      <c r="E64" s="292" t="s">
        <v>23</v>
      </c>
      <c r="F64" s="292" t="s">
        <v>132</v>
      </c>
      <c r="G64" s="308" t="s">
        <v>112</v>
      </c>
      <c r="H64" s="293">
        <f>'прил._6(7)'!K61</f>
        <v>14.4</v>
      </c>
      <c r="K64" s="202"/>
    </row>
    <row r="65" spans="1:15" s="21" customFormat="1" ht="76.5" customHeight="1" x14ac:dyDescent="0.3">
      <c r="A65" s="285">
        <v>9</v>
      </c>
      <c r="B65" s="309" t="s">
        <v>154</v>
      </c>
      <c r="C65" s="310" t="s">
        <v>40</v>
      </c>
      <c r="D65" s="310" t="s">
        <v>65</v>
      </c>
      <c r="E65" s="310" t="s">
        <v>23</v>
      </c>
      <c r="F65" s="310" t="s">
        <v>126</v>
      </c>
      <c r="G65" s="311"/>
      <c r="H65" s="290">
        <f>H68</f>
        <v>20</v>
      </c>
      <c r="K65" s="205"/>
    </row>
    <row r="66" spans="1:15" ht="54" customHeight="1" x14ac:dyDescent="0.3">
      <c r="A66" s="281"/>
      <c r="B66" s="312" t="s">
        <v>155</v>
      </c>
      <c r="C66" s="304" t="s">
        <v>40</v>
      </c>
      <c r="D66" s="304" t="s">
        <v>74</v>
      </c>
      <c r="E66" s="304" t="s">
        <v>23</v>
      </c>
      <c r="F66" s="304" t="s">
        <v>126</v>
      </c>
      <c r="G66" s="313"/>
      <c r="H66" s="293">
        <f>H67</f>
        <v>20</v>
      </c>
      <c r="K66" s="202"/>
    </row>
    <row r="67" spans="1:15" ht="62.25" customHeight="1" x14ac:dyDescent="0.3">
      <c r="A67" s="281"/>
      <c r="B67" s="312" t="s">
        <v>155</v>
      </c>
      <c r="C67" s="304" t="s">
        <v>40</v>
      </c>
      <c r="D67" s="304" t="s">
        <v>74</v>
      </c>
      <c r="E67" s="304" t="s">
        <v>23</v>
      </c>
      <c r="F67" s="304" t="s">
        <v>150</v>
      </c>
      <c r="G67" s="313"/>
      <c r="H67" s="293">
        <f>H68</f>
        <v>20</v>
      </c>
      <c r="K67" s="202"/>
    </row>
    <row r="68" spans="1:15" ht="52.5" customHeight="1" x14ac:dyDescent="0.3">
      <c r="A68" s="281"/>
      <c r="B68" s="312" t="s">
        <v>106</v>
      </c>
      <c r="C68" s="304" t="s">
        <v>40</v>
      </c>
      <c r="D68" s="304" t="s">
        <v>74</v>
      </c>
      <c r="E68" s="304" t="s">
        <v>23</v>
      </c>
      <c r="F68" s="304" t="s">
        <v>150</v>
      </c>
      <c r="G68" s="313" t="s">
        <v>107</v>
      </c>
      <c r="H68" s="293">
        <f>'прил._6(7)'!K172</f>
        <v>20</v>
      </c>
      <c r="K68" s="202"/>
    </row>
    <row r="69" spans="1:15" ht="58.5" customHeight="1" x14ac:dyDescent="0.3">
      <c r="A69" s="281">
        <v>10</v>
      </c>
      <c r="B69" s="314" t="s">
        <v>213</v>
      </c>
      <c r="C69" s="310" t="s">
        <v>41</v>
      </c>
      <c r="D69" s="310" t="s">
        <v>65</v>
      </c>
      <c r="E69" s="310" t="s">
        <v>23</v>
      </c>
      <c r="F69" s="310" t="s">
        <v>126</v>
      </c>
      <c r="G69" s="311"/>
      <c r="H69" s="290">
        <f>H72</f>
        <v>425.4</v>
      </c>
      <c r="K69" s="202"/>
    </row>
    <row r="70" spans="1:15" ht="30.75" customHeight="1" x14ac:dyDescent="0.3">
      <c r="A70" s="281"/>
      <c r="B70" s="315" t="s">
        <v>181</v>
      </c>
      <c r="C70" s="304" t="s">
        <v>41</v>
      </c>
      <c r="D70" s="304" t="s">
        <v>74</v>
      </c>
      <c r="E70" s="304" t="s">
        <v>23</v>
      </c>
      <c r="F70" s="304" t="s">
        <v>126</v>
      </c>
      <c r="G70" s="313"/>
      <c r="H70" s="293">
        <f>H72</f>
        <v>425.4</v>
      </c>
      <c r="K70" s="202"/>
    </row>
    <row r="71" spans="1:15" ht="69.75" customHeight="1" x14ac:dyDescent="0.3">
      <c r="A71" s="281"/>
      <c r="B71" s="298" t="s">
        <v>183</v>
      </c>
      <c r="C71" s="304" t="s">
        <v>41</v>
      </c>
      <c r="D71" s="304" t="s">
        <v>74</v>
      </c>
      <c r="E71" s="304" t="s">
        <v>23</v>
      </c>
      <c r="F71" s="304" t="s">
        <v>182</v>
      </c>
      <c r="G71" s="313"/>
      <c r="H71" s="293">
        <f>H72</f>
        <v>425.4</v>
      </c>
      <c r="K71" s="202"/>
    </row>
    <row r="72" spans="1:15" ht="33" customHeight="1" x14ac:dyDescent="0.3">
      <c r="A72" s="281"/>
      <c r="B72" s="316" t="s">
        <v>79</v>
      </c>
      <c r="C72" s="304" t="s">
        <v>41</v>
      </c>
      <c r="D72" s="304" t="s">
        <v>74</v>
      </c>
      <c r="E72" s="304" t="s">
        <v>23</v>
      </c>
      <c r="F72" s="304" t="s">
        <v>182</v>
      </c>
      <c r="G72" s="313" t="s">
        <v>80</v>
      </c>
      <c r="H72" s="293">
        <f>'прил._6(7)'!K65</f>
        <v>425.4</v>
      </c>
      <c r="K72" s="202"/>
    </row>
    <row r="73" spans="1:15" ht="65.25" customHeight="1" x14ac:dyDescent="0.3">
      <c r="A73" s="283">
        <v>11</v>
      </c>
      <c r="B73" s="317" t="str">
        <f>'прил._6(7)'!B99</f>
        <v>Муниципальная программа "Информационное общество Северского района в Новодмитриевском сельском поселении на 2021-2023 годы"</v>
      </c>
      <c r="C73" s="289" t="s">
        <v>98</v>
      </c>
      <c r="D73" s="289" t="s">
        <v>65</v>
      </c>
      <c r="E73" s="289" t="s">
        <v>23</v>
      </c>
      <c r="F73" s="289" t="s">
        <v>126</v>
      </c>
      <c r="G73" s="289"/>
      <c r="H73" s="290">
        <f>H74+H77</f>
        <v>365.7</v>
      </c>
      <c r="K73" s="202"/>
    </row>
    <row r="74" spans="1:15" ht="34.5" customHeight="1" x14ac:dyDescent="0.3">
      <c r="A74" s="283"/>
      <c r="B74" s="295" t="s">
        <v>115</v>
      </c>
      <c r="C74" s="292" t="s">
        <v>98</v>
      </c>
      <c r="D74" s="292" t="s">
        <v>74</v>
      </c>
      <c r="E74" s="292" t="s">
        <v>23</v>
      </c>
      <c r="F74" s="292" t="s">
        <v>126</v>
      </c>
      <c r="G74" s="292"/>
      <c r="H74" s="293">
        <f>H76</f>
        <v>150</v>
      </c>
      <c r="K74" s="202"/>
    </row>
    <row r="75" spans="1:15" ht="42.75" customHeight="1" x14ac:dyDescent="0.3">
      <c r="A75" s="283"/>
      <c r="B75" s="291" t="s">
        <v>56</v>
      </c>
      <c r="C75" s="292" t="s">
        <v>98</v>
      </c>
      <c r="D75" s="292" t="s">
        <v>74</v>
      </c>
      <c r="E75" s="292" t="s">
        <v>23</v>
      </c>
      <c r="F75" s="292" t="s">
        <v>133</v>
      </c>
      <c r="G75" s="292"/>
      <c r="H75" s="293">
        <v>150</v>
      </c>
      <c r="K75" s="202"/>
    </row>
    <row r="76" spans="1:15" ht="42.75" customHeight="1" x14ac:dyDescent="0.3">
      <c r="A76" s="283"/>
      <c r="B76" s="294" t="s">
        <v>79</v>
      </c>
      <c r="C76" s="292" t="s">
        <v>98</v>
      </c>
      <c r="D76" s="292" t="s">
        <v>74</v>
      </c>
      <c r="E76" s="292" t="s">
        <v>23</v>
      </c>
      <c r="F76" s="292" t="s">
        <v>133</v>
      </c>
      <c r="G76" s="292" t="s">
        <v>80</v>
      </c>
      <c r="H76" s="293">
        <f>'прил._6(7)'!K185</f>
        <v>150</v>
      </c>
      <c r="K76" s="202"/>
    </row>
    <row r="77" spans="1:15" ht="25.5" customHeight="1" x14ac:dyDescent="0.3">
      <c r="A77" s="284"/>
      <c r="B77" s="295" t="s">
        <v>389</v>
      </c>
      <c r="C77" s="292" t="s">
        <v>98</v>
      </c>
      <c r="D77" s="292" t="s">
        <v>67</v>
      </c>
      <c r="E77" s="292" t="s">
        <v>23</v>
      </c>
      <c r="F77" s="292" t="s">
        <v>126</v>
      </c>
      <c r="G77" s="292"/>
      <c r="H77" s="293">
        <f>H78</f>
        <v>215.7</v>
      </c>
      <c r="K77" s="204"/>
      <c r="L77" s="25"/>
      <c r="M77" s="25"/>
      <c r="N77" s="25"/>
      <c r="O77" s="25"/>
    </row>
    <row r="78" spans="1:15" ht="25.5" customHeight="1" x14ac:dyDescent="0.3">
      <c r="A78" s="284"/>
      <c r="B78" s="291" t="s">
        <v>388</v>
      </c>
      <c r="C78" s="292" t="s">
        <v>98</v>
      </c>
      <c r="D78" s="292" t="s">
        <v>67</v>
      </c>
      <c r="E78" s="292" t="s">
        <v>23</v>
      </c>
      <c r="F78" s="292" t="s">
        <v>134</v>
      </c>
      <c r="G78" s="292"/>
      <c r="H78" s="293">
        <f>H79</f>
        <v>215.7</v>
      </c>
      <c r="K78" s="204"/>
      <c r="L78" s="25"/>
      <c r="M78" s="25"/>
      <c r="N78" s="25"/>
      <c r="O78" s="25"/>
    </row>
    <row r="79" spans="1:15" ht="32.25" customHeight="1" x14ac:dyDescent="0.3">
      <c r="A79" s="284"/>
      <c r="B79" s="294" t="s">
        <v>79</v>
      </c>
      <c r="C79" s="292" t="s">
        <v>98</v>
      </c>
      <c r="D79" s="292" t="s">
        <v>67</v>
      </c>
      <c r="E79" s="292" t="s">
        <v>23</v>
      </c>
      <c r="F79" s="292" t="s">
        <v>134</v>
      </c>
      <c r="G79" s="292" t="s">
        <v>80</v>
      </c>
      <c r="H79" s="293">
        <f>'прил._6(7)'!K102</f>
        <v>215.7</v>
      </c>
      <c r="K79" s="204"/>
      <c r="L79" s="25"/>
      <c r="M79" s="25"/>
      <c r="N79" s="25"/>
      <c r="O79" s="25"/>
    </row>
    <row r="80" spans="1:15" ht="62.25" customHeight="1" x14ac:dyDescent="0.3">
      <c r="A80" s="284">
        <v>12</v>
      </c>
      <c r="B80" s="288" t="s">
        <v>330</v>
      </c>
      <c r="C80" s="292" t="s">
        <v>94</v>
      </c>
      <c r="D80" s="292" t="s">
        <v>65</v>
      </c>
      <c r="E80" s="292"/>
      <c r="F80" s="292" t="s">
        <v>126</v>
      </c>
      <c r="G80" s="292"/>
      <c r="H80" s="293">
        <f>H83</f>
        <v>10</v>
      </c>
      <c r="I80" s="26" t="e">
        <v>#REF!</v>
      </c>
      <c r="J80" s="26" t="e">
        <v>#REF!</v>
      </c>
      <c r="K80" s="202"/>
    </row>
    <row r="81" spans="1:11" ht="53.25" customHeight="1" x14ac:dyDescent="0.3">
      <c r="A81" s="284"/>
      <c r="B81" s="318" t="s">
        <v>331</v>
      </c>
      <c r="C81" s="292" t="s">
        <v>94</v>
      </c>
      <c r="D81" s="292" t="s">
        <v>74</v>
      </c>
      <c r="E81" s="292"/>
      <c r="F81" s="292" t="s">
        <v>126</v>
      </c>
      <c r="G81" s="292"/>
      <c r="H81" s="293">
        <f>H83</f>
        <v>10</v>
      </c>
      <c r="K81" s="202"/>
    </row>
    <row r="82" spans="1:11" ht="51.75" customHeight="1" x14ac:dyDescent="0.3">
      <c r="A82" s="284"/>
      <c r="B82" s="295" t="s">
        <v>332</v>
      </c>
      <c r="C82" s="292" t="s">
        <v>94</v>
      </c>
      <c r="D82" s="292" t="s">
        <v>74</v>
      </c>
      <c r="E82" s="292"/>
      <c r="F82" s="292" t="s">
        <v>145</v>
      </c>
      <c r="G82" s="292"/>
      <c r="H82" s="293">
        <f>H83</f>
        <v>10</v>
      </c>
      <c r="K82" s="202"/>
    </row>
    <row r="83" spans="1:11" ht="33" customHeight="1" x14ac:dyDescent="0.3">
      <c r="A83" s="284"/>
      <c r="B83" s="294" t="s">
        <v>79</v>
      </c>
      <c r="C83" s="292" t="s">
        <v>94</v>
      </c>
      <c r="D83" s="292" t="s">
        <v>74</v>
      </c>
      <c r="E83" s="292"/>
      <c r="F83" s="292" t="s">
        <v>145</v>
      </c>
      <c r="G83" s="292" t="s">
        <v>80</v>
      </c>
      <c r="H83" s="293">
        <f>'прил._6(7)'!K107</f>
        <v>10</v>
      </c>
      <c r="K83" s="202"/>
    </row>
    <row r="84" spans="1:11" ht="65.25" customHeight="1" x14ac:dyDescent="0.3">
      <c r="A84" s="283">
        <v>13</v>
      </c>
      <c r="B84" s="288" t="str">
        <f>'прил._6(7)'!B110</f>
        <v>Муниципальная программа "Развитие жилищно-коммунальной инфраструктуры в Новодмитриевском сельском поселении на 2021-2023 годы"</v>
      </c>
      <c r="C84" s="289" t="s">
        <v>99</v>
      </c>
      <c r="D84" s="289" t="s">
        <v>65</v>
      </c>
      <c r="E84" s="289" t="s">
        <v>23</v>
      </c>
      <c r="F84" s="289" t="s">
        <v>126</v>
      </c>
      <c r="G84" s="289"/>
      <c r="H84" s="290">
        <f>H88+H91+H92</f>
        <v>1139</v>
      </c>
      <c r="K84" s="202"/>
    </row>
    <row r="85" spans="1:11" ht="43.5" customHeight="1" x14ac:dyDescent="0.3">
      <c r="A85" s="284"/>
      <c r="B85" s="296" t="s">
        <v>100</v>
      </c>
      <c r="C85" s="292" t="s">
        <v>99</v>
      </c>
      <c r="D85" s="292" t="s">
        <v>67</v>
      </c>
      <c r="E85" s="292" t="s">
        <v>23</v>
      </c>
      <c r="F85" s="292" t="s">
        <v>126</v>
      </c>
      <c r="G85" s="292"/>
      <c r="H85" s="293">
        <f>H87</f>
        <v>558</v>
      </c>
      <c r="K85" s="202"/>
    </row>
    <row r="86" spans="1:11" ht="22.5" customHeight="1" x14ac:dyDescent="0.3">
      <c r="A86" s="284"/>
      <c r="B86" s="296" t="s">
        <v>15</v>
      </c>
      <c r="C86" s="292" t="s">
        <v>99</v>
      </c>
      <c r="D86" s="292" t="s">
        <v>67</v>
      </c>
      <c r="E86" s="292" t="s">
        <v>23</v>
      </c>
      <c r="F86" s="292" t="s">
        <v>146</v>
      </c>
      <c r="G86" s="292"/>
      <c r="H86" s="293">
        <f>H87</f>
        <v>558</v>
      </c>
      <c r="K86" s="202"/>
    </row>
    <row r="87" spans="1:11" ht="28.5" customHeight="1" x14ac:dyDescent="0.3">
      <c r="A87" s="284"/>
      <c r="B87" s="319" t="str">
        <f>'прил._6(7)'!B112</f>
        <v>Мероприятия в области коммунального хозяйства</v>
      </c>
      <c r="C87" s="292" t="s">
        <v>99</v>
      </c>
      <c r="D87" s="292" t="s">
        <v>67</v>
      </c>
      <c r="E87" s="292" t="s">
        <v>23</v>
      </c>
      <c r="F87" s="292" t="s">
        <v>146</v>
      </c>
      <c r="G87" s="292"/>
      <c r="H87" s="293">
        <f>H88</f>
        <v>558</v>
      </c>
      <c r="K87" s="202"/>
    </row>
    <row r="88" spans="1:11" ht="34.5" customHeight="1" x14ac:dyDescent="0.3">
      <c r="A88" s="284"/>
      <c r="B88" s="521" t="s">
        <v>79</v>
      </c>
      <c r="C88" s="519" t="s">
        <v>99</v>
      </c>
      <c r="D88" s="519" t="s">
        <v>67</v>
      </c>
      <c r="E88" s="519" t="s">
        <v>23</v>
      </c>
      <c r="F88" s="519" t="s">
        <v>146</v>
      </c>
      <c r="G88" s="519" t="s">
        <v>80</v>
      </c>
      <c r="H88" s="520">
        <f>'прил._6(7)'!K113</f>
        <v>558</v>
      </c>
      <c r="I88" s="26">
        <v>0</v>
      </c>
      <c r="J88" s="26">
        <v>0</v>
      </c>
      <c r="K88" s="202"/>
    </row>
    <row r="89" spans="1:11" ht="34.5" customHeight="1" x14ac:dyDescent="0.3">
      <c r="A89" s="284"/>
      <c r="B89" s="424" t="s">
        <v>400</v>
      </c>
      <c r="C89" s="292" t="s">
        <v>99</v>
      </c>
      <c r="D89" s="292" t="s">
        <v>85</v>
      </c>
      <c r="E89" s="292" t="s">
        <v>23</v>
      </c>
      <c r="F89" s="292" t="s">
        <v>126</v>
      </c>
      <c r="G89" s="292"/>
      <c r="H89" s="293">
        <f>H91</f>
        <v>31</v>
      </c>
      <c r="I89" s="423"/>
      <c r="J89" s="423"/>
      <c r="K89" s="202"/>
    </row>
    <row r="90" spans="1:11" ht="34.5" customHeight="1" x14ac:dyDescent="0.3">
      <c r="A90" s="284"/>
      <c r="B90" s="424" t="s">
        <v>402</v>
      </c>
      <c r="C90" s="292" t="s">
        <v>99</v>
      </c>
      <c r="D90" s="292" t="s">
        <v>85</v>
      </c>
      <c r="E90" s="292" t="s">
        <v>23</v>
      </c>
      <c r="F90" s="292" t="s">
        <v>401</v>
      </c>
      <c r="G90" s="292"/>
      <c r="H90" s="293">
        <f>H91</f>
        <v>31</v>
      </c>
      <c r="I90" s="423"/>
      <c r="J90" s="423"/>
      <c r="K90" s="202"/>
    </row>
    <row r="91" spans="1:11" ht="34.5" customHeight="1" x14ac:dyDescent="0.3">
      <c r="A91" s="284"/>
      <c r="B91" s="424" t="s">
        <v>79</v>
      </c>
      <c r="C91" s="292" t="s">
        <v>99</v>
      </c>
      <c r="D91" s="292" t="s">
        <v>85</v>
      </c>
      <c r="E91" s="292" t="s">
        <v>23</v>
      </c>
      <c r="F91" s="292" t="s">
        <v>401</v>
      </c>
      <c r="G91" s="292" t="s">
        <v>80</v>
      </c>
      <c r="H91" s="293">
        <f>'прил._6(7)'!K116</f>
        <v>31</v>
      </c>
      <c r="I91" s="423"/>
      <c r="J91" s="423"/>
      <c r="K91" s="202"/>
    </row>
    <row r="92" spans="1:11" ht="34.5" customHeight="1" x14ac:dyDescent="0.3">
      <c r="A92" s="284"/>
      <c r="B92" s="424" t="s">
        <v>460</v>
      </c>
      <c r="C92" s="292" t="s">
        <v>99</v>
      </c>
      <c r="D92" s="292" t="s">
        <v>92</v>
      </c>
      <c r="E92" s="292" t="s">
        <v>23</v>
      </c>
      <c r="F92" s="292" t="s">
        <v>126</v>
      </c>
      <c r="G92" s="292"/>
      <c r="H92" s="293">
        <f>H93</f>
        <v>550</v>
      </c>
      <c r="I92" s="423"/>
      <c r="J92" s="423"/>
      <c r="K92" s="202"/>
    </row>
    <row r="93" spans="1:11" ht="34.5" customHeight="1" x14ac:dyDescent="0.3">
      <c r="A93" s="284"/>
      <c r="B93" s="424" t="s">
        <v>459</v>
      </c>
      <c r="C93" s="292" t="s">
        <v>99</v>
      </c>
      <c r="D93" s="292" t="s">
        <v>92</v>
      </c>
      <c r="E93" s="292" t="s">
        <v>23</v>
      </c>
      <c r="F93" s="292" t="s">
        <v>458</v>
      </c>
      <c r="G93" s="292"/>
      <c r="H93" s="293">
        <f>H94</f>
        <v>550</v>
      </c>
      <c r="I93" s="423"/>
      <c r="J93" s="423"/>
      <c r="K93" s="202"/>
    </row>
    <row r="94" spans="1:11" ht="34.5" customHeight="1" x14ac:dyDescent="0.3">
      <c r="A94" s="284"/>
      <c r="B94" s="424" t="s">
        <v>79</v>
      </c>
      <c r="C94" s="292" t="s">
        <v>99</v>
      </c>
      <c r="D94" s="292" t="s">
        <v>92</v>
      </c>
      <c r="E94" s="292" t="s">
        <v>23</v>
      </c>
      <c r="F94" s="292" t="s">
        <v>458</v>
      </c>
      <c r="G94" s="292" t="s">
        <v>80</v>
      </c>
      <c r="H94" s="293">
        <v>550</v>
      </c>
      <c r="I94" s="423"/>
      <c r="J94" s="423"/>
      <c r="K94" s="202"/>
    </row>
    <row r="95" spans="1:11" ht="65.25" customHeight="1" x14ac:dyDescent="0.3">
      <c r="A95" s="283">
        <v>14</v>
      </c>
      <c r="B95" s="288" t="str">
        <f>'прил._6(7)'!B121</f>
        <v>Муниципальная программа "Благоустройство территории поселения в Новодмитриевском сельском поселении на 2021-2023 годы"</v>
      </c>
      <c r="C95" s="289" t="s">
        <v>102</v>
      </c>
      <c r="D95" s="289" t="s">
        <v>65</v>
      </c>
      <c r="E95" s="289" t="s">
        <v>23</v>
      </c>
      <c r="F95" s="289" t="s">
        <v>126</v>
      </c>
      <c r="G95" s="289"/>
      <c r="H95" s="290">
        <f>H102+H101+H98</f>
        <v>4858.9000000000005</v>
      </c>
      <c r="K95" s="202"/>
    </row>
    <row r="96" spans="1:11" ht="34.5" customHeight="1" x14ac:dyDescent="0.3">
      <c r="A96" s="284"/>
      <c r="B96" s="296" t="s">
        <v>103</v>
      </c>
      <c r="C96" s="292" t="s">
        <v>102</v>
      </c>
      <c r="D96" s="292" t="s">
        <v>74</v>
      </c>
      <c r="E96" s="292" t="s">
        <v>23</v>
      </c>
      <c r="F96" s="292" t="s">
        <v>126</v>
      </c>
      <c r="G96" s="292"/>
      <c r="H96" s="293">
        <f>H98</f>
        <v>853.5</v>
      </c>
      <c r="K96" s="202"/>
    </row>
    <row r="97" spans="1:45" ht="61.5" customHeight="1" x14ac:dyDescent="0.3">
      <c r="A97" s="284"/>
      <c r="B97" s="291" t="str">
        <f>'прил._6(7)'!B123</f>
        <v>Подпрограмма «Развитие, содержание и ремонт систем наружного освещения населенных пунктов» на 2021-2023 годы в Новодмитриевском сельском поселении</v>
      </c>
      <c r="C97" s="292" t="s">
        <v>102</v>
      </c>
      <c r="D97" s="292" t="s">
        <v>74</v>
      </c>
      <c r="E97" s="292" t="s">
        <v>23</v>
      </c>
      <c r="F97" s="292" t="s">
        <v>135</v>
      </c>
      <c r="G97" s="292"/>
      <c r="H97" s="293">
        <f>H98</f>
        <v>853.5</v>
      </c>
      <c r="K97" s="202"/>
    </row>
    <row r="98" spans="1:45" ht="32.25" x14ac:dyDescent="0.3">
      <c r="A98" s="284"/>
      <c r="B98" s="295" t="s">
        <v>79</v>
      </c>
      <c r="C98" s="292" t="s">
        <v>102</v>
      </c>
      <c r="D98" s="292" t="s">
        <v>74</v>
      </c>
      <c r="E98" s="292" t="s">
        <v>23</v>
      </c>
      <c r="F98" s="292" t="s">
        <v>135</v>
      </c>
      <c r="G98" s="292" t="s">
        <v>80</v>
      </c>
      <c r="H98" s="293">
        <f>'прил._6(7)'!K124</f>
        <v>853.5</v>
      </c>
      <c r="K98" s="202"/>
    </row>
    <row r="99" spans="1:45" ht="77.25" customHeight="1" x14ac:dyDescent="0.3">
      <c r="A99" s="284"/>
      <c r="B99" s="299" t="str">
        <f>'прил._6(7)'!B125</f>
        <v>Подпрограмма «Организация ритуальных услуг и содержание мест захоронения» на 2021-2023 годы в Новодмитриевском сельском поселении</v>
      </c>
      <c r="C99" s="292" t="s">
        <v>102</v>
      </c>
      <c r="D99" s="292" t="s">
        <v>67</v>
      </c>
      <c r="E99" s="292" t="s">
        <v>23</v>
      </c>
      <c r="F99" s="292" t="s">
        <v>126</v>
      </c>
      <c r="G99" s="292"/>
      <c r="H99" s="293">
        <f>H101</f>
        <v>485</v>
      </c>
      <c r="K99" s="202"/>
    </row>
    <row r="100" spans="1:45" ht="30.75" customHeight="1" x14ac:dyDescent="0.3">
      <c r="A100" s="284"/>
      <c r="B100" s="295" t="s">
        <v>104</v>
      </c>
      <c r="C100" s="292" t="s">
        <v>102</v>
      </c>
      <c r="D100" s="292" t="s">
        <v>67</v>
      </c>
      <c r="E100" s="292" t="s">
        <v>23</v>
      </c>
      <c r="F100" s="292" t="s">
        <v>136</v>
      </c>
      <c r="G100" s="292"/>
      <c r="H100" s="293">
        <f>H101</f>
        <v>485</v>
      </c>
      <c r="K100" s="202"/>
    </row>
    <row r="101" spans="1:45" ht="30.75" customHeight="1" x14ac:dyDescent="0.3">
      <c r="A101" s="284"/>
      <c r="B101" s="299" t="s">
        <v>79</v>
      </c>
      <c r="C101" s="292" t="s">
        <v>102</v>
      </c>
      <c r="D101" s="292" t="s">
        <v>67</v>
      </c>
      <c r="E101" s="292" t="s">
        <v>23</v>
      </c>
      <c r="F101" s="292" t="s">
        <v>136</v>
      </c>
      <c r="G101" s="292" t="s">
        <v>80</v>
      </c>
      <c r="H101" s="293">
        <f>'прил._6(7)'!K127</f>
        <v>485</v>
      </c>
      <c r="K101" s="202"/>
    </row>
    <row r="102" spans="1:45" s="125" customFormat="1" ht="77.25" customHeight="1" x14ac:dyDescent="0.3">
      <c r="A102" s="273"/>
      <c r="B102" s="296" t="str">
        <f>'прил._6(7)'!B128</f>
        <v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v>
      </c>
      <c r="C102" s="292" t="s">
        <v>102</v>
      </c>
      <c r="D102" s="292" t="s">
        <v>92</v>
      </c>
      <c r="E102" s="292" t="s">
        <v>23</v>
      </c>
      <c r="F102" s="292" t="s">
        <v>126</v>
      </c>
      <c r="G102" s="292"/>
      <c r="H102" s="293">
        <f>H104+H105+H108+H110</f>
        <v>3520.4000000000005</v>
      </c>
      <c r="I102" s="52"/>
      <c r="J102" s="52"/>
      <c r="K102" s="202"/>
      <c r="L102" s="52"/>
      <c r="M102" s="52"/>
      <c r="N102" s="52"/>
      <c r="O102" s="52"/>
      <c r="P102" s="52"/>
      <c r="Q102" s="52"/>
      <c r="R102" s="52"/>
      <c r="S102" s="52"/>
      <c r="T102" s="52"/>
      <c r="U102" s="52"/>
      <c r="V102" s="52"/>
      <c r="W102" s="52"/>
      <c r="X102" s="52"/>
      <c r="Y102" s="52"/>
      <c r="Z102" s="52"/>
      <c r="AA102" s="52"/>
      <c r="AB102" s="52"/>
      <c r="AC102" s="52"/>
      <c r="AD102" s="52"/>
      <c r="AE102" s="52"/>
      <c r="AF102" s="52"/>
      <c r="AG102" s="52"/>
      <c r="AH102" s="52"/>
      <c r="AI102" s="52"/>
      <c r="AJ102" s="52"/>
      <c r="AK102" s="52"/>
      <c r="AL102" s="52"/>
      <c r="AM102" s="52"/>
      <c r="AN102" s="52"/>
      <c r="AO102" s="52"/>
      <c r="AP102" s="52"/>
      <c r="AQ102" s="52"/>
      <c r="AR102" s="52"/>
      <c r="AS102" s="52"/>
    </row>
    <row r="103" spans="1:45" s="125" customFormat="1" ht="28.5" customHeight="1" x14ac:dyDescent="0.3">
      <c r="A103" s="273"/>
      <c r="B103" s="424" t="s">
        <v>404</v>
      </c>
      <c r="C103" s="292" t="s">
        <v>102</v>
      </c>
      <c r="D103" s="292" t="s">
        <v>92</v>
      </c>
      <c r="E103" s="292" t="s">
        <v>23</v>
      </c>
      <c r="F103" s="292" t="s">
        <v>405</v>
      </c>
      <c r="G103" s="292"/>
      <c r="H103" s="293">
        <f>H104</f>
        <v>1027.9000000000001</v>
      </c>
      <c r="I103" s="52"/>
      <c r="J103" s="52"/>
      <c r="K103" s="202"/>
      <c r="L103" s="52"/>
      <c r="M103" s="52"/>
      <c r="N103" s="52"/>
      <c r="O103" s="52"/>
      <c r="P103" s="52"/>
      <c r="Q103" s="52"/>
      <c r="R103" s="52"/>
      <c r="S103" s="52"/>
      <c r="T103" s="52"/>
      <c r="U103" s="52"/>
      <c r="V103" s="52"/>
      <c r="W103" s="52"/>
      <c r="X103" s="52"/>
      <c r="Y103" s="52"/>
      <c r="Z103" s="52"/>
      <c r="AA103" s="52"/>
      <c r="AB103" s="52"/>
      <c r="AC103" s="52"/>
      <c r="AD103" s="52"/>
      <c r="AE103" s="52"/>
      <c r="AF103" s="52"/>
      <c r="AG103" s="52"/>
      <c r="AH103" s="52"/>
      <c r="AI103" s="52"/>
      <c r="AJ103" s="52"/>
      <c r="AK103" s="52"/>
      <c r="AL103" s="52"/>
      <c r="AM103" s="52"/>
      <c r="AN103" s="52"/>
      <c r="AO103" s="52"/>
      <c r="AP103" s="52"/>
      <c r="AQ103" s="52"/>
      <c r="AR103" s="52"/>
      <c r="AS103" s="52"/>
    </row>
    <row r="104" spans="1:45" s="125" customFormat="1" ht="49.5" customHeight="1" x14ac:dyDescent="0.3">
      <c r="A104" s="273"/>
      <c r="B104" s="479" t="s">
        <v>79</v>
      </c>
      <c r="C104" s="292" t="s">
        <v>102</v>
      </c>
      <c r="D104" s="292" t="s">
        <v>92</v>
      </c>
      <c r="E104" s="292" t="s">
        <v>23</v>
      </c>
      <c r="F104" s="292" t="s">
        <v>405</v>
      </c>
      <c r="G104" s="292" t="s">
        <v>80</v>
      </c>
      <c r="H104" s="293">
        <f>'прил._6(7)'!K130</f>
        <v>1027.9000000000001</v>
      </c>
      <c r="I104" s="52"/>
      <c r="J104" s="52"/>
      <c r="K104" s="202"/>
      <c r="L104" s="52"/>
      <c r="M104" s="52"/>
      <c r="N104" s="52"/>
      <c r="O104" s="52"/>
      <c r="P104" s="52"/>
      <c r="Q104" s="52"/>
      <c r="R104" s="52"/>
      <c r="S104" s="52"/>
      <c r="T104" s="52"/>
      <c r="U104" s="52"/>
      <c r="V104" s="52"/>
      <c r="W104" s="52"/>
      <c r="X104" s="52"/>
      <c r="Y104" s="52"/>
      <c r="Z104" s="52"/>
      <c r="AA104" s="52"/>
      <c r="AB104" s="52"/>
      <c r="AC104" s="52"/>
      <c r="AD104" s="52"/>
      <c r="AE104" s="52"/>
      <c r="AF104" s="52"/>
      <c r="AG104" s="52"/>
      <c r="AH104" s="52"/>
      <c r="AI104" s="52"/>
      <c r="AJ104" s="52"/>
      <c r="AK104" s="52"/>
      <c r="AL104" s="52"/>
      <c r="AM104" s="52"/>
      <c r="AN104" s="52"/>
      <c r="AO104" s="52"/>
      <c r="AP104" s="52"/>
      <c r="AQ104" s="52"/>
      <c r="AR104" s="52"/>
      <c r="AS104" s="52"/>
    </row>
    <row r="105" spans="1:45" ht="59.25" customHeight="1" x14ac:dyDescent="0.3">
      <c r="A105" s="284"/>
      <c r="B105" s="295" t="s">
        <v>105</v>
      </c>
      <c r="C105" s="292" t="s">
        <v>102</v>
      </c>
      <c r="D105" s="292" t="s">
        <v>92</v>
      </c>
      <c r="E105" s="292" t="s">
        <v>23</v>
      </c>
      <c r="F105" s="292" t="s">
        <v>137</v>
      </c>
      <c r="G105" s="292"/>
      <c r="H105" s="293">
        <f>H106+H107</f>
        <v>715.7</v>
      </c>
      <c r="K105" s="202"/>
    </row>
    <row r="106" spans="1:45" ht="29.25" customHeight="1" x14ac:dyDescent="0.3">
      <c r="A106" s="284"/>
      <c r="B106" s="295" t="s">
        <v>79</v>
      </c>
      <c r="C106" s="292" t="s">
        <v>102</v>
      </c>
      <c r="D106" s="292" t="s">
        <v>92</v>
      </c>
      <c r="E106" s="292" t="s">
        <v>23</v>
      </c>
      <c r="F106" s="292" t="s">
        <v>137</v>
      </c>
      <c r="G106" s="292" t="s">
        <v>80</v>
      </c>
      <c r="H106" s="293">
        <f>'прил._6(7)'!K132</f>
        <v>592.1</v>
      </c>
      <c r="K106" s="204"/>
      <c r="L106" s="25"/>
    </row>
    <row r="107" spans="1:45" ht="45.75" customHeight="1" x14ac:dyDescent="0.3">
      <c r="A107" s="284"/>
      <c r="B107" s="316" t="s">
        <v>407</v>
      </c>
      <c r="C107" s="292" t="s">
        <v>102</v>
      </c>
      <c r="D107" s="292" t="s">
        <v>92</v>
      </c>
      <c r="E107" s="292" t="s">
        <v>23</v>
      </c>
      <c r="F107" s="292" t="s">
        <v>137</v>
      </c>
      <c r="G107" s="292" t="s">
        <v>406</v>
      </c>
      <c r="H107" s="293">
        <f>'прил._6(7)'!K133</f>
        <v>123.6</v>
      </c>
      <c r="K107" s="204"/>
      <c r="L107" s="25"/>
    </row>
    <row r="108" spans="1:45" ht="45.75" customHeight="1" x14ac:dyDescent="0.3">
      <c r="A108" s="284"/>
      <c r="B108" s="316" t="s">
        <v>446</v>
      </c>
      <c r="C108" s="292" t="s">
        <v>102</v>
      </c>
      <c r="D108" s="292" t="s">
        <v>92</v>
      </c>
      <c r="E108" s="292" t="s">
        <v>23</v>
      </c>
      <c r="F108" s="292" t="s">
        <v>447</v>
      </c>
      <c r="G108" s="292"/>
      <c r="H108" s="293">
        <f>H109</f>
        <v>531.1</v>
      </c>
      <c r="K108" s="204"/>
      <c r="L108" s="25"/>
    </row>
    <row r="109" spans="1:45" ht="45.75" customHeight="1" x14ac:dyDescent="0.3">
      <c r="A109" s="284"/>
      <c r="B109" s="316" t="s">
        <v>79</v>
      </c>
      <c r="C109" s="292" t="s">
        <v>102</v>
      </c>
      <c r="D109" s="292" t="s">
        <v>92</v>
      </c>
      <c r="E109" s="292" t="s">
        <v>23</v>
      </c>
      <c r="F109" s="292" t="s">
        <v>447</v>
      </c>
      <c r="G109" s="292" t="s">
        <v>80</v>
      </c>
      <c r="H109" s="293">
        <f>'прил._6(7)'!K135</f>
        <v>531.1</v>
      </c>
      <c r="K109" s="204"/>
      <c r="L109" s="25"/>
    </row>
    <row r="110" spans="1:45" ht="45.75" customHeight="1" x14ac:dyDescent="0.3">
      <c r="A110" s="284"/>
      <c r="B110" s="316" t="s">
        <v>456</v>
      </c>
      <c r="C110" s="292" t="s">
        <v>102</v>
      </c>
      <c r="D110" s="292" t="s">
        <v>92</v>
      </c>
      <c r="E110" s="292" t="s">
        <v>23</v>
      </c>
      <c r="F110" s="292" t="s">
        <v>457</v>
      </c>
      <c r="G110" s="292"/>
      <c r="H110" s="293">
        <f>H111</f>
        <v>1245.7</v>
      </c>
      <c r="K110" s="204"/>
      <c r="L110" s="25"/>
    </row>
    <row r="111" spans="1:45" ht="45.75" customHeight="1" x14ac:dyDescent="0.3">
      <c r="A111" s="284"/>
      <c r="B111" s="316" t="s">
        <v>79</v>
      </c>
      <c r="C111" s="292" t="s">
        <v>102</v>
      </c>
      <c r="D111" s="292" t="s">
        <v>92</v>
      </c>
      <c r="E111" s="292" t="s">
        <v>23</v>
      </c>
      <c r="F111" s="292" t="s">
        <v>457</v>
      </c>
      <c r="G111" s="292" t="s">
        <v>406</v>
      </c>
      <c r="H111" s="293">
        <v>1245.7</v>
      </c>
      <c r="K111" s="204">
        <v>1245.7</v>
      </c>
      <c r="L111" s="25"/>
    </row>
    <row r="112" spans="1:45" ht="32.25" customHeight="1" x14ac:dyDescent="0.3">
      <c r="A112" s="286"/>
      <c r="B112" s="482" t="s">
        <v>72</v>
      </c>
      <c r="C112" s="289" t="s">
        <v>73</v>
      </c>
      <c r="D112" s="289" t="s">
        <v>65</v>
      </c>
      <c r="E112" s="289" t="s">
        <v>23</v>
      </c>
      <c r="F112" s="289" t="s">
        <v>126</v>
      </c>
      <c r="G112" s="289"/>
      <c r="H112" s="290">
        <f>H115</f>
        <v>853.1</v>
      </c>
      <c r="I112" s="69">
        <f>I115</f>
        <v>0</v>
      </c>
      <c r="J112" s="79">
        <f>J115</f>
        <v>0</v>
      </c>
      <c r="K112" s="207"/>
      <c r="L112" s="25"/>
    </row>
    <row r="113" spans="1:12" ht="24.75" customHeight="1" x14ac:dyDescent="0.3">
      <c r="A113" s="286"/>
      <c r="B113" s="291" t="s">
        <v>51</v>
      </c>
      <c r="C113" s="292" t="s">
        <v>73</v>
      </c>
      <c r="D113" s="292" t="s">
        <v>74</v>
      </c>
      <c r="E113" s="292" t="s">
        <v>23</v>
      </c>
      <c r="F113" s="292" t="s">
        <v>126</v>
      </c>
      <c r="G113" s="292"/>
      <c r="H113" s="293">
        <f>'прил._6(7)'!K36</f>
        <v>853.1</v>
      </c>
      <c r="K113" s="204"/>
      <c r="L113" s="25"/>
    </row>
    <row r="114" spans="1:12" ht="32.25" x14ac:dyDescent="0.3">
      <c r="A114" s="286"/>
      <c r="B114" s="291" t="s">
        <v>68</v>
      </c>
      <c r="C114" s="292" t="s">
        <v>73</v>
      </c>
      <c r="D114" s="292" t="s">
        <v>74</v>
      </c>
      <c r="E114" s="292" t="s">
        <v>23</v>
      </c>
      <c r="F114" s="292" t="s">
        <v>138</v>
      </c>
      <c r="G114" s="292"/>
      <c r="H114" s="293">
        <f>H115</f>
        <v>853.1</v>
      </c>
      <c r="K114" s="204"/>
      <c r="L114" s="25"/>
    </row>
    <row r="115" spans="1:12" ht="78" customHeight="1" x14ac:dyDescent="0.3">
      <c r="A115" s="286"/>
      <c r="B115" s="291" t="s">
        <v>75</v>
      </c>
      <c r="C115" s="292" t="s">
        <v>73</v>
      </c>
      <c r="D115" s="292" t="s">
        <v>74</v>
      </c>
      <c r="E115" s="292" t="s">
        <v>23</v>
      </c>
      <c r="F115" s="292" t="s">
        <v>138</v>
      </c>
      <c r="G115" s="292" t="s">
        <v>76</v>
      </c>
      <c r="H115" s="293">
        <f>'прил._6(7)'!K36</f>
        <v>853.1</v>
      </c>
      <c r="K115" s="204"/>
      <c r="L115" s="25"/>
    </row>
    <row r="116" spans="1:12" ht="18" customHeight="1" x14ac:dyDescent="0.3">
      <c r="A116" s="286"/>
      <c r="B116" s="320" t="s">
        <v>165</v>
      </c>
      <c r="C116" s="289" t="s">
        <v>78</v>
      </c>
      <c r="D116" s="289" t="s">
        <v>74</v>
      </c>
      <c r="E116" s="289" t="s">
        <v>23</v>
      </c>
      <c r="F116" s="289" t="s">
        <v>126</v>
      </c>
      <c r="G116" s="289"/>
      <c r="H116" s="321">
        <f>H117</f>
        <v>10306.299999999999</v>
      </c>
      <c r="I116" s="69" t="e">
        <f>I119+I120+I125+#REF!+I128+I131+I134+I121</f>
        <v>#REF!</v>
      </c>
      <c r="J116" s="79" t="e">
        <f>J119+J120+J125+#REF!+J128+J131+J134+J121</f>
        <v>#REF!</v>
      </c>
      <c r="K116" s="207"/>
      <c r="L116" s="25"/>
    </row>
    <row r="117" spans="1:12" ht="16.5" customHeight="1" x14ac:dyDescent="0.3">
      <c r="A117" s="284"/>
      <c r="B117" s="291" t="s">
        <v>165</v>
      </c>
      <c r="C117" s="292" t="s">
        <v>78</v>
      </c>
      <c r="D117" s="292" t="s">
        <v>74</v>
      </c>
      <c r="E117" s="292" t="s">
        <v>23</v>
      </c>
      <c r="F117" s="292" t="s">
        <v>126</v>
      </c>
      <c r="G117" s="292"/>
      <c r="H117" s="293">
        <f>H118+H122+H124+H128+H131+H134+H137+H139</f>
        <v>10306.299999999999</v>
      </c>
      <c r="K117" s="208"/>
      <c r="L117" s="25"/>
    </row>
    <row r="118" spans="1:12" ht="32.25" x14ac:dyDescent="0.3">
      <c r="A118" s="284"/>
      <c r="B118" s="291" t="s">
        <v>68</v>
      </c>
      <c r="C118" s="292" t="s">
        <v>78</v>
      </c>
      <c r="D118" s="292" t="s">
        <v>74</v>
      </c>
      <c r="E118" s="292" t="s">
        <v>23</v>
      </c>
      <c r="F118" s="292" t="s">
        <v>138</v>
      </c>
      <c r="G118" s="292"/>
      <c r="H118" s="293">
        <f>H119+H120+H121</f>
        <v>4751.2</v>
      </c>
      <c r="K118" s="204"/>
      <c r="L118" s="25"/>
    </row>
    <row r="119" spans="1:12" ht="98.25" customHeight="1" x14ac:dyDescent="0.3">
      <c r="A119" s="284"/>
      <c r="B119" s="291" t="s">
        <v>75</v>
      </c>
      <c r="C119" s="292" t="s">
        <v>78</v>
      </c>
      <c r="D119" s="292" t="s">
        <v>74</v>
      </c>
      <c r="E119" s="292" t="s">
        <v>23</v>
      </c>
      <c r="F119" s="292" t="s">
        <v>138</v>
      </c>
      <c r="G119" s="292" t="s">
        <v>76</v>
      </c>
      <c r="H119" s="293">
        <f>'прил._6(7)'!K41</f>
        <v>3454.6</v>
      </c>
      <c r="K119" s="206"/>
    </row>
    <row r="120" spans="1:12" ht="67.5" customHeight="1" x14ac:dyDescent="0.3">
      <c r="A120" s="284"/>
      <c r="B120" s="291" t="s">
        <v>79</v>
      </c>
      <c r="C120" s="292" t="s">
        <v>78</v>
      </c>
      <c r="D120" s="292" t="s">
        <v>74</v>
      </c>
      <c r="E120" s="292" t="s">
        <v>23</v>
      </c>
      <c r="F120" s="292" t="s">
        <v>138</v>
      </c>
      <c r="G120" s="292" t="s">
        <v>80</v>
      </c>
      <c r="H120" s="293">
        <f>'прил._6(7)'!K42</f>
        <v>1281.0999999999999</v>
      </c>
      <c r="K120" s="202"/>
    </row>
    <row r="121" spans="1:12" ht="20.25" customHeight="1" x14ac:dyDescent="0.3">
      <c r="A121" s="284"/>
      <c r="B121" s="291" t="s">
        <v>81</v>
      </c>
      <c r="C121" s="292" t="s">
        <v>78</v>
      </c>
      <c r="D121" s="292" t="s">
        <v>74</v>
      </c>
      <c r="E121" s="292" t="s">
        <v>23</v>
      </c>
      <c r="F121" s="292" t="s">
        <v>138</v>
      </c>
      <c r="G121" s="292" t="s">
        <v>82</v>
      </c>
      <c r="H121" s="293">
        <f>'прил._6(7)'!K43</f>
        <v>15.5</v>
      </c>
      <c r="K121" s="202"/>
    </row>
    <row r="122" spans="1:12" ht="20.25" customHeight="1" x14ac:dyDescent="0.3">
      <c r="A122" s="284"/>
      <c r="B122" s="291" t="s">
        <v>171</v>
      </c>
      <c r="C122" s="292" t="s">
        <v>78</v>
      </c>
      <c r="D122" s="292" t="s">
        <v>74</v>
      </c>
      <c r="E122" s="292" t="s">
        <v>23</v>
      </c>
      <c r="F122" s="292" t="s">
        <v>126</v>
      </c>
      <c r="G122" s="292"/>
      <c r="H122" s="293">
        <f>H123</f>
        <v>4787.8</v>
      </c>
      <c r="K122" s="202"/>
    </row>
    <row r="123" spans="1:12" ht="30" customHeight="1" x14ac:dyDescent="0.3">
      <c r="A123" s="284"/>
      <c r="B123" s="522" t="s">
        <v>333</v>
      </c>
      <c r="C123" s="519" t="s">
        <v>78</v>
      </c>
      <c r="D123" s="519" t="s">
        <v>74</v>
      </c>
      <c r="E123" s="519" t="s">
        <v>23</v>
      </c>
      <c r="F123" s="519" t="s">
        <v>172</v>
      </c>
      <c r="G123" s="519" t="s">
        <v>82</v>
      </c>
      <c r="H123" s="520">
        <f>'прил._6(7)'!K68</f>
        <v>4787.8</v>
      </c>
      <c r="K123" s="202">
        <v>-100</v>
      </c>
      <c r="L123" s="15">
        <v>100</v>
      </c>
    </row>
    <row r="124" spans="1:12" ht="51" customHeight="1" x14ac:dyDescent="0.3">
      <c r="A124" s="281"/>
      <c r="B124" s="291" t="s">
        <v>35</v>
      </c>
      <c r="C124" s="292" t="s">
        <v>78</v>
      </c>
      <c r="D124" s="292" t="s">
        <v>74</v>
      </c>
      <c r="E124" s="292" t="s">
        <v>23</v>
      </c>
      <c r="F124" s="292" t="s">
        <v>142</v>
      </c>
      <c r="G124" s="292"/>
      <c r="H124" s="293">
        <f>'прил._6(7)'!K70</f>
        <v>245.3</v>
      </c>
      <c r="K124" s="202"/>
    </row>
    <row r="125" spans="1:12" ht="81" customHeight="1" x14ac:dyDescent="0.3">
      <c r="A125" s="281"/>
      <c r="B125" s="291" t="s">
        <v>75</v>
      </c>
      <c r="C125" s="292" t="s">
        <v>78</v>
      </c>
      <c r="D125" s="292" t="s">
        <v>74</v>
      </c>
      <c r="E125" s="292" t="s">
        <v>23</v>
      </c>
      <c r="F125" s="292" t="s">
        <v>142</v>
      </c>
      <c r="G125" s="292" t="s">
        <v>76</v>
      </c>
      <c r="H125" s="293">
        <f>'прил._6(7)'!K74</f>
        <v>245.3</v>
      </c>
      <c r="K125" s="206"/>
    </row>
    <row r="126" spans="1:12" ht="27" customHeight="1" x14ac:dyDescent="0.3">
      <c r="A126" s="284"/>
      <c r="B126" s="291" t="s">
        <v>55</v>
      </c>
      <c r="C126" s="292" t="s">
        <v>78</v>
      </c>
      <c r="D126" s="292" t="s">
        <v>67</v>
      </c>
      <c r="E126" s="292" t="s">
        <v>23</v>
      </c>
      <c r="F126" s="292" t="s">
        <v>126</v>
      </c>
      <c r="G126" s="292"/>
      <c r="H126" s="293">
        <v>3.8</v>
      </c>
      <c r="K126" s="202"/>
    </row>
    <row r="127" spans="1:12" ht="55.5" customHeight="1" x14ac:dyDescent="0.3">
      <c r="A127" s="284"/>
      <c r="B127" s="291" t="s">
        <v>83</v>
      </c>
      <c r="C127" s="292" t="s">
        <v>78</v>
      </c>
      <c r="D127" s="292" t="s">
        <v>67</v>
      </c>
      <c r="E127" s="292" t="s">
        <v>23</v>
      </c>
      <c r="F127" s="292" t="s">
        <v>139</v>
      </c>
      <c r="G127" s="292"/>
      <c r="H127" s="293">
        <v>3.8</v>
      </c>
      <c r="K127" s="202"/>
    </row>
    <row r="128" spans="1:12" ht="31.5" customHeight="1" x14ac:dyDescent="0.3">
      <c r="A128" s="284"/>
      <c r="B128" s="291" t="s">
        <v>79</v>
      </c>
      <c r="C128" s="292" t="s">
        <v>78</v>
      </c>
      <c r="D128" s="292" t="s">
        <v>67</v>
      </c>
      <c r="E128" s="292" t="s">
        <v>23</v>
      </c>
      <c r="F128" s="292" t="s">
        <v>139</v>
      </c>
      <c r="G128" s="292" t="s">
        <v>80</v>
      </c>
      <c r="H128" s="293">
        <f>'прил._6(7)'!K46</f>
        <v>3.8</v>
      </c>
      <c r="K128" s="202"/>
    </row>
    <row r="129" spans="1:256" ht="34.5" customHeight="1" x14ac:dyDescent="0.3">
      <c r="A129" s="284"/>
      <c r="B129" s="291" t="s">
        <v>54</v>
      </c>
      <c r="C129" s="292" t="s">
        <v>78</v>
      </c>
      <c r="D129" s="292" t="s">
        <v>85</v>
      </c>
      <c r="E129" s="292" t="s">
        <v>23</v>
      </c>
      <c r="F129" s="292" t="s">
        <v>126</v>
      </c>
      <c r="G129" s="292"/>
      <c r="H129" s="293">
        <f>H131</f>
        <v>10</v>
      </c>
      <c r="K129" s="202"/>
    </row>
    <row r="130" spans="1:256" ht="20.25" customHeight="1" x14ac:dyDescent="0.3">
      <c r="A130" s="284"/>
      <c r="B130" s="291" t="s">
        <v>86</v>
      </c>
      <c r="C130" s="292" t="s">
        <v>78</v>
      </c>
      <c r="D130" s="292" t="s">
        <v>85</v>
      </c>
      <c r="E130" s="292" t="s">
        <v>23</v>
      </c>
      <c r="F130" s="292" t="s">
        <v>140</v>
      </c>
      <c r="G130" s="292"/>
      <c r="H130" s="293">
        <f>H131</f>
        <v>10</v>
      </c>
      <c r="K130" s="202"/>
    </row>
    <row r="131" spans="1:256" ht="22.5" customHeight="1" x14ac:dyDescent="0.3">
      <c r="A131" s="284"/>
      <c r="B131" s="322" t="s">
        <v>81</v>
      </c>
      <c r="C131" s="304" t="s">
        <v>78</v>
      </c>
      <c r="D131" s="304" t="s">
        <v>85</v>
      </c>
      <c r="E131" s="304" t="s">
        <v>23</v>
      </c>
      <c r="F131" s="304" t="s">
        <v>140</v>
      </c>
      <c r="G131" s="304" t="s">
        <v>82</v>
      </c>
      <c r="H131" s="323">
        <f>'прил._6(7)'!K56</f>
        <v>10</v>
      </c>
      <c r="K131" s="202"/>
    </row>
    <row r="132" spans="1:256" s="23" customFormat="1" ht="34.5" customHeight="1" x14ac:dyDescent="0.3">
      <c r="A132" s="281"/>
      <c r="B132" s="296" t="s">
        <v>50</v>
      </c>
      <c r="C132" s="292" t="s">
        <v>78</v>
      </c>
      <c r="D132" s="292" t="s">
        <v>89</v>
      </c>
      <c r="E132" s="292" t="s">
        <v>23</v>
      </c>
      <c r="F132" s="292" t="s">
        <v>126</v>
      </c>
      <c r="G132" s="292"/>
      <c r="H132" s="293">
        <f>H134</f>
        <v>453</v>
      </c>
      <c r="K132" s="202"/>
    </row>
    <row r="133" spans="1:256" ht="32.25" x14ac:dyDescent="0.3">
      <c r="A133" s="281"/>
      <c r="B133" s="295" t="s">
        <v>110</v>
      </c>
      <c r="C133" s="292" t="s">
        <v>78</v>
      </c>
      <c r="D133" s="292" t="s">
        <v>89</v>
      </c>
      <c r="E133" s="292" t="s">
        <v>23</v>
      </c>
      <c r="F133" s="292" t="s">
        <v>141</v>
      </c>
      <c r="G133" s="292"/>
      <c r="H133" s="293">
        <f>H134</f>
        <v>453</v>
      </c>
      <c r="K133" s="202"/>
    </row>
    <row r="134" spans="1:256" ht="32.25" x14ac:dyDescent="0.3">
      <c r="A134" s="281"/>
      <c r="B134" s="295" t="s">
        <v>111</v>
      </c>
      <c r="C134" s="292" t="s">
        <v>78</v>
      </c>
      <c r="D134" s="292" t="s">
        <v>89</v>
      </c>
      <c r="E134" s="292" t="s">
        <v>23</v>
      </c>
      <c r="F134" s="292" t="s">
        <v>141</v>
      </c>
      <c r="G134" s="292" t="s">
        <v>112</v>
      </c>
      <c r="H134" s="293">
        <f>'прил._6(7)'!K167</f>
        <v>453</v>
      </c>
      <c r="K134" s="206"/>
    </row>
    <row r="135" spans="1:256" ht="18.75" x14ac:dyDescent="0.3">
      <c r="A135" s="281"/>
      <c r="B135" s="211" t="s">
        <v>299</v>
      </c>
      <c r="C135" s="324" t="s">
        <v>78</v>
      </c>
      <c r="D135" s="324" t="s">
        <v>148</v>
      </c>
      <c r="E135" s="324" t="s">
        <v>23</v>
      </c>
      <c r="F135" s="324" t="s">
        <v>126</v>
      </c>
      <c r="G135" s="325"/>
      <c r="H135" s="326">
        <f>H137</f>
        <v>27.5</v>
      </c>
      <c r="K135" s="206"/>
    </row>
    <row r="136" spans="1:256" ht="63.75" x14ac:dyDescent="0.3">
      <c r="A136" s="281"/>
      <c r="B136" s="211" t="s">
        <v>300</v>
      </c>
      <c r="C136" s="324" t="s">
        <v>78</v>
      </c>
      <c r="D136" s="324" t="s">
        <v>148</v>
      </c>
      <c r="E136" s="324" t="s">
        <v>23</v>
      </c>
      <c r="F136" s="324" t="s">
        <v>126</v>
      </c>
      <c r="G136" s="325"/>
      <c r="H136" s="326">
        <f>H137</f>
        <v>27.5</v>
      </c>
      <c r="K136" s="206"/>
    </row>
    <row r="137" spans="1:256" ht="18.75" x14ac:dyDescent="0.3">
      <c r="A137" s="281"/>
      <c r="B137" s="327" t="s">
        <v>69</v>
      </c>
      <c r="C137" s="324" t="s">
        <v>78</v>
      </c>
      <c r="D137" s="324" t="s">
        <v>148</v>
      </c>
      <c r="E137" s="324" t="s">
        <v>23</v>
      </c>
      <c r="F137" s="324" t="s">
        <v>301</v>
      </c>
      <c r="G137" s="325" t="s">
        <v>70</v>
      </c>
      <c r="H137" s="326">
        <f>'прил._6(7)'!K49</f>
        <v>27.5</v>
      </c>
      <c r="K137" s="206"/>
    </row>
    <row r="138" spans="1:256" ht="32.25" x14ac:dyDescent="0.3">
      <c r="A138" s="281"/>
      <c r="B138" s="211" t="s">
        <v>334</v>
      </c>
      <c r="C138" s="324" t="s">
        <v>78</v>
      </c>
      <c r="D138" s="324" t="s">
        <v>148</v>
      </c>
      <c r="E138" s="324" t="s">
        <v>23</v>
      </c>
      <c r="F138" s="324" t="s">
        <v>126</v>
      </c>
      <c r="G138" s="325"/>
      <c r="H138" s="326">
        <f>H139</f>
        <v>27.7</v>
      </c>
      <c r="K138" s="206"/>
    </row>
    <row r="139" spans="1:256" ht="18.75" x14ac:dyDescent="0.3">
      <c r="A139" s="281"/>
      <c r="B139" s="327" t="s">
        <v>69</v>
      </c>
      <c r="C139" s="324" t="s">
        <v>78</v>
      </c>
      <c r="D139" s="324" t="s">
        <v>148</v>
      </c>
      <c r="E139" s="324" t="s">
        <v>23</v>
      </c>
      <c r="F139" s="324" t="s">
        <v>303</v>
      </c>
      <c r="G139" s="325" t="s">
        <v>70</v>
      </c>
      <c r="H139" s="326">
        <f>'прил._6(7)'!K51</f>
        <v>27.7</v>
      </c>
      <c r="K139" s="206"/>
    </row>
    <row r="140" spans="1:256" ht="32.25" x14ac:dyDescent="0.3">
      <c r="A140" s="281"/>
      <c r="B140" s="328" t="s">
        <v>176</v>
      </c>
      <c r="C140" s="329" t="s">
        <v>174</v>
      </c>
      <c r="D140" s="329" t="s">
        <v>65</v>
      </c>
      <c r="E140" s="329" t="s">
        <v>23</v>
      </c>
      <c r="F140" s="329" t="s">
        <v>126</v>
      </c>
      <c r="G140" s="329"/>
      <c r="H140" s="330">
        <f>H143</f>
        <v>10</v>
      </c>
      <c r="K140" s="206"/>
    </row>
    <row r="141" spans="1:256" ht="32.25" x14ac:dyDescent="0.3">
      <c r="A141" s="281"/>
      <c r="B141" s="331" t="s">
        <v>177</v>
      </c>
      <c r="C141" s="332" t="s">
        <v>174</v>
      </c>
      <c r="D141" s="333" t="s">
        <v>67</v>
      </c>
      <c r="E141" s="333" t="s">
        <v>23</v>
      </c>
      <c r="F141" s="333" t="s">
        <v>126</v>
      </c>
      <c r="G141" s="333"/>
      <c r="H141" s="334">
        <f>H143</f>
        <v>10</v>
      </c>
      <c r="K141" s="206"/>
    </row>
    <row r="142" spans="1:256" ht="32.25" x14ac:dyDescent="0.3">
      <c r="A142" s="281"/>
      <c r="B142" s="331" t="s">
        <v>178</v>
      </c>
      <c r="C142" s="332" t="s">
        <v>174</v>
      </c>
      <c r="D142" s="333" t="s">
        <v>67</v>
      </c>
      <c r="E142" s="333" t="s">
        <v>23</v>
      </c>
      <c r="F142" s="333" t="s">
        <v>126</v>
      </c>
      <c r="G142" s="333"/>
      <c r="H142" s="334">
        <f>H143</f>
        <v>10</v>
      </c>
      <c r="K142" s="206"/>
    </row>
    <row r="143" spans="1:256" ht="48" x14ac:dyDescent="0.3">
      <c r="A143" s="281"/>
      <c r="B143" s="335" t="s">
        <v>179</v>
      </c>
      <c r="C143" s="332" t="s">
        <v>174</v>
      </c>
      <c r="D143" s="333" t="s">
        <v>67</v>
      </c>
      <c r="E143" s="333" t="s">
        <v>23</v>
      </c>
      <c r="F143" s="333" t="s">
        <v>138</v>
      </c>
      <c r="G143" s="333" t="s">
        <v>80</v>
      </c>
      <c r="H143" s="334">
        <f>'прил._6(7)'!K24</f>
        <v>10</v>
      </c>
      <c r="K143" s="206"/>
    </row>
    <row r="144" spans="1:256" customFormat="1" ht="32.25" x14ac:dyDescent="0.3">
      <c r="A144" s="281"/>
      <c r="B144" s="523" t="s">
        <v>164</v>
      </c>
      <c r="C144" s="329" t="s">
        <v>159</v>
      </c>
      <c r="D144" s="524" t="s">
        <v>65</v>
      </c>
      <c r="E144" s="524" t="s">
        <v>23</v>
      </c>
      <c r="F144" s="524" t="s">
        <v>126</v>
      </c>
      <c r="G144" s="524"/>
      <c r="H144" s="525">
        <f>H147</f>
        <v>1</v>
      </c>
      <c r="I144" s="101"/>
      <c r="J144" s="101"/>
      <c r="K144" s="209"/>
      <c r="L144" s="101"/>
      <c r="M144" s="101"/>
      <c r="N144" s="101"/>
      <c r="O144" s="101"/>
      <c r="P144" s="101"/>
      <c r="Q144" s="101"/>
      <c r="R144" s="101"/>
      <c r="S144" s="101"/>
      <c r="T144" s="101"/>
      <c r="U144" s="101"/>
      <c r="V144" s="101"/>
      <c r="W144" s="101"/>
      <c r="X144" s="101"/>
      <c r="Y144" s="101"/>
      <c r="Z144" s="101"/>
      <c r="AA144" s="101"/>
      <c r="AB144" s="101"/>
      <c r="AC144" s="101"/>
      <c r="AD144" s="101"/>
      <c r="AE144" s="101"/>
      <c r="AF144" s="101"/>
      <c r="AG144" s="101"/>
      <c r="AH144" s="101"/>
      <c r="AI144" s="101"/>
      <c r="AJ144" s="101"/>
      <c r="AK144" s="101"/>
      <c r="AL144" s="101"/>
      <c r="AM144" s="101"/>
      <c r="AN144" s="101"/>
      <c r="AO144" s="101"/>
      <c r="AP144" s="101"/>
      <c r="AQ144" s="101"/>
      <c r="AR144" s="101"/>
      <c r="AS144" s="101"/>
      <c r="AT144" s="101"/>
      <c r="AU144" s="101"/>
      <c r="AV144" s="101"/>
      <c r="AW144" s="101"/>
      <c r="AX144" s="101"/>
      <c r="AY144" s="101"/>
      <c r="AZ144" s="101"/>
      <c r="BA144" s="101"/>
      <c r="BB144" s="101"/>
      <c r="BC144" s="101"/>
      <c r="BD144" s="101"/>
      <c r="BE144" s="101"/>
      <c r="BF144" s="101"/>
      <c r="BG144" s="101"/>
      <c r="BH144" s="101"/>
      <c r="BI144" s="101"/>
      <c r="BJ144" s="101"/>
      <c r="BK144" s="101"/>
      <c r="BL144" s="101"/>
      <c r="BM144" s="101"/>
      <c r="BN144" s="101"/>
      <c r="BO144" s="101"/>
      <c r="BP144" s="101"/>
      <c r="BQ144" s="101"/>
      <c r="BR144" s="101"/>
      <c r="BS144" s="101"/>
      <c r="BT144" s="101"/>
      <c r="BU144" s="101"/>
      <c r="BV144" s="101"/>
      <c r="BW144" s="101"/>
      <c r="BX144" s="101"/>
      <c r="BY144" s="101"/>
      <c r="BZ144" s="101"/>
      <c r="CA144" s="101"/>
      <c r="CB144" s="101"/>
      <c r="CC144" s="101"/>
      <c r="CD144" s="101"/>
      <c r="CE144" s="101"/>
      <c r="CF144" s="101"/>
      <c r="CG144" s="101"/>
      <c r="CH144" s="101"/>
      <c r="CI144" s="101"/>
      <c r="CJ144" s="101"/>
      <c r="CK144" s="101"/>
      <c r="CL144" s="101"/>
      <c r="CM144" s="101"/>
      <c r="CN144" s="101"/>
      <c r="CO144" s="101"/>
      <c r="CP144" s="101"/>
      <c r="CQ144" s="101"/>
      <c r="CR144" s="101"/>
      <c r="CS144" s="101"/>
      <c r="CT144" s="101"/>
      <c r="CU144" s="101"/>
      <c r="CV144" s="101"/>
      <c r="CW144" s="101"/>
      <c r="CX144" s="101"/>
      <c r="CY144" s="101"/>
      <c r="CZ144" s="101"/>
      <c r="DA144" s="101"/>
      <c r="DB144" s="101"/>
      <c r="DC144" s="101"/>
      <c r="DD144" s="101"/>
      <c r="DE144" s="101"/>
      <c r="DF144" s="101"/>
      <c r="DG144" s="101"/>
      <c r="DH144" s="101"/>
      <c r="DI144" s="101"/>
      <c r="DJ144" s="101"/>
      <c r="DK144" s="101"/>
      <c r="DL144" s="101"/>
      <c r="DM144" s="101"/>
      <c r="DN144" s="101"/>
      <c r="DO144" s="101"/>
      <c r="DP144" s="101"/>
      <c r="DQ144" s="101"/>
      <c r="DR144" s="101"/>
      <c r="DS144" s="101"/>
      <c r="DT144" s="101"/>
      <c r="DU144" s="101"/>
      <c r="DV144" s="101"/>
      <c r="DW144" s="101"/>
      <c r="DX144" s="101"/>
      <c r="DY144" s="101"/>
      <c r="DZ144" s="101"/>
      <c r="EA144" s="101"/>
      <c r="EB144" s="101"/>
      <c r="EC144" s="101"/>
      <c r="ED144" s="101"/>
      <c r="EE144" s="101"/>
      <c r="EF144" s="101"/>
      <c r="EG144" s="101"/>
      <c r="EH144" s="101"/>
      <c r="EI144" s="101"/>
      <c r="EJ144" s="101"/>
      <c r="EK144" s="101"/>
      <c r="EL144" s="101"/>
      <c r="EM144" s="101"/>
      <c r="EN144" s="101"/>
      <c r="EO144" s="101"/>
      <c r="EP144" s="101"/>
      <c r="EQ144" s="101"/>
      <c r="ER144" s="101"/>
      <c r="ES144" s="101"/>
      <c r="ET144" s="101"/>
      <c r="EU144" s="101"/>
      <c r="EV144" s="101"/>
      <c r="EW144" s="101"/>
      <c r="EX144" s="101"/>
      <c r="EY144" s="101"/>
      <c r="EZ144" s="101"/>
      <c r="FA144" s="101"/>
      <c r="FB144" s="101"/>
      <c r="FC144" s="101"/>
      <c r="FD144" s="101"/>
      <c r="FE144" s="101"/>
      <c r="FF144" s="101"/>
      <c r="FG144" s="101"/>
      <c r="FH144" s="101"/>
      <c r="FI144" s="101"/>
      <c r="FJ144" s="101"/>
      <c r="FK144" s="101"/>
      <c r="FL144" s="101"/>
      <c r="FM144" s="101"/>
      <c r="FN144" s="101"/>
      <c r="FO144" s="101"/>
      <c r="FP144" s="101"/>
      <c r="FQ144" s="101"/>
      <c r="FR144" s="101"/>
      <c r="FS144" s="101"/>
      <c r="FT144" s="101"/>
      <c r="FU144" s="101"/>
      <c r="FV144" s="101"/>
      <c r="FW144" s="101"/>
      <c r="FX144" s="101"/>
      <c r="FY144" s="101"/>
      <c r="FZ144" s="101"/>
      <c r="GA144" s="101"/>
      <c r="GB144" s="101"/>
      <c r="GC144" s="101"/>
      <c r="GD144" s="101"/>
      <c r="GE144" s="101"/>
      <c r="GF144" s="101"/>
      <c r="GG144" s="101"/>
      <c r="GH144" s="101"/>
      <c r="GI144" s="101"/>
      <c r="GJ144" s="101"/>
      <c r="GK144" s="101"/>
      <c r="GL144" s="101"/>
      <c r="GM144" s="101"/>
      <c r="GN144" s="101"/>
      <c r="GO144" s="101"/>
      <c r="GP144" s="101"/>
      <c r="GQ144" s="101"/>
      <c r="GR144" s="101"/>
      <c r="GS144" s="101"/>
      <c r="GT144" s="101"/>
      <c r="GU144" s="101"/>
      <c r="GV144" s="101"/>
      <c r="GW144" s="101"/>
      <c r="GX144" s="101"/>
      <c r="GY144" s="101"/>
      <c r="GZ144" s="101"/>
      <c r="HA144" s="101"/>
      <c r="HB144" s="101"/>
      <c r="HC144" s="101"/>
      <c r="HD144" s="101"/>
      <c r="HE144" s="101"/>
      <c r="HF144" s="101"/>
      <c r="HG144" s="101"/>
      <c r="HH144" s="101"/>
      <c r="HI144" s="101"/>
      <c r="HJ144" s="101"/>
      <c r="HK144" s="101"/>
      <c r="HL144" s="101"/>
      <c r="HM144" s="101"/>
      <c r="HN144" s="101"/>
      <c r="HO144" s="101"/>
      <c r="HP144" s="101"/>
      <c r="HQ144" s="101"/>
      <c r="HR144" s="101"/>
      <c r="HS144" s="101"/>
      <c r="HT144" s="101"/>
      <c r="HU144" s="101"/>
      <c r="HV144" s="101"/>
      <c r="HW144" s="101"/>
      <c r="HX144" s="101"/>
      <c r="HY144" s="101"/>
      <c r="HZ144" s="101"/>
      <c r="IA144" s="101"/>
      <c r="IB144" s="101"/>
      <c r="IC144" s="101"/>
      <c r="ID144" s="101"/>
      <c r="IE144" s="101"/>
      <c r="IF144" s="101"/>
      <c r="IG144" s="101"/>
      <c r="IH144" s="101"/>
      <c r="II144" s="101"/>
      <c r="IJ144" s="101"/>
      <c r="IK144" s="101"/>
      <c r="IL144" s="101"/>
      <c r="IM144" s="101"/>
      <c r="IN144" s="101"/>
      <c r="IO144" s="101"/>
      <c r="IP144" s="101"/>
      <c r="IQ144" s="101"/>
      <c r="IR144" s="101"/>
      <c r="IS144" s="101"/>
      <c r="IT144" s="101"/>
      <c r="IU144" s="101"/>
      <c r="IV144" s="101"/>
    </row>
    <row r="145" spans="1:256" customFormat="1" ht="32.25" x14ac:dyDescent="0.3">
      <c r="A145" s="281"/>
      <c r="B145" s="335" t="s">
        <v>305</v>
      </c>
      <c r="C145" s="332" t="s">
        <v>159</v>
      </c>
      <c r="D145" s="333" t="s">
        <v>67</v>
      </c>
      <c r="E145" s="333" t="s">
        <v>23</v>
      </c>
      <c r="F145" s="333" t="s">
        <v>126</v>
      </c>
      <c r="G145" s="333"/>
      <c r="H145" s="334">
        <f>H147</f>
        <v>1</v>
      </c>
      <c r="I145" s="101"/>
      <c r="J145" s="101"/>
      <c r="K145" s="209"/>
      <c r="L145" s="101"/>
      <c r="M145" s="101"/>
      <c r="N145" s="101"/>
      <c r="O145" s="101"/>
      <c r="P145" s="101"/>
      <c r="Q145" s="101"/>
      <c r="R145" s="101"/>
      <c r="S145" s="101"/>
      <c r="T145" s="101"/>
      <c r="U145" s="101"/>
      <c r="V145" s="101"/>
      <c r="W145" s="101"/>
      <c r="X145" s="101"/>
      <c r="Y145" s="101"/>
      <c r="Z145" s="101"/>
      <c r="AA145" s="101"/>
      <c r="AB145" s="101"/>
      <c r="AC145" s="101"/>
      <c r="AD145" s="101"/>
      <c r="AE145" s="101"/>
      <c r="AF145" s="101"/>
      <c r="AG145" s="101"/>
      <c r="AH145" s="101"/>
      <c r="AI145" s="101"/>
      <c r="AJ145" s="101"/>
      <c r="AK145" s="101"/>
      <c r="AL145" s="101"/>
      <c r="AM145" s="101"/>
      <c r="AN145" s="101"/>
      <c r="AO145" s="101"/>
      <c r="AP145" s="101"/>
      <c r="AQ145" s="101"/>
      <c r="AR145" s="101"/>
      <c r="AS145" s="101"/>
      <c r="AT145" s="101"/>
      <c r="AU145" s="101"/>
      <c r="AV145" s="101"/>
      <c r="AW145" s="101"/>
      <c r="AX145" s="101"/>
      <c r="AY145" s="101"/>
      <c r="AZ145" s="101"/>
      <c r="BA145" s="101"/>
      <c r="BB145" s="101"/>
      <c r="BC145" s="101"/>
      <c r="BD145" s="101"/>
      <c r="BE145" s="101"/>
      <c r="BF145" s="101"/>
      <c r="BG145" s="101"/>
      <c r="BH145" s="101"/>
      <c r="BI145" s="101"/>
      <c r="BJ145" s="101"/>
      <c r="BK145" s="101"/>
      <c r="BL145" s="101"/>
      <c r="BM145" s="101"/>
      <c r="BN145" s="101"/>
      <c r="BO145" s="101"/>
      <c r="BP145" s="101"/>
      <c r="BQ145" s="101"/>
      <c r="BR145" s="101"/>
      <c r="BS145" s="101"/>
      <c r="BT145" s="101"/>
      <c r="BU145" s="101"/>
      <c r="BV145" s="101"/>
      <c r="BW145" s="101"/>
      <c r="BX145" s="101"/>
      <c r="BY145" s="101"/>
      <c r="BZ145" s="101"/>
      <c r="CA145" s="101"/>
      <c r="CB145" s="101"/>
      <c r="CC145" s="101"/>
      <c r="CD145" s="101"/>
      <c r="CE145" s="101"/>
      <c r="CF145" s="101"/>
      <c r="CG145" s="101"/>
      <c r="CH145" s="101"/>
      <c r="CI145" s="101"/>
      <c r="CJ145" s="101"/>
      <c r="CK145" s="101"/>
      <c r="CL145" s="101"/>
      <c r="CM145" s="101"/>
      <c r="CN145" s="101"/>
      <c r="CO145" s="101"/>
      <c r="CP145" s="101"/>
      <c r="CQ145" s="101"/>
      <c r="CR145" s="101"/>
      <c r="CS145" s="101"/>
      <c r="CT145" s="101"/>
      <c r="CU145" s="101"/>
      <c r="CV145" s="101"/>
      <c r="CW145" s="101"/>
      <c r="CX145" s="101"/>
      <c r="CY145" s="101"/>
      <c r="CZ145" s="101"/>
      <c r="DA145" s="101"/>
      <c r="DB145" s="101"/>
      <c r="DC145" s="101"/>
      <c r="DD145" s="101"/>
      <c r="DE145" s="101"/>
      <c r="DF145" s="101"/>
      <c r="DG145" s="101"/>
      <c r="DH145" s="101"/>
      <c r="DI145" s="101"/>
      <c r="DJ145" s="101"/>
      <c r="DK145" s="101"/>
      <c r="DL145" s="101"/>
      <c r="DM145" s="101"/>
      <c r="DN145" s="101"/>
      <c r="DO145" s="101"/>
      <c r="DP145" s="101"/>
      <c r="DQ145" s="101"/>
      <c r="DR145" s="101"/>
      <c r="DS145" s="101"/>
      <c r="DT145" s="101"/>
      <c r="DU145" s="101"/>
      <c r="DV145" s="101"/>
      <c r="DW145" s="101"/>
      <c r="DX145" s="101"/>
      <c r="DY145" s="101"/>
      <c r="DZ145" s="101"/>
      <c r="EA145" s="101"/>
      <c r="EB145" s="101"/>
      <c r="EC145" s="101"/>
      <c r="ED145" s="101"/>
      <c r="EE145" s="101"/>
      <c r="EF145" s="101"/>
      <c r="EG145" s="101"/>
      <c r="EH145" s="101"/>
      <c r="EI145" s="101"/>
      <c r="EJ145" s="101"/>
      <c r="EK145" s="101"/>
      <c r="EL145" s="101"/>
      <c r="EM145" s="101"/>
      <c r="EN145" s="101"/>
      <c r="EO145" s="101"/>
      <c r="EP145" s="101"/>
      <c r="EQ145" s="101"/>
      <c r="ER145" s="101"/>
      <c r="ES145" s="101"/>
      <c r="ET145" s="101"/>
      <c r="EU145" s="101"/>
      <c r="EV145" s="101"/>
      <c r="EW145" s="101"/>
      <c r="EX145" s="101"/>
      <c r="EY145" s="101"/>
      <c r="EZ145" s="101"/>
      <c r="FA145" s="101"/>
      <c r="FB145" s="101"/>
      <c r="FC145" s="101"/>
      <c r="FD145" s="101"/>
      <c r="FE145" s="101"/>
      <c r="FF145" s="101"/>
      <c r="FG145" s="101"/>
      <c r="FH145" s="101"/>
      <c r="FI145" s="101"/>
      <c r="FJ145" s="101"/>
      <c r="FK145" s="101"/>
      <c r="FL145" s="101"/>
      <c r="FM145" s="101"/>
      <c r="FN145" s="101"/>
      <c r="FO145" s="101"/>
      <c r="FP145" s="101"/>
      <c r="FQ145" s="101"/>
      <c r="FR145" s="101"/>
      <c r="FS145" s="101"/>
      <c r="FT145" s="101"/>
      <c r="FU145" s="101"/>
      <c r="FV145" s="101"/>
      <c r="FW145" s="101"/>
      <c r="FX145" s="101"/>
      <c r="FY145" s="101"/>
      <c r="FZ145" s="101"/>
      <c r="GA145" s="101"/>
      <c r="GB145" s="101"/>
      <c r="GC145" s="101"/>
      <c r="GD145" s="101"/>
      <c r="GE145" s="101"/>
      <c r="GF145" s="101"/>
      <c r="GG145" s="101"/>
      <c r="GH145" s="101"/>
      <c r="GI145" s="101"/>
      <c r="GJ145" s="101"/>
      <c r="GK145" s="101"/>
      <c r="GL145" s="101"/>
      <c r="GM145" s="101"/>
      <c r="GN145" s="101"/>
      <c r="GO145" s="101"/>
      <c r="GP145" s="101"/>
      <c r="GQ145" s="101"/>
      <c r="GR145" s="101"/>
      <c r="GS145" s="101"/>
      <c r="GT145" s="101"/>
      <c r="GU145" s="101"/>
      <c r="GV145" s="101"/>
      <c r="GW145" s="101"/>
      <c r="GX145" s="101"/>
      <c r="GY145" s="101"/>
      <c r="GZ145" s="101"/>
      <c r="HA145" s="101"/>
      <c r="HB145" s="101"/>
      <c r="HC145" s="101"/>
      <c r="HD145" s="101"/>
      <c r="HE145" s="101"/>
      <c r="HF145" s="101"/>
      <c r="HG145" s="101"/>
      <c r="HH145" s="101"/>
      <c r="HI145" s="101"/>
      <c r="HJ145" s="101"/>
      <c r="HK145" s="101"/>
      <c r="HL145" s="101"/>
      <c r="HM145" s="101"/>
      <c r="HN145" s="101"/>
      <c r="HO145" s="101"/>
      <c r="HP145" s="101"/>
      <c r="HQ145" s="101"/>
      <c r="HR145" s="101"/>
      <c r="HS145" s="101"/>
      <c r="HT145" s="101"/>
      <c r="HU145" s="101"/>
      <c r="HV145" s="101"/>
      <c r="HW145" s="101"/>
      <c r="HX145" s="101"/>
      <c r="HY145" s="101"/>
      <c r="HZ145" s="101"/>
      <c r="IA145" s="101"/>
      <c r="IB145" s="101"/>
      <c r="IC145" s="101"/>
      <c r="ID145" s="101"/>
      <c r="IE145" s="101"/>
      <c r="IF145" s="101"/>
      <c r="IG145" s="101"/>
      <c r="IH145" s="101"/>
      <c r="II145" s="101"/>
      <c r="IJ145" s="101"/>
      <c r="IK145" s="101"/>
      <c r="IL145" s="101"/>
      <c r="IM145" s="101"/>
      <c r="IN145" s="101"/>
      <c r="IO145" s="101"/>
      <c r="IP145" s="101"/>
      <c r="IQ145" s="101"/>
      <c r="IR145" s="101"/>
      <c r="IS145" s="101"/>
      <c r="IT145" s="101"/>
      <c r="IU145" s="101"/>
      <c r="IV145" s="101"/>
    </row>
    <row r="146" spans="1:256" customFormat="1" ht="32.25" x14ac:dyDescent="0.3">
      <c r="A146" s="281"/>
      <c r="B146" s="335" t="s">
        <v>306</v>
      </c>
      <c r="C146" s="332" t="s">
        <v>159</v>
      </c>
      <c r="D146" s="333" t="s">
        <v>67</v>
      </c>
      <c r="E146" s="333" t="s">
        <v>23</v>
      </c>
      <c r="F146" s="333" t="s">
        <v>161</v>
      </c>
      <c r="G146" s="333"/>
      <c r="H146" s="334">
        <f>H147</f>
        <v>1</v>
      </c>
      <c r="I146" s="101"/>
      <c r="J146" s="101"/>
      <c r="K146" s="209"/>
      <c r="L146" s="101"/>
      <c r="M146" s="101"/>
      <c r="N146" s="101"/>
      <c r="O146" s="101"/>
      <c r="P146" s="101"/>
      <c r="Q146" s="101"/>
      <c r="R146" s="101"/>
      <c r="S146" s="101"/>
      <c r="T146" s="101"/>
      <c r="U146" s="101"/>
      <c r="V146" s="101"/>
      <c r="W146" s="101"/>
      <c r="X146" s="101"/>
      <c r="Y146" s="101"/>
      <c r="Z146" s="101"/>
      <c r="AA146" s="101"/>
      <c r="AB146" s="101"/>
      <c r="AC146" s="101"/>
      <c r="AD146" s="101"/>
      <c r="AE146" s="101"/>
      <c r="AF146" s="101"/>
      <c r="AG146" s="101"/>
      <c r="AH146" s="101"/>
      <c r="AI146" s="101"/>
      <c r="AJ146" s="101"/>
      <c r="AK146" s="101"/>
      <c r="AL146" s="101"/>
      <c r="AM146" s="101"/>
      <c r="AN146" s="101"/>
      <c r="AO146" s="101"/>
      <c r="AP146" s="101"/>
      <c r="AQ146" s="101"/>
      <c r="AR146" s="101"/>
      <c r="AS146" s="101"/>
      <c r="AT146" s="101"/>
      <c r="AU146" s="101"/>
      <c r="AV146" s="101"/>
      <c r="AW146" s="101"/>
      <c r="AX146" s="101"/>
      <c r="AY146" s="101"/>
      <c r="AZ146" s="101"/>
      <c r="BA146" s="101"/>
      <c r="BB146" s="101"/>
      <c r="BC146" s="101"/>
      <c r="BD146" s="101"/>
      <c r="BE146" s="101"/>
      <c r="BF146" s="101"/>
      <c r="BG146" s="101"/>
      <c r="BH146" s="101"/>
      <c r="BI146" s="101"/>
      <c r="BJ146" s="101"/>
      <c r="BK146" s="101"/>
      <c r="BL146" s="101"/>
      <c r="BM146" s="101"/>
      <c r="BN146" s="101"/>
      <c r="BO146" s="101"/>
      <c r="BP146" s="101"/>
      <c r="BQ146" s="101"/>
      <c r="BR146" s="101"/>
      <c r="BS146" s="101"/>
      <c r="BT146" s="101"/>
      <c r="BU146" s="101"/>
      <c r="BV146" s="101"/>
      <c r="BW146" s="101"/>
      <c r="BX146" s="101"/>
      <c r="BY146" s="101"/>
      <c r="BZ146" s="101"/>
      <c r="CA146" s="101"/>
      <c r="CB146" s="101"/>
      <c r="CC146" s="101"/>
      <c r="CD146" s="101"/>
      <c r="CE146" s="101"/>
      <c r="CF146" s="101"/>
      <c r="CG146" s="101"/>
      <c r="CH146" s="101"/>
      <c r="CI146" s="101"/>
      <c r="CJ146" s="101"/>
      <c r="CK146" s="101"/>
      <c r="CL146" s="101"/>
      <c r="CM146" s="101"/>
      <c r="CN146" s="101"/>
      <c r="CO146" s="101"/>
      <c r="CP146" s="101"/>
      <c r="CQ146" s="101"/>
      <c r="CR146" s="101"/>
      <c r="CS146" s="101"/>
      <c r="CT146" s="101"/>
      <c r="CU146" s="101"/>
      <c r="CV146" s="101"/>
      <c r="CW146" s="101"/>
      <c r="CX146" s="101"/>
      <c r="CY146" s="101"/>
      <c r="CZ146" s="101"/>
      <c r="DA146" s="101"/>
      <c r="DB146" s="101"/>
      <c r="DC146" s="101"/>
      <c r="DD146" s="101"/>
      <c r="DE146" s="101"/>
      <c r="DF146" s="101"/>
      <c r="DG146" s="101"/>
      <c r="DH146" s="101"/>
      <c r="DI146" s="101"/>
      <c r="DJ146" s="101"/>
      <c r="DK146" s="101"/>
      <c r="DL146" s="101"/>
      <c r="DM146" s="101"/>
      <c r="DN146" s="101"/>
      <c r="DO146" s="101"/>
      <c r="DP146" s="101"/>
      <c r="DQ146" s="101"/>
      <c r="DR146" s="101"/>
      <c r="DS146" s="101"/>
      <c r="DT146" s="101"/>
      <c r="DU146" s="101"/>
      <c r="DV146" s="101"/>
      <c r="DW146" s="101"/>
      <c r="DX146" s="101"/>
      <c r="DY146" s="101"/>
      <c r="DZ146" s="101"/>
      <c r="EA146" s="101"/>
      <c r="EB146" s="101"/>
      <c r="EC146" s="101"/>
      <c r="ED146" s="101"/>
      <c r="EE146" s="101"/>
      <c r="EF146" s="101"/>
      <c r="EG146" s="101"/>
      <c r="EH146" s="101"/>
      <c r="EI146" s="101"/>
      <c r="EJ146" s="101"/>
      <c r="EK146" s="101"/>
      <c r="EL146" s="101"/>
      <c r="EM146" s="101"/>
      <c r="EN146" s="101"/>
      <c r="EO146" s="101"/>
      <c r="EP146" s="101"/>
      <c r="EQ146" s="101"/>
      <c r="ER146" s="101"/>
      <c r="ES146" s="101"/>
      <c r="ET146" s="101"/>
      <c r="EU146" s="101"/>
      <c r="EV146" s="101"/>
      <c r="EW146" s="101"/>
      <c r="EX146" s="101"/>
      <c r="EY146" s="101"/>
      <c r="EZ146" s="101"/>
      <c r="FA146" s="101"/>
      <c r="FB146" s="101"/>
      <c r="FC146" s="101"/>
      <c r="FD146" s="101"/>
      <c r="FE146" s="101"/>
      <c r="FF146" s="101"/>
      <c r="FG146" s="101"/>
      <c r="FH146" s="101"/>
      <c r="FI146" s="101"/>
      <c r="FJ146" s="101"/>
      <c r="FK146" s="101"/>
      <c r="FL146" s="101"/>
      <c r="FM146" s="101"/>
      <c r="FN146" s="101"/>
      <c r="FO146" s="101"/>
      <c r="FP146" s="101"/>
      <c r="FQ146" s="101"/>
      <c r="FR146" s="101"/>
      <c r="FS146" s="101"/>
      <c r="FT146" s="101"/>
      <c r="FU146" s="101"/>
      <c r="FV146" s="101"/>
      <c r="FW146" s="101"/>
      <c r="FX146" s="101"/>
      <c r="FY146" s="101"/>
      <c r="FZ146" s="101"/>
      <c r="GA146" s="101"/>
      <c r="GB146" s="101"/>
      <c r="GC146" s="101"/>
      <c r="GD146" s="101"/>
      <c r="GE146" s="101"/>
      <c r="GF146" s="101"/>
      <c r="GG146" s="101"/>
      <c r="GH146" s="101"/>
      <c r="GI146" s="101"/>
      <c r="GJ146" s="101"/>
      <c r="GK146" s="101"/>
      <c r="GL146" s="101"/>
      <c r="GM146" s="101"/>
      <c r="GN146" s="101"/>
      <c r="GO146" s="101"/>
      <c r="GP146" s="101"/>
      <c r="GQ146" s="101"/>
      <c r="GR146" s="101"/>
      <c r="GS146" s="101"/>
      <c r="GT146" s="101"/>
      <c r="GU146" s="101"/>
      <c r="GV146" s="101"/>
      <c r="GW146" s="101"/>
      <c r="GX146" s="101"/>
      <c r="GY146" s="101"/>
      <c r="GZ146" s="101"/>
      <c r="HA146" s="101"/>
      <c r="HB146" s="101"/>
      <c r="HC146" s="101"/>
      <c r="HD146" s="101"/>
      <c r="HE146" s="101"/>
      <c r="HF146" s="101"/>
      <c r="HG146" s="101"/>
      <c r="HH146" s="101"/>
      <c r="HI146" s="101"/>
      <c r="HJ146" s="101"/>
      <c r="HK146" s="101"/>
      <c r="HL146" s="101"/>
      <c r="HM146" s="101"/>
      <c r="HN146" s="101"/>
      <c r="HO146" s="101"/>
      <c r="HP146" s="101"/>
      <c r="HQ146" s="101"/>
      <c r="HR146" s="101"/>
      <c r="HS146" s="101"/>
      <c r="HT146" s="101"/>
      <c r="HU146" s="101"/>
      <c r="HV146" s="101"/>
      <c r="HW146" s="101"/>
      <c r="HX146" s="101"/>
      <c r="HY146" s="101"/>
      <c r="HZ146" s="101"/>
      <c r="IA146" s="101"/>
      <c r="IB146" s="101"/>
      <c r="IC146" s="101"/>
      <c r="ID146" s="101"/>
      <c r="IE146" s="101"/>
      <c r="IF146" s="101"/>
      <c r="IG146" s="101"/>
      <c r="IH146" s="101"/>
      <c r="II146" s="101"/>
      <c r="IJ146" s="101"/>
      <c r="IK146" s="101"/>
      <c r="IL146" s="101"/>
      <c r="IM146" s="101"/>
      <c r="IN146" s="101"/>
      <c r="IO146" s="101"/>
      <c r="IP146" s="101"/>
      <c r="IQ146" s="101"/>
      <c r="IR146" s="101"/>
      <c r="IS146" s="101"/>
      <c r="IT146" s="101"/>
      <c r="IU146" s="101"/>
      <c r="IV146" s="101"/>
    </row>
    <row r="147" spans="1:256" customFormat="1" ht="18.75" x14ac:dyDescent="0.3">
      <c r="A147" s="281"/>
      <c r="B147" s="335" t="s">
        <v>307</v>
      </c>
      <c r="C147" s="332" t="s">
        <v>159</v>
      </c>
      <c r="D147" s="333" t="s">
        <v>67</v>
      </c>
      <c r="E147" s="333" t="s">
        <v>23</v>
      </c>
      <c r="F147" s="333" t="s">
        <v>161</v>
      </c>
      <c r="G147" s="333" t="s">
        <v>180</v>
      </c>
      <c r="H147" s="334">
        <f>'прил._6(7)'!K191</f>
        <v>1</v>
      </c>
      <c r="I147" s="101"/>
      <c r="J147" s="101"/>
      <c r="K147" s="209"/>
      <c r="L147" s="101"/>
      <c r="M147" s="101"/>
      <c r="N147" s="101"/>
      <c r="O147" s="101"/>
      <c r="P147" s="101"/>
      <c r="Q147" s="101"/>
      <c r="R147" s="101"/>
      <c r="S147" s="101"/>
      <c r="T147" s="101"/>
      <c r="U147" s="101"/>
      <c r="V147" s="101"/>
      <c r="W147" s="101"/>
      <c r="X147" s="101"/>
      <c r="Y147" s="101"/>
      <c r="Z147" s="101"/>
      <c r="AA147" s="101"/>
      <c r="AB147" s="101"/>
      <c r="AC147" s="101"/>
      <c r="AD147" s="101"/>
      <c r="AE147" s="101"/>
      <c r="AF147" s="101"/>
      <c r="AG147" s="101"/>
      <c r="AH147" s="101"/>
      <c r="AI147" s="101"/>
      <c r="AJ147" s="101"/>
      <c r="AK147" s="101"/>
      <c r="AL147" s="101"/>
      <c r="AM147" s="101"/>
      <c r="AN147" s="101"/>
      <c r="AO147" s="101"/>
      <c r="AP147" s="101"/>
      <c r="AQ147" s="101"/>
      <c r="AR147" s="101"/>
      <c r="AS147" s="101"/>
      <c r="AT147" s="101"/>
      <c r="AU147" s="101"/>
      <c r="AV147" s="101"/>
      <c r="AW147" s="101"/>
      <c r="AX147" s="101"/>
      <c r="AY147" s="101"/>
      <c r="AZ147" s="101"/>
      <c r="BA147" s="101"/>
      <c r="BB147" s="101"/>
      <c r="BC147" s="101"/>
      <c r="BD147" s="101"/>
      <c r="BE147" s="101"/>
      <c r="BF147" s="101"/>
      <c r="BG147" s="101"/>
      <c r="BH147" s="101"/>
      <c r="BI147" s="101"/>
      <c r="BJ147" s="101"/>
      <c r="BK147" s="101"/>
      <c r="BL147" s="101"/>
      <c r="BM147" s="101"/>
      <c r="BN147" s="101"/>
      <c r="BO147" s="101"/>
      <c r="BP147" s="101"/>
      <c r="BQ147" s="101"/>
      <c r="BR147" s="101"/>
      <c r="BS147" s="101"/>
      <c r="BT147" s="101"/>
      <c r="BU147" s="101"/>
      <c r="BV147" s="101"/>
      <c r="BW147" s="101"/>
      <c r="BX147" s="101"/>
      <c r="BY147" s="101"/>
      <c r="BZ147" s="101"/>
      <c r="CA147" s="101"/>
      <c r="CB147" s="101"/>
      <c r="CC147" s="101"/>
      <c r="CD147" s="101"/>
      <c r="CE147" s="101"/>
      <c r="CF147" s="101"/>
      <c r="CG147" s="101"/>
      <c r="CH147" s="101"/>
      <c r="CI147" s="101"/>
      <c r="CJ147" s="101"/>
      <c r="CK147" s="101"/>
      <c r="CL147" s="101"/>
      <c r="CM147" s="101"/>
      <c r="CN147" s="101"/>
      <c r="CO147" s="101"/>
      <c r="CP147" s="101"/>
      <c r="CQ147" s="101"/>
      <c r="CR147" s="101"/>
      <c r="CS147" s="101"/>
      <c r="CT147" s="101"/>
      <c r="CU147" s="101"/>
      <c r="CV147" s="101"/>
      <c r="CW147" s="101"/>
      <c r="CX147" s="101"/>
      <c r="CY147" s="101"/>
      <c r="CZ147" s="101"/>
      <c r="DA147" s="101"/>
      <c r="DB147" s="101"/>
      <c r="DC147" s="101"/>
      <c r="DD147" s="101"/>
      <c r="DE147" s="101"/>
      <c r="DF147" s="101"/>
      <c r="DG147" s="101"/>
      <c r="DH147" s="101"/>
      <c r="DI147" s="101"/>
      <c r="DJ147" s="101"/>
      <c r="DK147" s="101"/>
      <c r="DL147" s="101"/>
      <c r="DM147" s="101"/>
      <c r="DN147" s="101"/>
      <c r="DO147" s="101"/>
      <c r="DP147" s="101"/>
      <c r="DQ147" s="101"/>
      <c r="DR147" s="101"/>
      <c r="DS147" s="101"/>
      <c r="DT147" s="101"/>
      <c r="DU147" s="101"/>
      <c r="DV147" s="101"/>
      <c r="DW147" s="101"/>
      <c r="DX147" s="101"/>
      <c r="DY147" s="101"/>
      <c r="DZ147" s="101"/>
      <c r="EA147" s="101"/>
      <c r="EB147" s="101"/>
      <c r="EC147" s="101"/>
      <c r="ED147" s="101"/>
      <c r="EE147" s="101"/>
      <c r="EF147" s="101"/>
      <c r="EG147" s="101"/>
      <c r="EH147" s="101"/>
      <c r="EI147" s="101"/>
      <c r="EJ147" s="101"/>
      <c r="EK147" s="101"/>
      <c r="EL147" s="101"/>
      <c r="EM147" s="101"/>
      <c r="EN147" s="101"/>
      <c r="EO147" s="101"/>
      <c r="EP147" s="101"/>
      <c r="EQ147" s="101"/>
      <c r="ER147" s="101"/>
      <c r="ES147" s="101"/>
      <c r="ET147" s="101"/>
      <c r="EU147" s="101"/>
      <c r="EV147" s="101"/>
      <c r="EW147" s="101"/>
      <c r="EX147" s="101"/>
      <c r="EY147" s="101"/>
      <c r="EZ147" s="101"/>
      <c r="FA147" s="101"/>
      <c r="FB147" s="101"/>
      <c r="FC147" s="101"/>
      <c r="FD147" s="101"/>
      <c r="FE147" s="101"/>
      <c r="FF147" s="101"/>
      <c r="FG147" s="101"/>
      <c r="FH147" s="101"/>
      <c r="FI147" s="101"/>
      <c r="FJ147" s="101"/>
      <c r="FK147" s="101"/>
      <c r="FL147" s="101"/>
      <c r="FM147" s="101"/>
      <c r="FN147" s="101"/>
      <c r="FO147" s="101"/>
      <c r="FP147" s="101"/>
      <c r="FQ147" s="101"/>
      <c r="FR147" s="101"/>
      <c r="FS147" s="101"/>
      <c r="FT147" s="101"/>
      <c r="FU147" s="101"/>
      <c r="FV147" s="101"/>
      <c r="FW147" s="101"/>
      <c r="FX147" s="101"/>
      <c r="FY147" s="101"/>
      <c r="FZ147" s="101"/>
      <c r="GA147" s="101"/>
      <c r="GB147" s="101"/>
      <c r="GC147" s="101"/>
      <c r="GD147" s="101"/>
      <c r="GE147" s="101"/>
      <c r="GF147" s="101"/>
      <c r="GG147" s="101"/>
      <c r="GH147" s="101"/>
      <c r="GI147" s="101"/>
      <c r="GJ147" s="101"/>
      <c r="GK147" s="101"/>
      <c r="GL147" s="101"/>
      <c r="GM147" s="101"/>
      <c r="GN147" s="101"/>
      <c r="GO147" s="101"/>
      <c r="GP147" s="101"/>
      <c r="GQ147" s="101"/>
      <c r="GR147" s="101"/>
      <c r="GS147" s="101"/>
      <c r="GT147" s="101"/>
      <c r="GU147" s="101"/>
      <c r="GV147" s="101"/>
      <c r="GW147" s="101"/>
      <c r="GX147" s="101"/>
      <c r="GY147" s="101"/>
      <c r="GZ147" s="101"/>
      <c r="HA147" s="101"/>
      <c r="HB147" s="101"/>
      <c r="HC147" s="101"/>
      <c r="HD147" s="101"/>
      <c r="HE147" s="101"/>
      <c r="HF147" s="101"/>
      <c r="HG147" s="101"/>
      <c r="HH147" s="101"/>
      <c r="HI147" s="101"/>
      <c r="HJ147" s="101"/>
      <c r="HK147" s="101"/>
      <c r="HL147" s="101"/>
      <c r="HM147" s="101"/>
      <c r="HN147" s="101"/>
      <c r="HO147" s="101"/>
      <c r="HP147" s="101"/>
      <c r="HQ147" s="101"/>
      <c r="HR147" s="101"/>
      <c r="HS147" s="101"/>
      <c r="HT147" s="101"/>
      <c r="HU147" s="101"/>
      <c r="HV147" s="101"/>
      <c r="HW147" s="101"/>
      <c r="HX147" s="101"/>
      <c r="HY147" s="101"/>
      <c r="HZ147" s="101"/>
      <c r="IA147" s="101"/>
      <c r="IB147" s="101"/>
      <c r="IC147" s="101"/>
      <c r="ID147" s="101"/>
      <c r="IE147" s="101"/>
      <c r="IF147" s="101"/>
      <c r="IG147" s="101"/>
      <c r="IH147" s="101"/>
      <c r="II147" s="101"/>
      <c r="IJ147" s="101"/>
      <c r="IK147" s="101"/>
      <c r="IL147" s="101"/>
      <c r="IM147" s="101"/>
      <c r="IN147" s="101"/>
      <c r="IO147" s="101"/>
      <c r="IP147" s="101"/>
      <c r="IQ147" s="101"/>
      <c r="IR147" s="101"/>
      <c r="IS147" s="101"/>
      <c r="IT147" s="101"/>
      <c r="IU147" s="101"/>
      <c r="IV147" s="101"/>
    </row>
    <row r="148" spans="1:256" ht="48" x14ac:dyDescent="0.3">
      <c r="A148" s="286"/>
      <c r="B148" s="320" t="s">
        <v>63</v>
      </c>
      <c r="C148" s="289" t="s">
        <v>64</v>
      </c>
      <c r="D148" s="289" t="s">
        <v>65</v>
      </c>
      <c r="E148" s="289" t="s">
        <v>23</v>
      </c>
      <c r="F148" s="289" t="s">
        <v>126</v>
      </c>
      <c r="G148" s="336"/>
      <c r="H148" s="337">
        <f>H151</f>
        <v>70</v>
      </c>
      <c r="K148" s="202"/>
    </row>
    <row r="149" spans="1:256" ht="18.75" x14ac:dyDescent="0.3">
      <c r="A149" s="287"/>
      <c r="B149" s="291" t="s">
        <v>53</v>
      </c>
      <c r="C149" s="292" t="s">
        <v>64</v>
      </c>
      <c r="D149" s="292" t="s">
        <v>67</v>
      </c>
      <c r="E149" s="292" t="s">
        <v>23</v>
      </c>
      <c r="F149" s="292" t="s">
        <v>126</v>
      </c>
      <c r="G149" s="338"/>
      <c r="H149" s="339">
        <f>H150</f>
        <v>70</v>
      </c>
      <c r="K149" s="202"/>
    </row>
    <row r="150" spans="1:256" ht="32.25" x14ac:dyDescent="0.3">
      <c r="A150" s="287"/>
      <c r="B150" s="291" t="s">
        <v>68</v>
      </c>
      <c r="C150" s="292" t="s">
        <v>64</v>
      </c>
      <c r="D150" s="292" t="s">
        <v>67</v>
      </c>
      <c r="E150" s="292" t="s">
        <v>23</v>
      </c>
      <c r="F150" s="292" t="s">
        <v>138</v>
      </c>
      <c r="G150" s="338"/>
      <c r="H150" s="339">
        <f>H151</f>
        <v>70</v>
      </c>
      <c r="K150" s="202"/>
    </row>
    <row r="151" spans="1:256" ht="26.25" customHeight="1" x14ac:dyDescent="0.3">
      <c r="A151" s="287"/>
      <c r="B151" s="327" t="s">
        <v>69</v>
      </c>
      <c r="C151" s="292" t="s">
        <v>64</v>
      </c>
      <c r="D151" s="292" t="s">
        <v>67</v>
      </c>
      <c r="E151" s="292" t="s">
        <v>23</v>
      </c>
      <c r="F151" s="292" t="s">
        <v>138</v>
      </c>
      <c r="G151" s="338" t="s">
        <v>70</v>
      </c>
      <c r="H151" s="339">
        <f>'прил._6(7)'!K29</f>
        <v>70</v>
      </c>
      <c r="K151" s="202"/>
    </row>
    <row r="152" spans="1:256" ht="32.25" customHeight="1" x14ac:dyDescent="0.25">
      <c r="A152" s="25"/>
      <c r="B152" s="22"/>
      <c r="C152" s="70"/>
      <c r="D152" s="70"/>
      <c r="E152" s="70"/>
      <c r="F152" s="70"/>
      <c r="G152" s="70"/>
      <c r="H152" s="71"/>
      <c r="K152" s="202"/>
    </row>
    <row r="153" spans="1:256" ht="32.25" customHeight="1" x14ac:dyDescent="0.3">
      <c r="A153" s="25"/>
      <c r="B153" s="597" t="s">
        <v>413</v>
      </c>
      <c r="C153" s="598"/>
      <c r="D153" s="598"/>
      <c r="E153" s="598"/>
      <c r="F153" s="598"/>
      <c r="G153" s="598"/>
      <c r="H153" s="598"/>
      <c r="K153" s="202"/>
    </row>
    <row r="154" spans="1:256" ht="32.25" customHeight="1" x14ac:dyDescent="0.25">
      <c r="A154" s="25"/>
      <c r="B154" s="22"/>
      <c r="C154" s="70"/>
      <c r="D154" s="70"/>
      <c r="E154" s="70"/>
      <c r="F154" s="70"/>
      <c r="G154" s="70"/>
      <c r="H154" s="71"/>
      <c r="K154" s="202"/>
    </row>
    <row r="155" spans="1:256" x14ac:dyDescent="0.25">
      <c r="G155" s="15"/>
      <c r="K155" s="202"/>
      <c r="O155" s="202"/>
      <c r="P155" s="202"/>
      <c r="Q155" s="202"/>
    </row>
    <row r="156" spans="1:256" x14ac:dyDescent="0.25">
      <c r="B156" s="23"/>
      <c r="C156" s="23"/>
      <c r="D156" s="23"/>
      <c r="E156" s="23"/>
      <c r="F156" s="23"/>
      <c r="G156" s="78"/>
      <c r="H156" s="23"/>
      <c r="K156" s="202"/>
      <c r="O156" s="202"/>
      <c r="P156" s="202"/>
      <c r="Q156" s="202"/>
    </row>
    <row r="157" spans="1:256" x14ac:dyDescent="0.25">
      <c r="K157" s="202"/>
      <c r="O157" s="202"/>
      <c r="P157" s="202"/>
      <c r="Q157" s="202"/>
    </row>
    <row r="158" spans="1:256" x14ac:dyDescent="0.25">
      <c r="K158" s="202"/>
    </row>
  </sheetData>
  <mergeCells count="14">
    <mergeCell ref="C14:F14"/>
    <mergeCell ref="C15:F15"/>
    <mergeCell ref="B153:H153"/>
    <mergeCell ref="C1:H1"/>
    <mergeCell ref="C2:H2"/>
    <mergeCell ref="C3:H3"/>
    <mergeCell ref="C4:H4"/>
    <mergeCell ref="C5:H5"/>
    <mergeCell ref="A12:H12"/>
    <mergeCell ref="C7:H7"/>
    <mergeCell ref="C8:H8"/>
    <mergeCell ref="C9:H9"/>
    <mergeCell ref="C10:H10"/>
    <mergeCell ref="C11:H11"/>
  </mergeCells>
  <phoneticPr fontId="38" type="noConversion"/>
  <pageMargins left="0.70866141732283472" right="0.11811023622047245" top="0.35433070866141736" bottom="0.35433070866141736" header="0.31496062992125984" footer="0.31496062992125984"/>
  <pageSetup paperSize="9" scale="90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93"/>
  <sheetViews>
    <sheetView view="pageBreakPreview" zoomScale="80" zoomScaleNormal="91" zoomScaleSheetLayoutView="80" workbookViewId="0">
      <selection activeCell="C10" sqref="C10:K10"/>
    </sheetView>
  </sheetViews>
  <sheetFormatPr defaultColWidth="11.42578125" defaultRowHeight="15" x14ac:dyDescent="0.25"/>
  <cols>
    <col min="1" max="1" width="3.85546875" style="52" customWidth="1"/>
    <col min="2" max="2" width="99.7109375" style="202" customWidth="1"/>
    <col min="3" max="3" width="7" style="202" customWidth="1"/>
    <col min="4" max="5" width="3.85546875" style="202" customWidth="1"/>
    <col min="6" max="6" width="4.140625" style="202" customWidth="1"/>
    <col min="7" max="7" width="3.28515625" style="202" customWidth="1"/>
    <col min="8" max="8" width="4" style="202" customWidth="1"/>
    <col min="9" max="9" width="7.42578125" style="202" customWidth="1"/>
    <col min="10" max="10" width="6.5703125" style="548" customWidth="1"/>
    <col min="11" max="11" width="17" style="202" customWidth="1"/>
    <col min="12" max="12" width="11.28515625" style="104" customWidth="1"/>
    <col min="13" max="13" width="14.7109375" style="105" customWidth="1"/>
    <col min="14" max="14" width="9.140625" style="105" customWidth="1"/>
    <col min="15" max="15" width="14.42578125" style="52" customWidth="1"/>
    <col min="16" max="246" width="9.140625" style="52" customWidth="1"/>
    <col min="247" max="247" width="3.85546875" style="52" customWidth="1"/>
    <col min="248" max="248" width="45.28515625" style="52" customWidth="1"/>
    <col min="249" max="249" width="4.85546875" style="52" customWidth="1"/>
    <col min="250" max="251" width="3.85546875" style="52" customWidth="1"/>
    <col min="252" max="252" width="3.7109375" style="52" customWidth="1"/>
    <col min="253" max="253" width="2.5703125" style="52" customWidth="1"/>
    <col min="254" max="254" width="7.42578125" style="52" customWidth="1"/>
    <col min="255" max="255" width="4.7109375" style="52" customWidth="1"/>
    <col min="256" max="16384" width="11.42578125" style="52"/>
  </cols>
  <sheetData>
    <row r="1" spans="1:17" x14ac:dyDescent="0.25">
      <c r="B1" s="183"/>
      <c r="C1" s="601" t="s">
        <v>468</v>
      </c>
      <c r="D1" s="601"/>
      <c r="E1" s="601"/>
      <c r="F1" s="601"/>
      <c r="G1" s="601"/>
      <c r="H1" s="601"/>
      <c r="I1" s="601"/>
      <c r="J1" s="601"/>
      <c r="K1" s="601"/>
    </row>
    <row r="2" spans="1:17" x14ac:dyDescent="0.25">
      <c r="C2" s="601" t="s">
        <v>0</v>
      </c>
      <c r="D2" s="601"/>
      <c r="E2" s="601"/>
      <c r="F2" s="601"/>
      <c r="G2" s="601"/>
      <c r="H2" s="601"/>
      <c r="I2" s="601"/>
      <c r="J2" s="601"/>
      <c r="K2" s="601"/>
      <c r="P2" s="119"/>
      <c r="Q2" s="119"/>
    </row>
    <row r="3" spans="1:17" x14ac:dyDescent="0.25">
      <c r="C3" s="601" t="s">
        <v>1</v>
      </c>
      <c r="D3" s="601"/>
      <c r="E3" s="601"/>
      <c r="F3" s="601"/>
      <c r="G3" s="601"/>
      <c r="H3" s="601"/>
      <c r="I3" s="601"/>
      <c r="J3" s="601"/>
      <c r="K3" s="601"/>
    </row>
    <row r="4" spans="1:17" x14ac:dyDescent="0.25">
      <c r="C4" s="601" t="s">
        <v>2</v>
      </c>
      <c r="D4" s="601"/>
      <c r="E4" s="601"/>
      <c r="F4" s="601"/>
      <c r="G4" s="601"/>
      <c r="H4" s="601"/>
      <c r="I4" s="601"/>
      <c r="J4" s="601"/>
      <c r="K4" s="601"/>
    </row>
    <row r="5" spans="1:17" ht="12.75" customHeight="1" x14ac:dyDescent="0.25">
      <c r="C5" s="601" t="s">
        <v>466</v>
      </c>
      <c r="D5" s="601"/>
      <c r="E5" s="601"/>
      <c r="F5" s="601" t="s">
        <v>466</v>
      </c>
      <c r="G5" s="601"/>
      <c r="H5" s="601"/>
      <c r="I5" s="601" t="s">
        <v>466</v>
      </c>
      <c r="J5" s="601"/>
      <c r="K5" s="601"/>
    </row>
    <row r="6" spans="1:17" ht="12.75" customHeight="1" x14ac:dyDescent="0.25">
      <c r="C6" s="601"/>
      <c r="D6" s="601"/>
      <c r="E6" s="601"/>
      <c r="F6" s="601"/>
      <c r="G6" s="601"/>
      <c r="H6" s="601"/>
      <c r="I6" s="601"/>
      <c r="J6" s="601"/>
      <c r="K6" s="601"/>
    </row>
    <row r="7" spans="1:17" ht="12.75" customHeight="1" x14ac:dyDescent="0.25">
      <c r="C7" s="601"/>
      <c r="D7" s="601"/>
      <c r="E7" s="601"/>
      <c r="F7" s="601"/>
      <c r="G7" s="601"/>
      <c r="H7" s="601"/>
      <c r="I7" s="601"/>
      <c r="J7" s="601"/>
      <c r="K7" s="601"/>
    </row>
    <row r="8" spans="1:17" ht="12.75" customHeight="1" x14ac:dyDescent="0.25">
      <c r="C8" s="601"/>
      <c r="D8" s="601"/>
      <c r="E8" s="601"/>
      <c r="F8" s="601"/>
      <c r="G8" s="601"/>
      <c r="H8" s="601"/>
      <c r="I8" s="601"/>
      <c r="J8" s="601"/>
      <c r="K8" s="601"/>
    </row>
    <row r="9" spans="1:17" ht="12.75" customHeight="1" x14ac:dyDescent="0.25">
      <c r="C9" s="601"/>
      <c r="D9" s="601"/>
      <c r="E9" s="601"/>
      <c r="F9" s="601"/>
      <c r="G9" s="601"/>
      <c r="H9" s="601"/>
      <c r="I9" s="601"/>
      <c r="J9" s="601"/>
      <c r="K9" s="601"/>
    </row>
    <row r="10" spans="1:17" ht="12.75" customHeight="1" x14ac:dyDescent="0.25">
      <c r="C10" s="601"/>
      <c r="D10" s="601"/>
      <c r="E10" s="601"/>
      <c r="F10" s="601"/>
      <c r="G10" s="601"/>
      <c r="H10" s="601"/>
      <c r="I10" s="601"/>
      <c r="J10" s="601"/>
      <c r="K10" s="601"/>
    </row>
    <row r="11" spans="1:17" ht="12.75" customHeight="1" x14ac:dyDescent="0.25">
      <c r="C11" s="527"/>
      <c r="D11" s="527"/>
      <c r="E11" s="527"/>
      <c r="F11" s="527"/>
      <c r="G11" s="527"/>
      <c r="H11" s="527"/>
      <c r="I11" s="527"/>
      <c r="J11" s="527"/>
      <c r="K11" s="527"/>
    </row>
    <row r="12" spans="1:17" x14ac:dyDescent="0.25">
      <c r="A12" s="602" t="s">
        <v>335</v>
      </c>
      <c r="B12" s="602"/>
      <c r="C12" s="602"/>
      <c r="D12" s="602"/>
      <c r="E12" s="602"/>
      <c r="F12" s="602"/>
      <c r="G12" s="602"/>
      <c r="H12" s="602"/>
      <c r="I12" s="602"/>
      <c r="J12" s="602"/>
      <c r="K12" s="602"/>
    </row>
    <row r="13" spans="1:17" ht="6" customHeight="1" x14ac:dyDescent="0.25">
      <c r="A13" s="604"/>
      <c r="B13" s="604"/>
      <c r="C13" s="604"/>
      <c r="D13" s="604"/>
      <c r="E13" s="604"/>
      <c r="F13" s="604"/>
      <c r="G13" s="604"/>
      <c r="H13" s="604"/>
      <c r="I13" s="604"/>
      <c r="J13" s="604"/>
      <c r="K13" s="604"/>
    </row>
    <row r="14" spans="1:17" ht="17.25" customHeight="1" x14ac:dyDescent="0.25">
      <c r="A14" s="75"/>
      <c r="B14" s="528"/>
      <c r="C14" s="528"/>
      <c r="D14" s="528"/>
      <c r="E14" s="528"/>
      <c r="F14" s="528"/>
      <c r="G14" s="528"/>
      <c r="H14" s="528"/>
      <c r="I14" s="528"/>
      <c r="J14" s="529"/>
      <c r="K14" s="530" t="s">
        <v>58</v>
      </c>
    </row>
    <row r="15" spans="1:17" ht="43.5" customHeight="1" x14ac:dyDescent="0.25">
      <c r="A15" s="74" t="s">
        <v>59</v>
      </c>
      <c r="B15" s="531" t="s">
        <v>4</v>
      </c>
      <c r="C15" s="532" t="s">
        <v>60</v>
      </c>
      <c r="D15" s="533" t="s">
        <v>61</v>
      </c>
      <c r="E15" s="533" t="s">
        <v>6</v>
      </c>
      <c r="F15" s="605" t="s">
        <v>32</v>
      </c>
      <c r="G15" s="606"/>
      <c r="H15" s="606"/>
      <c r="I15" s="607"/>
      <c r="J15" s="534" t="s">
        <v>33</v>
      </c>
      <c r="K15" s="535" t="s">
        <v>147</v>
      </c>
      <c r="L15" s="106"/>
      <c r="M15" s="107"/>
    </row>
    <row r="16" spans="1:17" x14ac:dyDescent="0.25">
      <c r="A16" s="27">
        <v>1</v>
      </c>
      <c r="B16" s="536">
        <v>2</v>
      </c>
      <c r="C16" s="536">
        <v>3</v>
      </c>
      <c r="D16" s="536">
        <v>4</v>
      </c>
      <c r="E16" s="536">
        <v>5</v>
      </c>
      <c r="F16" s="608">
        <v>6</v>
      </c>
      <c r="G16" s="609"/>
      <c r="H16" s="609"/>
      <c r="I16" s="610"/>
      <c r="J16" s="537">
        <v>7</v>
      </c>
      <c r="K16" s="536">
        <v>8</v>
      </c>
      <c r="L16" s="118"/>
      <c r="M16" s="118"/>
    </row>
    <row r="17" spans="1:17" x14ac:dyDescent="0.25">
      <c r="A17" s="27"/>
      <c r="B17" s="538" t="s">
        <v>62</v>
      </c>
      <c r="C17" s="539"/>
      <c r="D17" s="539"/>
      <c r="E17" s="539"/>
      <c r="F17" s="540"/>
      <c r="G17" s="541"/>
      <c r="H17" s="541"/>
      <c r="I17" s="542"/>
      <c r="J17" s="542"/>
      <c r="K17" s="178">
        <f>K30+K18</f>
        <v>29225.1</v>
      </c>
      <c r="L17" s="106"/>
      <c r="M17" s="107"/>
      <c r="N17" s="108"/>
      <c r="O17" s="53"/>
      <c r="Q17" s="53"/>
    </row>
    <row r="18" spans="1:17" ht="18.75" x14ac:dyDescent="0.3">
      <c r="A18" s="263">
        <v>1</v>
      </c>
      <c r="B18" s="346" t="s">
        <v>117</v>
      </c>
      <c r="C18" s="276">
        <v>991</v>
      </c>
      <c r="D18" s="277"/>
      <c r="E18" s="277"/>
      <c r="F18" s="347"/>
      <c r="G18" s="348"/>
      <c r="H18" s="348"/>
      <c r="I18" s="349"/>
      <c r="J18" s="277"/>
      <c r="K18" s="264">
        <f>K25+K24</f>
        <v>80</v>
      </c>
    </row>
    <row r="19" spans="1:17" ht="18.75" x14ac:dyDescent="0.3">
      <c r="A19" s="263"/>
      <c r="B19" s="346" t="s">
        <v>7</v>
      </c>
      <c r="C19" s="276">
        <v>991</v>
      </c>
      <c r="D19" s="277" t="s">
        <v>22</v>
      </c>
      <c r="E19" s="277" t="s">
        <v>23</v>
      </c>
      <c r="F19" s="347"/>
      <c r="G19" s="348"/>
      <c r="H19" s="348"/>
      <c r="I19" s="349"/>
      <c r="J19" s="277"/>
      <c r="K19" s="264">
        <f>K18</f>
        <v>80</v>
      </c>
    </row>
    <row r="20" spans="1:17" ht="56.25" x14ac:dyDescent="0.3">
      <c r="A20" s="263"/>
      <c r="B20" s="408" t="s">
        <v>175</v>
      </c>
      <c r="C20" s="276">
        <v>991</v>
      </c>
      <c r="D20" s="277" t="s">
        <v>22</v>
      </c>
      <c r="E20" s="278" t="s">
        <v>26</v>
      </c>
      <c r="F20" s="347"/>
      <c r="G20" s="543"/>
      <c r="H20" s="543"/>
      <c r="I20" s="544"/>
      <c r="J20" s="280"/>
      <c r="K20" s="264">
        <f>K24</f>
        <v>10</v>
      </c>
      <c r="N20" s="107"/>
    </row>
    <row r="21" spans="1:17" ht="42.75" customHeight="1" x14ac:dyDescent="0.3">
      <c r="A21" s="265"/>
      <c r="B21" s="341" t="s">
        <v>176</v>
      </c>
      <c r="C21" s="267">
        <v>991</v>
      </c>
      <c r="D21" s="268" t="s">
        <v>22</v>
      </c>
      <c r="E21" s="269" t="s">
        <v>26</v>
      </c>
      <c r="F21" s="269" t="s">
        <v>174</v>
      </c>
      <c r="G21" s="342" t="s">
        <v>65</v>
      </c>
      <c r="H21" s="270" t="s">
        <v>23</v>
      </c>
      <c r="I21" s="271" t="s">
        <v>126</v>
      </c>
      <c r="J21" s="271"/>
      <c r="K21" s="266">
        <f>K24</f>
        <v>10</v>
      </c>
      <c r="O21" s="53"/>
    </row>
    <row r="22" spans="1:17" ht="18.75" x14ac:dyDescent="0.3">
      <c r="A22" s="265"/>
      <c r="B22" s="341" t="s">
        <v>177</v>
      </c>
      <c r="C22" s="267">
        <v>991</v>
      </c>
      <c r="D22" s="268" t="s">
        <v>22</v>
      </c>
      <c r="E22" s="269" t="s">
        <v>26</v>
      </c>
      <c r="F22" s="269" t="s">
        <v>174</v>
      </c>
      <c r="G22" s="342" t="s">
        <v>67</v>
      </c>
      <c r="H22" s="270" t="s">
        <v>23</v>
      </c>
      <c r="I22" s="271" t="s">
        <v>126</v>
      </c>
      <c r="J22" s="271"/>
      <c r="K22" s="266">
        <f>K24</f>
        <v>10</v>
      </c>
      <c r="N22" s="107"/>
      <c r="P22" s="53"/>
    </row>
    <row r="23" spans="1:17" ht="18.75" x14ac:dyDescent="0.3">
      <c r="A23" s="263"/>
      <c r="B23" s="341" t="s">
        <v>178</v>
      </c>
      <c r="C23" s="267">
        <v>991</v>
      </c>
      <c r="D23" s="268" t="s">
        <v>22</v>
      </c>
      <c r="E23" s="268" t="s">
        <v>26</v>
      </c>
      <c r="F23" s="343" t="s">
        <v>174</v>
      </c>
      <c r="G23" s="344" t="s">
        <v>67</v>
      </c>
      <c r="H23" s="344" t="s">
        <v>23</v>
      </c>
      <c r="I23" s="345" t="s">
        <v>138</v>
      </c>
      <c r="J23" s="268"/>
      <c r="K23" s="266">
        <f>K24</f>
        <v>10</v>
      </c>
    </row>
    <row r="24" spans="1:17" ht="37.5" x14ac:dyDescent="0.3">
      <c r="A24" s="263"/>
      <c r="B24" s="341" t="s">
        <v>179</v>
      </c>
      <c r="C24" s="267">
        <v>991</v>
      </c>
      <c r="D24" s="268" t="s">
        <v>22</v>
      </c>
      <c r="E24" s="268" t="s">
        <v>26</v>
      </c>
      <c r="F24" s="343" t="s">
        <v>174</v>
      </c>
      <c r="G24" s="344" t="s">
        <v>67</v>
      </c>
      <c r="H24" s="344" t="s">
        <v>23</v>
      </c>
      <c r="I24" s="345" t="s">
        <v>138</v>
      </c>
      <c r="J24" s="268" t="s">
        <v>80</v>
      </c>
      <c r="K24" s="266">
        <v>10</v>
      </c>
    </row>
    <row r="25" spans="1:17" ht="20.25" customHeight="1" x14ac:dyDescent="0.3">
      <c r="A25" s="263"/>
      <c r="B25" s="346" t="s">
        <v>7</v>
      </c>
      <c r="C25" s="276">
        <v>991</v>
      </c>
      <c r="D25" s="277" t="s">
        <v>22</v>
      </c>
      <c r="E25" s="277" t="s">
        <v>28</v>
      </c>
      <c r="F25" s="347"/>
      <c r="G25" s="348"/>
      <c r="H25" s="348"/>
      <c r="I25" s="349"/>
      <c r="J25" s="277"/>
      <c r="K25" s="264">
        <f>K29</f>
        <v>70</v>
      </c>
    </row>
    <row r="26" spans="1:17" ht="42.75" customHeight="1" x14ac:dyDescent="0.3">
      <c r="A26" s="265"/>
      <c r="B26" s="350" t="s">
        <v>63</v>
      </c>
      <c r="C26" s="267">
        <v>991</v>
      </c>
      <c r="D26" s="268" t="s">
        <v>22</v>
      </c>
      <c r="E26" s="269" t="s">
        <v>28</v>
      </c>
      <c r="F26" s="269" t="s">
        <v>64</v>
      </c>
      <c r="G26" s="270" t="s">
        <v>65</v>
      </c>
      <c r="H26" s="270" t="s">
        <v>23</v>
      </c>
      <c r="I26" s="271" t="s">
        <v>126</v>
      </c>
      <c r="J26" s="271"/>
      <c r="K26" s="266">
        <f>K29</f>
        <v>70</v>
      </c>
      <c r="O26" s="53"/>
    </row>
    <row r="27" spans="1:17" ht="18.75" x14ac:dyDescent="0.3">
      <c r="A27" s="265"/>
      <c r="B27" s="350" t="s">
        <v>53</v>
      </c>
      <c r="C27" s="267">
        <v>991</v>
      </c>
      <c r="D27" s="268" t="s">
        <v>22</v>
      </c>
      <c r="E27" s="269" t="s">
        <v>28</v>
      </c>
      <c r="F27" s="269" t="s">
        <v>64</v>
      </c>
      <c r="G27" s="270" t="s">
        <v>67</v>
      </c>
      <c r="H27" s="270" t="s">
        <v>23</v>
      </c>
      <c r="I27" s="271" t="s">
        <v>126</v>
      </c>
      <c r="J27" s="271"/>
      <c r="K27" s="266">
        <f>K29</f>
        <v>70</v>
      </c>
      <c r="N27" s="107"/>
      <c r="P27" s="53"/>
    </row>
    <row r="28" spans="1:17" ht="30" customHeight="1" x14ac:dyDescent="0.3">
      <c r="A28" s="265"/>
      <c r="B28" s="351" t="s">
        <v>68</v>
      </c>
      <c r="C28" s="267">
        <v>991</v>
      </c>
      <c r="D28" s="268" t="s">
        <v>22</v>
      </c>
      <c r="E28" s="269" t="s">
        <v>28</v>
      </c>
      <c r="F28" s="269" t="s">
        <v>64</v>
      </c>
      <c r="G28" s="270" t="s">
        <v>67</v>
      </c>
      <c r="H28" s="270" t="s">
        <v>23</v>
      </c>
      <c r="I28" s="271" t="s">
        <v>138</v>
      </c>
      <c r="J28" s="271"/>
      <c r="K28" s="266">
        <f>K29</f>
        <v>70</v>
      </c>
      <c r="O28" s="53"/>
      <c r="P28" s="53"/>
    </row>
    <row r="29" spans="1:17" ht="21" customHeight="1" x14ac:dyDescent="0.3">
      <c r="A29" s="265"/>
      <c r="B29" s="350" t="s">
        <v>69</v>
      </c>
      <c r="C29" s="267">
        <v>991</v>
      </c>
      <c r="D29" s="268" t="s">
        <v>22</v>
      </c>
      <c r="E29" s="269" t="s">
        <v>28</v>
      </c>
      <c r="F29" s="269" t="s">
        <v>64</v>
      </c>
      <c r="G29" s="270" t="s">
        <v>67</v>
      </c>
      <c r="H29" s="270" t="s">
        <v>23</v>
      </c>
      <c r="I29" s="271" t="s">
        <v>138</v>
      </c>
      <c r="J29" s="271" t="s">
        <v>70</v>
      </c>
      <c r="K29" s="266">
        <v>70</v>
      </c>
      <c r="L29" s="106"/>
      <c r="N29" s="107"/>
      <c r="O29" s="53"/>
    </row>
    <row r="30" spans="1:17" ht="36.75" customHeight="1" x14ac:dyDescent="0.3">
      <c r="A30" s="263">
        <v>2</v>
      </c>
      <c r="B30" s="352" t="s">
        <v>71</v>
      </c>
      <c r="C30" s="276">
        <v>992</v>
      </c>
      <c r="D30" s="353"/>
      <c r="E30" s="353"/>
      <c r="F30" s="269"/>
      <c r="G30" s="270"/>
      <c r="H30" s="270"/>
      <c r="I30" s="271"/>
      <c r="J30" s="276"/>
      <c r="K30" s="264">
        <f>K31+K69+K75+K88+K108+K143+K149+K162+K173+K180+K186</f>
        <v>29145.1</v>
      </c>
      <c r="L30" s="106"/>
      <c r="N30" s="107"/>
      <c r="O30" s="53"/>
      <c r="P30" s="53"/>
      <c r="Q30" s="53"/>
    </row>
    <row r="31" spans="1:17" s="51" customFormat="1" ht="18.75" x14ac:dyDescent="0.3">
      <c r="A31" s="263"/>
      <c r="B31" s="352" t="s">
        <v>7</v>
      </c>
      <c r="C31" s="276">
        <v>992</v>
      </c>
      <c r="D31" s="277" t="s">
        <v>22</v>
      </c>
      <c r="E31" s="277" t="s">
        <v>23</v>
      </c>
      <c r="F31" s="278"/>
      <c r="G31" s="279"/>
      <c r="H31" s="279"/>
      <c r="I31" s="280"/>
      <c r="J31" s="277"/>
      <c r="K31" s="264">
        <f>K32+K37+K52+K57</f>
        <v>10900.900000000001</v>
      </c>
      <c r="L31" s="109"/>
      <c r="M31" s="110"/>
      <c r="N31" s="110"/>
    </row>
    <row r="32" spans="1:17" s="51" customFormat="1" ht="51" customHeight="1" x14ac:dyDescent="0.3">
      <c r="A32" s="263"/>
      <c r="B32" s="354" t="s">
        <v>37</v>
      </c>
      <c r="C32" s="267">
        <v>992</v>
      </c>
      <c r="D32" s="268" t="s">
        <v>22</v>
      </c>
      <c r="E32" s="268" t="s">
        <v>24</v>
      </c>
      <c r="F32" s="269"/>
      <c r="G32" s="270"/>
      <c r="H32" s="270"/>
      <c r="I32" s="271"/>
      <c r="J32" s="268"/>
      <c r="K32" s="266">
        <f>K36</f>
        <v>853.1</v>
      </c>
      <c r="L32" s="109"/>
      <c r="M32" s="110"/>
      <c r="N32" s="110"/>
    </row>
    <row r="33" spans="1:15" s="51" customFormat="1" ht="18.75" x14ac:dyDescent="0.3">
      <c r="A33" s="263"/>
      <c r="B33" s="350" t="s">
        <v>72</v>
      </c>
      <c r="C33" s="267">
        <v>992</v>
      </c>
      <c r="D33" s="268" t="s">
        <v>22</v>
      </c>
      <c r="E33" s="268" t="s">
        <v>24</v>
      </c>
      <c r="F33" s="269" t="s">
        <v>73</v>
      </c>
      <c r="G33" s="270" t="s">
        <v>65</v>
      </c>
      <c r="H33" s="270" t="s">
        <v>23</v>
      </c>
      <c r="I33" s="271" t="s">
        <v>126</v>
      </c>
      <c r="J33" s="268"/>
      <c r="K33" s="266">
        <f>K36</f>
        <v>853.1</v>
      </c>
      <c r="L33" s="109"/>
      <c r="M33" s="110"/>
      <c r="N33" s="110"/>
      <c r="O33" s="54"/>
    </row>
    <row r="34" spans="1:15" s="51" customFormat="1" ht="18.75" x14ac:dyDescent="0.3">
      <c r="A34" s="263"/>
      <c r="B34" s="350" t="s">
        <v>51</v>
      </c>
      <c r="C34" s="267">
        <v>992</v>
      </c>
      <c r="D34" s="268" t="s">
        <v>22</v>
      </c>
      <c r="E34" s="268" t="s">
        <v>24</v>
      </c>
      <c r="F34" s="269" t="s">
        <v>73</v>
      </c>
      <c r="G34" s="270" t="s">
        <v>74</v>
      </c>
      <c r="H34" s="270" t="s">
        <v>23</v>
      </c>
      <c r="I34" s="271" t="s">
        <v>126</v>
      </c>
      <c r="J34" s="268"/>
      <c r="K34" s="266">
        <f>K36</f>
        <v>853.1</v>
      </c>
      <c r="L34" s="109"/>
      <c r="M34" s="110"/>
      <c r="N34" s="110"/>
      <c r="O34" s="54"/>
    </row>
    <row r="35" spans="1:15" s="51" customFormat="1" ht="18.75" x14ac:dyDescent="0.3">
      <c r="A35" s="263"/>
      <c r="B35" s="350" t="s">
        <v>68</v>
      </c>
      <c r="C35" s="267">
        <v>992</v>
      </c>
      <c r="D35" s="268" t="s">
        <v>22</v>
      </c>
      <c r="E35" s="268" t="s">
        <v>24</v>
      </c>
      <c r="F35" s="269" t="s">
        <v>73</v>
      </c>
      <c r="G35" s="270" t="s">
        <v>74</v>
      </c>
      <c r="H35" s="270" t="s">
        <v>23</v>
      </c>
      <c r="I35" s="271" t="s">
        <v>138</v>
      </c>
      <c r="J35" s="268"/>
      <c r="K35" s="266">
        <f>K36</f>
        <v>853.1</v>
      </c>
      <c r="L35" s="109"/>
      <c r="M35" s="110"/>
      <c r="N35" s="110"/>
    </row>
    <row r="36" spans="1:15" s="51" customFormat="1" ht="75" customHeight="1" x14ac:dyDescent="0.3">
      <c r="A36" s="263"/>
      <c r="B36" s="350" t="s">
        <v>75</v>
      </c>
      <c r="C36" s="267">
        <v>992</v>
      </c>
      <c r="D36" s="268" t="s">
        <v>22</v>
      </c>
      <c r="E36" s="268" t="s">
        <v>24</v>
      </c>
      <c r="F36" s="269" t="s">
        <v>73</v>
      </c>
      <c r="G36" s="270" t="s">
        <v>74</v>
      </c>
      <c r="H36" s="270" t="s">
        <v>23</v>
      </c>
      <c r="I36" s="271" t="s">
        <v>138</v>
      </c>
      <c r="J36" s="268" t="s">
        <v>76</v>
      </c>
      <c r="K36" s="266">
        <v>853.1</v>
      </c>
      <c r="L36" s="109"/>
      <c r="M36" s="110"/>
      <c r="N36" s="110"/>
      <c r="O36" s="54"/>
    </row>
    <row r="37" spans="1:15" s="51" customFormat="1" ht="57.75" customHeight="1" x14ac:dyDescent="0.3">
      <c r="A37" s="263"/>
      <c r="B37" s="354" t="s">
        <v>77</v>
      </c>
      <c r="C37" s="267">
        <v>992</v>
      </c>
      <c r="D37" s="268" t="s">
        <v>22</v>
      </c>
      <c r="E37" s="268" t="s">
        <v>25</v>
      </c>
      <c r="F37" s="269"/>
      <c r="G37" s="270"/>
      <c r="H37" s="270"/>
      <c r="I37" s="271"/>
      <c r="J37" s="268"/>
      <c r="K37" s="266">
        <f>K41+K42+K43+K46+K47</f>
        <v>4810.2</v>
      </c>
      <c r="L37" s="109"/>
      <c r="M37" s="111"/>
      <c r="N37" s="110"/>
    </row>
    <row r="38" spans="1:15" s="51" customFormat="1" ht="18.75" x14ac:dyDescent="0.3">
      <c r="A38" s="263"/>
      <c r="B38" s="350" t="s">
        <v>165</v>
      </c>
      <c r="C38" s="267">
        <v>992</v>
      </c>
      <c r="D38" s="268" t="s">
        <v>22</v>
      </c>
      <c r="E38" s="268" t="s">
        <v>25</v>
      </c>
      <c r="F38" s="269" t="s">
        <v>78</v>
      </c>
      <c r="G38" s="270" t="s">
        <v>65</v>
      </c>
      <c r="H38" s="270" t="s">
        <v>23</v>
      </c>
      <c r="I38" s="271" t="s">
        <v>126</v>
      </c>
      <c r="J38" s="268"/>
      <c r="K38" s="266">
        <f>K39+K44+K47</f>
        <v>4810.2</v>
      </c>
      <c r="L38" s="109"/>
      <c r="M38" s="110"/>
      <c r="N38" s="110"/>
    </row>
    <row r="39" spans="1:15" ht="18.75" x14ac:dyDescent="0.3">
      <c r="A39" s="273"/>
      <c r="B39" s="350" t="s">
        <v>165</v>
      </c>
      <c r="C39" s="267">
        <v>992</v>
      </c>
      <c r="D39" s="268" t="s">
        <v>22</v>
      </c>
      <c r="E39" s="268" t="s">
        <v>25</v>
      </c>
      <c r="F39" s="269" t="s">
        <v>78</v>
      </c>
      <c r="G39" s="270" t="s">
        <v>74</v>
      </c>
      <c r="H39" s="270" t="s">
        <v>23</v>
      </c>
      <c r="I39" s="271" t="s">
        <v>126</v>
      </c>
      <c r="J39" s="268"/>
      <c r="K39" s="266">
        <f>K40</f>
        <v>4751.2</v>
      </c>
    </row>
    <row r="40" spans="1:15" ht="18.75" x14ac:dyDescent="0.3">
      <c r="A40" s="273"/>
      <c r="B40" s="350" t="s">
        <v>68</v>
      </c>
      <c r="C40" s="267">
        <v>992</v>
      </c>
      <c r="D40" s="268" t="s">
        <v>22</v>
      </c>
      <c r="E40" s="268" t="s">
        <v>25</v>
      </c>
      <c r="F40" s="269" t="s">
        <v>78</v>
      </c>
      <c r="G40" s="270" t="s">
        <v>74</v>
      </c>
      <c r="H40" s="270" t="s">
        <v>23</v>
      </c>
      <c r="I40" s="271" t="s">
        <v>138</v>
      </c>
      <c r="J40" s="268"/>
      <c r="K40" s="266">
        <f>K41+K42+K43</f>
        <v>4751.2</v>
      </c>
    </row>
    <row r="41" spans="1:15" ht="76.5" customHeight="1" x14ac:dyDescent="0.3">
      <c r="A41" s="273"/>
      <c r="B41" s="350" t="s">
        <v>75</v>
      </c>
      <c r="C41" s="267">
        <v>992</v>
      </c>
      <c r="D41" s="268" t="s">
        <v>22</v>
      </c>
      <c r="E41" s="268" t="s">
        <v>25</v>
      </c>
      <c r="F41" s="269" t="s">
        <v>78</v>
      </c>
      <c r="G41" s="270" t="s">
        <v>74</v>
      </c>
      <c r="H41" s="270" t="s">
        <v>23</v>
      </c>
      <c r="I41" s="271" t="s">
        <v>138</v>
      </c>
      <c r="J41" s="268" t="s">
        <v>76</v>
      </c>
      <c r="K41" s="266">
        <v>3454.6</v>
      </c>
    </row>
    <row r="42" spans="1:15" ht="28.5" customHeight="1" x14ac:dyDescent="0.3">
      <c r="A42" s="274"/>
      <c r="B42" s="350" t="s">
        <v>79</v>
      </c>
      <c r="C42" s="267">
        <v>992</v>
      </c>
      <c r="D42" s="268" t="s">
        <v>22</v>
      </c>
      <c r="E42" s="268" t="s">
        <v>25</v>
      </c>
      <c r="F42" s="269" t="s">
        <v>78</v>
      </c>
      <c r="G42" s="270" t="s">
        <v>74</v>
      </c>
      <c r="H42" s="270" t="s">
        <v>23</v>
      </c>
      <c r="I42" s="271" t="s">
        <v>138</v>
      </c>
      <c r="J42" s="268" t="s">
        <v>80</v>
      </c>
      <c r="K42" s="266">
        <v>1281.0999999999999</v>
      </c>
    </row>
    <row r="43" spans="1:15" ht="16.5" customHeight="1" x14ac:dyDescent="0.3">
      <c r="A43" s="274"/>
      <c r="B43" s="350" t="s">
        <v>81</v>
      </c>
      <c r="C43" s="267">
        <v>992</v>
      </c>
      <c r="D43" s="268" t="s">
        <v>22</v>
      </c>
      <c r="E43" s="268" t="s">
        <v>25</v>
      </c>
      <c r="F43" s="269" t="s">
        <v>78</v>
      </c>
      <c r="G43" s="270" t="s">
        <v>74</v>
      </c>
      <c r="H43" s="270" t="s">
        <v>23</v>
      </c>
      <c r="I43" s="271" t="s">
        <v>138</v>
      </c>
      <c r="J43" s="268" t="s">
        <v>82</v>
      </c>
      <c r="K43" s="266">
        <v>15.5</v>
      </c>
    </row>
    <row r="44" spans="1:15" ht="18.75" x14ac:dyDescent="0.3">
      <c r="A44" s="273"/>
      <c r="B44" s="350" t="s">
        <v>55</v>
      </c>
      <c r="C44" s="267">
        <v>992</v>
      </c>
      <c r="D44" s="268" t="s">
        <v>22</v>
      </c>
      <c r="E44" s="268" t="s">
        <v>25</v>
      </c>
      <c r="F44" s="269" t="s">
        <v>78</v>
      </c>
      <c r="G44" s="270" t="s">
        <v>67</v>
      </c>
      <c r="H44" s="270" t="s">
        <v>23</v>
      </c>
      <c r="I44" s="271" t="s">
        <v>126</v>
      </c>
      <c r="J44" s="268"/>
      <c r="K44" s="266">
        <f>K45</f>
        <v>3.8</v>
      </c>
    </row>
    <row r="45" spans="1:15" ht="37.5" x14ac:dyDescent="0.3">
      <c r="A45" s="273"/>
      <c r="B45" s="350" t="s">
        <v>83</v>
      </c>
      <c r="C45" s="267">
        <v>992</v>
      </c>
      <c r="D45" s="268" t="s">
        <v>22</v>
      </c>
      <c r="E45" s="268" t="s">
        <v>25</v>
      </c>
      <c r="F45" s="269" t="s">
        <v>78</v>
      </c>
      <c r="G45" s="270" t="s">
        <v>67</v>
      </c>
      <c r="H45" s="270" t="s">
        <v>23</v>
      </c>
      <c r="I45" s="271" t="s">
        <v>139</v>
      </c>
      <c r="J45" s="268"/>
      <c r="K45" s="266">
        <f>K46</f>
        <v>3.8</v>
      </c>
    </row>
    <row r="46" spans="1:15" ht="44.25" customHeight="1" x14ac:dyDescent="0.3">
      <c r="A46" s="275"/>
      <c r="B46" s="355" t="s">
        <v>79</v>
      </c>
      <c r="C46" s="356">
        <v>992</v>
      </c>
      <c r="D46" s="357" t="s">
        <v>22</v>
      </c>
      <c r="E46" s="357" t="s">
        <v>25</v>
      </c>
      <c r="F46" s="358" t="s">
        <v>78</v>
      </c>
      <c r="G46" s="359" t="s">
        <v>67</v>
      </c>
      <c r="H46" s="359" t="s">
        <v>23</v>
      </c>
      <c r="I46" s="360" t="s">
        <v>139</v>
      </c>
      <c r="J46" s="357" t="s">
        <v>80</v>
      </c>
      <c r="K46" s="361">
        <v>3.8</v>
      </c>
    </row>
    <row r="47" spans="1:15" ht="18.75" x14ac:dyDescent="0.3">
      <c r="A47" s="273"/>
      <c r="B47" s="282" t="s">
        <v>299</v>
      </c>
      <c r="C47" s="267">
        <v>992</v>
      </c>
      <c r="D47" s="268" t="s">
        <v>22</v>
      </c>
      <c r="E47" s="268" t="s">
        <v>25</v>
      </c>
      <c r="F47" s="358" t="s">
        <v>78</v>
      </c>
      <c r="G47" s="359" t="s">
        <v>148</v>
      </c>
      <c r="H47" s="359" t="s">
        <v>23</v>
      </c>
      <c r="I47" s="360" t="s">
        <v>126</v>
      </c>
      <c r="J47" s="268"/>
      <c r="K47" s="266">
        <f>K48+K50</f>
        <v>55.2</v>
      </c>
    </row>
    <row r="48" spans="1:15" ht="56.25" x14ac:dyDescent="0.3">
      <c r="A48" s="273"/>
      <c r="B48" s="282" t="s">
        <v>300</v>
      </c>
      <c r="C48" s="267">
        <v>992</v>
      </c>
      <c r="D48" s="268" t="s">
        <v>22</v>
      </c>
      <c r="E48" s="268" t="s">
        <v>25</v>
      </c>
      <c r="F48" s="358" t="s">
        <v>78</v>
      </c>
      <c r="G48" s="359" t="s">
        <v>148</v>
      </c>
      <c r="H48" s="359" t="s">
        <v>23</v>
      </c>
      <c r="I48" s="360" t="s">
        <v>301</v>
      </c>
      <c r="J48" s="268"/>
      <c r="K48" s="266">
        <f>K49</f>
        <v>27.5</v>
      </c>
    </row>
    <row r="49" spans="1:14" ht="18.75" x14ac:dyDescent="0.3">
      <c r="A49" s="273"/>
      <c r="B49" s="282" t="s">
        <v>69</v>
      </c>
      <c r="C49" s="267">
        <v>992</v>
      </c>
      <c r="D49" s="268" t="s">
        <v>22</v>
      </c>
      <c r="E49" s="268" t="s">
        <v>25</v>
      </c>
      <c r="F49" s="358" t="s">
        <v>78</v>
      </c>
      <c r="G49" s="359" t="s">
        <v>148</v>
      </c>
      <c r="H49" s="359" t="s">
        <v>23</v>
      </c>
      <c r="I49" s="360" t="s">
        <v>301</v>
      </c>
      <c r="J49" s="268" t="s">
        <v>70</v>
      </c>
      <c r="K49" s="266">
        <v>27.5</v>
      </c>
    </row>
    <row r="50" spans="1:14" ht="37.5" x14ac:dyDescent="0.3">
      <c r="A50" s="273"/>
      <c r="B50" s="282" t="s">
        <v>302</v>
      </c>
      <c r="C50" s="267">
        <v>992</v>
      </c>
      <c r="D50" s="268" t="s">
        <v>22</v>
      </c>
      <c r="E50" s="268" t="s">
        <v>25</v>
      </c>
      <c r="F50" s="269" t="s">
        <v>78</v>
      </c>
      <c r="G50" s="270" t="s">
        <v>148</v>
      </c>
      <c r="H50" s="270" t="s">
        <v>23</v>
      </c>
      <c r="I50" s="271" t="s">
        <v>304</v>
      </c>
      <c r="J50" s="268"/>
      <c r="K50" s="266">
        <f>K51</f>
        <v>27.7</v>
      </c>
    </row>
    <row r="51" spans="1:14" ht="18.75" x14ac:dyDescent="0.3">
      <c r="A51" s="273"/>
      <c r="B51" s="282" t="s">
        <v>69</v>
      </c>
      <c r="C51" s="267">
        <v>992</v>
      </c>
      <c r="D51" s="268" t="s">
        <v>22</v>
      </c>
      <c r="E51" s="269" t="s">
        <v>25</v>
      </c>
      <c r="F51" s="269" t="s">
        <v>78</v>
      </c>
      <c r="G51" s="270" t="s">
        <v>148</v>
      </c>
      <c r="H51" s="270" t="s">
        <v>23</v>
      </c>
      <c r="I51" s="271" t="s">
        <v>304</v>
      </c>
      <c r="J51" s="271" t="s">
        <v>70</v>
      </c>
      <c r="K51" s="266">
        <v>27.7</v>
      </c>
    </row>
    <row r="52" spans="1:14" ht="18.75" x14ac:dyDescent="0.3">
      <c r="A52" s="273"/>
      <c r="B52" s="346" t="s">
        <v>84</v>
      </c>
      <c r="C52" s="276">
        <v>992</v>
      </c>
      <c r="D52" s="277" t="s">
        <v>22</v>
      </c>
      <c r="E52" s="277" t="s">
        <v>42</v>
      </c>
      <c r="F52" s="377"/>
      <c r="G52" s="378"/>
      <c r="H52" s="378"/>
      <c r="I52" s="379"/>
      <c r="J52" s="277"/>
      <c r="K52" s="264">
        <f>K56</f>
        <v>10</v>
      </c>
    </row>
    <row r="53" spans="1:14" ht="18.75" x14ac:dyDescent="0.3">
      <c r="A53" s="273"/>
      <c r="B53" s="350" t="s">
        <v>57</v>
      </c>
      <c r="C53" s="267">
        <v>992</v>
      </c>
      <c r="D53" s="268" t="s">
        <v>22</v>
      </c>
      <c r="E53" s="268" t="s">
        <v>42</v>
      </c>
      <c r="F53" s="269" t="s">
        <v>78</v>
      </c>
      <c r="G53" s="270" t="s">
        <v>65</v>
      </c>
      <c r="H53" s="270" t="s">
        <v>23</v>
      </c>
      <c r="I53" s="271" t="s">
        <v>126</v>
      </c>
      <c r="J53" s="268"/>
      <c r="K53" s="266">
        <f>K56</f>
        <v>10</v>
      </c>
    </row>
    <row r="54" spans="1:14" ht="18.75" x14ac:dyDescent="0.3">
      <c r="A54" s="273"/>
      <c r="B54" s="350" t="s">
        <v>54</v>
      </c>
      <c r="C54" s="267">
        <v>992</v>
      </c>
      <c r="D54" s="268" t="s">
        <v>22</v>
      </c>
      <c r="E54" s="268" t="s">
        <v>42</v>
      </c>
      <c r="F54" s="269" t="s">
        <v>78</v>
      </c>
      <c r="G54" s="270" t="s">
        <v>85</v>
      </c>
      <c r="H54" s="270" t="s">
        <v>23</v>
      </c>
      <c r="I54" s="271" t="s">
        <v>126</v>
      </c>
      <c r="J54" s="268"/>
      <c r="K54" s="266">
        <f>K56</f>
        <v>10</v>
      </c>
    </row>
    <row r="55" spans="1:14" ht="18.75" x14ac:dyDescent="0.3">
      <c r="A55" s="273"/>
      <c r="B55" s="350" t="s">
        <v>86</v>
      </c>
      <c r="C55" s="267">
        <v>992</v>
      </c>
      <c r="D55" s="268" t="s">
        <v>22</v>
      </c>
      <c r="E55" s="268" t="s">
        <v>42</v>
      </c>
      <c r="F55" s="269" t="s">
        <v>78</v>
      </c>
      <c r="G55" s="270" t="s">
        <v>85</v>
      </c>
      <c r="H55" s="270" t="s">
        <v>23</v>
      </c>
      <c r="I55" s="271" t="s">
        <v>140</v>
      </c>
      <c r="J55" s="268"/>
      <c r="K55" s="266">
        <f>K56</f>
        <v>10</v>
      </c>
    </row>
    <row r="56" spans="1:14" ht="18.75" x14ac:dyDescent="0.3">
      <c r="A56" s="273"/>
      <c r="B56" s="350" t="s">
        <v>81</v>
      </c>
      <c r="C56" s="267">
        <v>992</v>
      </c>
      <c r="D56" s="268" t="s">
        <v>22</v>
      </c>
      <c r="E56" s="268" t="s">
        <v>42</v>
      </c>
      <c r="F56" s="269" t="s">
        <v>78</v>
      </c>
      <c r="G56" s="270" t="s">
        <v>85</v>
      </c>
      <c r="H56" s="270" t="s">
        <v>23</v>
      </c>
      <c r="I56" s="271" t="s">
        <v>140</v>
      </c>
      <c r="J56" s="268" t="s">
        <v>82</v>
      </c>
      <c r="K56" s="266">
        <v>10</v>
      </c>
    </row>
    <row r="57" spans="1:14" s="51" customFormat="1" ht="28.5" customHeight="1" x14ac:dyDescent="0.3">
      <c r="A57" s="272"/>
      <c r="B57" s="352" t="s">
        <v>8</v>
      </c>
      <c r="C57" s="276">
        <v>992</v>
      </c>
      <c r="D57" s="277" t="s">
        <v>22</v>
      </c>
      <c r="E57" s="277">
        <v>13</v>
      </c>
      <c r="F57" s="278"/>
      <c r="G57" s="279"/>
      <c r="H57" s="270"/>
      <c r="I57" s="280"/>
      <c r="J57" s="277"/>
      <c r="K57" s="264">
        <f>K58+K62+K66</f>
        <v>5227.6000000000004</v>
      </c>
      <c r="L57" s="109"/>
      <c r="M57" s="110"/>
      <c r="N57" s="110"/>
    </row>
    <row r="58" spans="1:14" ht="42" customHeight="1" x14ac:dyDescent="0.3">
      <c r="A58" s="273"/>
      <c r="B58" s="362" t="s">
        <v>385</v>
      </c>
      <c r="C58" s="267">
        <v>992</v>
      </c>
      <c r="D58" s="268" t="s">
        <v>22</v>
      </c>
      <c r="E58" s="268">
        <v>13</v>
      </c>
      <c r="F58" s="269" t="s">
        <v>42</v>
      </c>
      <c r="G58" s="270" t="s">
        <v>65</v>
      </c>
      <c r="H58" s="270" t="s">
        <v>23</v>
      </c>
      <c r="I58" s="271" t="s">
        <v>126</v>
      </c>
      <c r="J58" s="363"/>
      <c r="K58" s="266">
        <f>K61</f>
        <v>14.4</v>
      </c>
    </row>
    <row r="59" spans="1:14" ht="34.5" customHeight="1" x14ac:dyDescent="0.3">
      <c r="A59" s="274"/>
      <c r="B59" s="362" t="s">
        <v>90</v>
      </c>
      <c r="C59" s="267">
        <v>992</v>
      </c>
      <c r="D59" s="268" t="s">
        <v>22</v>
      </c>
      <c r="E59" s="268">
        <v>13</v>
      </c>
      <c r="F59" s="269" t="s">
        <v>42</v>
      </c>
      <c r="G59" s="270" t="s">
        <v>74</v>
      </c>
      <c r="H59" s="270" t="s">
        <v>23</v>
      </c>
      <c r="I59" s="271" t="s">
        <v>126</v>
      </c>
      <c r="J59" s="363"/>
      <c r="K59" s="266">
        <f>K61</f>
        <v>14.4</v>
      </c>
      <c r="L59" s="425"/>
    </row>
    <row r="60" spans="1:14" s="23" customFormat="1" ht="28.5" customHeight="1" x14ac:dyDescent="0.3">
      <c r="A60" s="274"/>
      <c r="B60" s="362" t="s">
        <v>91</v>
      </c>
      <c r="C60" s="267">
        <v>992</v>
      </c>
      <c r="D60" s="268" t="s">
        <v>22</v>
      </c>
      <c r="E60" s="268">
        <v>13</v>
      </c>
      <c r="F60" s="269" t="s">
        <v>42</v>
      </c>
      <c r="G60" s="270" t="s">
        <v>74</v>
      </c>
      <c r="H60" s="270" t="s">
        <v>23</v>
      </c>
      <c r="I60" s="271" t="s">
        <v>132</v>
      </c>
      <c r="J60" s="363"/>
      <c r="K60" s="266">
        <f>K61</f>
        <v>14.4</v>
      </c>
      <c r="L60" s="425"/>
      <c r="M60" s="112"/>
      <c r="N60" s="112"/>
    </row>
    <row r="61" spans="1:14" ht="28.5" customHeight="1" x14ac:dyDescent="0.3">
      <c r="A61" s="274"/>
      <c r="B61" s="350" t="s">
        <v>111</v>
      </c>
      <c r="C61" s="267">
        <v>992</v>
      </c>
      <c r="D61" s="268" t="s">
        <v>22</v>
      </c>
      <c r="E61" s="268">
        <v>13</v>
      </c>
      <c r="F61" s="269" t="s">
        <v>42</v>
      </c>
      <c r="G61" s="270" t="s">
        <v>74</v>
      </c>
      <c r="H61" s="270" t="s">
        <v>23</v>
      </c>
      <c r="I61" s="271" t="s">
        <v>132</v>
      </c>
      <c r="J61" s="268" t="s">
        <v>112</v>
      </c>
      <c r="K61" s="266">
        <v>14.4</v>
      </c>
      <c r="L61" s="425"/>
    </row>
    <row r="62" spans="1:14" ht="49.5" customHeight="1" x14ac:dyDescent="0.3">
      <c r="A62" s="274"/>
      <c r="B62" s="362" t="s">
        <v>213</v>
      </c>
      <c r="C62" s="267">
        <v>992</v>
      </c>
      <c r="D62" s="268" t="s">
        <v>22</v>
      </c>
      <c r="E62" s="268">
        <v>13</v>
      </c>
      <c r="F62" s="269" t="s">
        <v>41</v>
      </c>
      <c r="G62" s="270" t="s">
        <v>65</v>
      </c>
      <c r="H62" s="270" t="s">
        <v>23</v>
      </c>
      <c r="I62" s="271" t="s">
        <v>126</v>
      </c>
      <c r="J62" s="268"/>
      <c r="K62" s="266">
        <f>K65</f>
        <v>425.4</v>
      </c>
      <c r="L62" s="425"/>
    </row>
    <row r="63" spans="1:14" ht="35.25" customHeight="1" x14ac:dyDescent="0.3">
      <c r="A63" s="274"/>
      <c r="B63" s="362" t="s">
        <v>181</v>
      </c>
      <c r="C63" s="267">
        <v>992</v>
      </c>
      <c r="D63" s="268" t="s">
        <v>22</v>
      </c>
      <c r="E63" s="268">
        <v>13</v>
      </c>
      <c r="F63" s="269" t="s">
        <v>41</v>
      </c>
      <c r="G63" s="270" t="s">
        <v>65</v>
      </c>
      <c r="H63" s="270" t="s">
        <v>23</v>
      </c>
      <c r="I63" s="271" t="s">
        <v>126</v>
      </c>
      <c r="J63" s="268"/>
      <c r="K63" s="266">
        <f>K65</f>
        <v>425.4</v>
      </c>
      <c r="L63" s="425"/>
    </row>
    <row r="64" spans="1:14" ht="42.75" customHeight="1" x14ac:dyDescent="0.3">
      <c r="A64" s="274"/>
      <c r="B64" s="362" t="s">
        <v>183</v>
      </c>
      <c r="C64" s="267">
        <v>992</v>
      </c>
      <c r="D64" s="268" t="s">
        <v>22</v>
      </c>
      <c r="E64" s="268">
        <v>13</v>
      </c>
      <c r="F64" s="269" t="s">
        <v>41</v>
      </c>
      <c r="G64" s="270" t="s">
        <v>74</v>
      </c>
      <c r="H64" s="270" t="s">
        <v>23</v>
      </c>
      <c r="I64" s="271" t="s">
        <v>182</v>
      </c>
      <c r="J64" s="268"/>
      <c r="K64" s="266">
        <f>K65</f>
        <v>425.4</v>
      </c>
      <c r="L64" s="425"/>
    </row>
    <row r="65" spans="1:256" ht="21.75" customHeight="1" x14ac:dyDescent="0.3">
      <c r="A65" s="274"/>
      <c r="B65" s="350" t="s">
        <v>79</v>
      </c>
      <c r="C65" s="267">
        <v>992</v>
      </c>
      <c r="D65" s="268" t="s">
        <v>22</v>
      </c>
      <c r="E65" s="268">
        <v>13</v>
      </c>
      <c r="F65" s="269" t="s">
        <v>41</v>
      </c>
      <c r="G65" s="270" t="s">
        <v>74</v>
      </c>
      <c r="H65" s="270" t="s">
        <v>23</v>
      </c>
      <c r="I65" s="271" t="s">
        <v>182</v>
      </c>
      <c r="J65" s="268" t="s">
        <v>80</v>
      </c>
      <c r="K65" s="266">
        <v>425.4</v>
      </c>
      <c r="L65" s="425"/>
    </row>
    <row r="66" spans="1:256" ht="28.5" customHeight="1" x14ac:dyDescent="0.3">
      <c r="A66" s="274"/>
      <c r="B66" s="350" t="s">
        <v>52</v>
      </c>
      <c r="C66" s="267">
        <v>992</v>
      </c>
      <c r="D66" s="268" t="s">
        <v>22</v>
      </c>
      <c r="E66" s="268" t="s">
        <v>41</v>
      </c>
      <c r="F66" s="269" t="s">
        <v>78</v>
      </c>
      <c r="G66" s="270" t="s">
        <v>74</v>
      </c>
      <c r="H66" s="270" t="s">
        <v>23</v>
      </c>
      <c r="I66" s="271" t="s">
        <v>126</v>
      </c>
      <c r="J66" s="268"/>
      <c r="K66" s="266">
        <f>K67</f>
        <v>4787.8</v>
      </c>
      <c r="L66" s="425"/>
    </row>
    <row r="67" spans="1:256" s="51" customFormat="1" ht="18.75" x14ac:dyDescent="0.3">
      <c r="A67" s="274"/>
      <c r="B67" s="350" t="s">
        <v>171</v>
      </c>
      <c r="C67" s="267">
        <v>992</v>
      </c>
      <c r="D67" s="268" t="s">
        <v>22</v>
      </c>
      <c r="E67" s="268" t="s">
        <v>41</v>
      </c>
      <c r="F67" s="269" t="s">
        <v>78</v>
      </c>
      <c r="G67" s="270" t="s">
        <v>74</v>
      </c>
      <c r="H67" s="270" t="s">
        <v>23</v>
      </c>
      <c r="I67" s="271" t="s">
        <v>172</v>
      </c>
      <c r="J67" s="268"/>
      <c r="K67" s="266">
        <f>K68</f>
        <v>4787.8</v>
      </c>
      <c r="L67" s="425"/>
      <c r="M67" s="105"/>
      <c r="N67" s="105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52"/>
      <c r="AB67" s="52"/>
      <c r="AC67" s="52"/>
      <c r="AD67" s="52"/>
      <c r="AE67" s="52"/>
      <c r="AF67" s="52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52"/>
      <c r="AR67" s="52"/>
      <c r="AS67" s="52"/>
      <c r="AT67" s="52"/>
      <c r="AU67" s="52"/>
      <c r="AV67" s="52"/>
      <c r="AW67" s="52"/>
      <c r="AX67" s="52"/>
      <c r="AY67" s="52"/>
      <c r="AZ67" s="52"/>
      <c r="BA67" s="52"/>
      <c r="BB67" s="52"/>
      <c r="BC67" s="52"/>
      <c r="BD67" s="52"/>
      <c r="BE67" s="52"/>
      <c r="BF67" s="52"/>
      <c r="BG67" s="52"/>
      <c r="BH67" s="52"/>
      <c r="BI67" s="52"/>
      <c r="BJ67" s="52"/>
      <c r="BK67" s="52"/>
      <c r="BL67" s="52"/>
      <c r="BM67" s="52"/>
      <c r="BN67" s="52"/>
      <c r="BO67" s="52"/>
      <c r="BP67" s="52"/>
      <c r="BQ67" s="52"/>
      <c r="BR67" s="52"/>
      <c r="BS67" s="52"/>
      <c r="BT67" s="52"/>
      <c r="BU67" s="52"/>
      <c r="BV67" s="52"/>
      <c r="BW67" s="52"/>
      <c r="BX67" s="52"/>
      <c r="BY67" s="52"/>
      <c r="BZ67" s="52"/>
      <c r="CA67" s="52"/>
      <c r="CB67" s="52"/>
      <c r="CC67" s="52"/>
      <c r="CD67" s="52"/>
      <c r="CE67" s="52"/>
      <c r="CF67" s="52"/>
      <c r="CG67" s="52"/>
      <c r="CH67" s="52"/>
      <c r="CI67" s="52"/>
      <c r="CJ67" s="52"/>
      <c r="CK67" s="52"/>
      <c r="CL67" s="52"/>
      <c r="CM67" s="52"/>
      <c r="CN67" s="52"/>
      <c r="CO67" s="52"/>
      <c r="CP67" s="52"/>
      <c r="CQ67" s="52"/>
      <c r="CR67" s="52"/>
      <c r="CS67" s="52"/>
      <c r="CT67" s="52"/>
      <c r="CU67" s="52"/>
      <c r="CV67" s="52"/>
      <c r="CW67" s="52"/>
      <c r="CX67" s="52"/>
      <c r="CY67" s="52"/>
      <c r="CZ67" s="52"/>
      <c r="DA67" s="52"/>
      <c r="DB67" s="52"/>
      <c r="DC67" s="52"/>
      <c r="DD67" s="52"/>
      <c r="DE67" s="52"/>
      <c r="DF67" s="52"/>
      <c r="DG67" s="52"/>
      <c r="DH67" s="52"/>
      <c r="DI67" s="52"/>
      <c r="DJ67" s="52"/>
      <c r="DK67" s="52"/>
      <c r="DL67" s="52"/>
      <c r="DM67" s="52"/>
      <c r="DN67" s="52"/>
      <c r="DO67" s="52"/>
      <c r="DP67" s="52"/>
      <c r="DQ67" s="52"/>
      <c r="DR67" s="52"/>
      <c r="DS67" s="52"/>
      <c r="DT67" s="52"/>
      <c r="DU67" s="52"/>
      <c r="DV67" s="52"/>
      <c r="DW67" s="52"/>
      <c r="DX67" s="52"/>
      <c r="DY67" s="52"/>
      <c r="DZ67" s="52"/>
      <c r="EA67" s="52"/>
      <c r="EB67" s="52"/>
      <c r="EC67" s="52"/>
      <c r="ED67" s="52"/>
      <c r="EE67" s="52"/>
      <c r="EF67" s="52"/>
      <c r="EG67" s="52"/>
      <c r="EH67" s="52"/>
      <c r="EI67" s="52"/>
      <c r="EJ67" s="52"/>
      <c r="EK67" s="52"/>
      <c r="EL67" s="52"/>
      <c r="EM67" s="52"/>
      <c r="EN67" s="52"/>
      <c r="EO67" s="52"/>
      <c r="EP67" s="52"/>
      <c r="EQ67" s="52"/>
      <c r="ER67" s="52"/>
      <c r="ES67" s="52"/>
      <c r="ET67" s="52"/>
      <c r="EU67" s="52"/>
      <c r="EV67" s="52"/>
      <c r="EW67" s="52"/>
      <c r="EX67" s="52"/>
      <c r="EY67" s="52"/>
      <c r="EZ67" s="52"/>
      <c r="FA67" s="52"/>
      <c r="FB67" s="52"/>
      <c r="FC67" s="52"/>
      <c r="FD67" s="52"/>
      <c r="FE67" s="52"/>
      <c r="FF67" s="52"/>
      <c r="FG67" s="52"/>
      <c r="FH67" s="52"/>
      <c r="FI67" s="52"/>
      <c r="FJ67" s="52"/>
      <c r="FK67" s="52"/>
      <c r="FL67" s="52"/>
      <c r="FM67" s="52"/>
      <c r="FN67" s="52"/>
      <c r="FO67" s="52"/>
      <c r="FP67" s="52"/>
      <c r="FQ67" s="52"/>
      <c r="FR67" s="52"/>
      <c r="FS67" s="52"/>
      <c r="FT67" s="52"/>
      <c r="FU67" s="52"/>
      <c r="FV67" s="52"/>
      <c r="FW67" s="52"/>
      <c r="FX67" s="52"/>
      <c r="FY67" s="52"/>
      <c r="FZ67" s="52"/>
      <c r="GA67" s="52"/>
      <c r="GB67" s="52"/>
      <c r="GC67" s="52"/>
      <c r="GD67" s="52"/>
      <c r="GE67" s="52"/>
      <c r="GF67" s="52"/>
      <c r="GG67" s="52"/>
      <c r="GH67" s="52"/>
      <c r="GI67" s="52"/>
      <c r="GJ67" s="52"/>
      <c r="GK67" s="52"/>
      <c r="GL67" s="52"/>
      <c r="GM67" s="52"/>
      <c r="GN67" s="52"/>
      <c r="GO67" s="52"/>
      <c r="GP67" s="52"/>
      <c r="GQ67" s="52"/>
      <c r="GR67" s="52"/>
      <c r="GS67" s="52"/>
      <c r="GT67" s="52"/>
      <c r="GU67" s="52"/>
      <c r="GV67" s="52"/>
      <c r="GW67" s="52"/>
      <c r="GX67" s="52"/>
      <c r="GY67" s="52"/>
      <c r="GZ67" s="52"/>
      <c r="HA67" s="52"/>
      <c r="HB67" s="52"/>
      <c r="HC67" s="52"/>
      <c r="HD67" s="52"/>
      <c r="HE67" s="52"/>
      <c r="HF67" s="52"/>
      <c r="HG67" s="52"/>
      <c r="HH67" s="52"/>
      <c r="HI67" s="52"/>
      <c r="HJ67" s="52"/>
      <c r="HK67" s="52"/>
      <c r="HL67" s="52"/>
      <c r="HM67" s="52"/>
      <c r="HN67" s="52"/>
      <c r="HO67" s="52"/>
      <c r="HP67" s="52"/>
      <c r="HQ67" s="52"/>
      <c r="HR67" s="52"/>
      <c r="HS67" s="52"/>
      <c r="HT67" s="52"/>
      <c r="HU67" s="52"/>
      <c r="HV67" s="52"/>
      <c r="HW67" s="52"/>
      <c r="HX67" s="52"/>
      <c r="HY67" s="52"/>
      <c r="HZ67" s="52"/>
      <c r="IA67" s="52"/>
      <c r="IB67" s="52"/>
      <c r="IC67" s="52"/>
      <c r="ID67" s="52"/>
      <c r="IE67" s="52"/>
      <c r="IF67" s="52"/>
      <c r="IG67" s="52"/>
      <c r="IH67" s="52"/>
      <c r="II67" s="52"/>
      <c r="IJ67" s="52"/>
      <c r="IK67" s="52"/>
      <c r="IL67" s="52"/>
      <c r="IM67" s="52"/>
      <c r="IN67" s="52"/>
      <c r="IO67" s="52"/>
      <c r="IP67" s="52"/>
      <c r="IQ67" s="52"/>
      <c r="IR67" s="52"/>
      <c r="IS67" s="52"/>
      <c r="IT67" s="52"/>
      <c r="IU67" s="52"/>
      <c r="IV67" s="52"/>
    </row>
    <row r="68" spans="1:256" ht="18.75" x14ac:dyDescent="0.3">
      <c r="A68" s="274"/>
      <c r="B68" s="350" t="s">
        <v>333</v>
      </c>
      <c r="C68" s="267">
        <v>993</v>
      </c>
      <c r="D68" s="268" t="s">
        <v>22</v>
      </c>
      <c r="E68" s="268" t="s">
        <v>41</v>
      </c>
      <c r="F68" s="269" t="s">
        <v>78</v>
      </c>
      <c r="G68" s="270" t="s">
        <v>74</v>
      </c>
      <c r="H68" s="270" t="s">
        <v>23</v>
      </c>
      <c r="I68" s="271" t="s">
        <v>172</v>
      </c>
      <c r="J68" s="268" t="s">
        <v>82</v>
      </c>
      <c r="K68" s="266">
        <f>5037.8-250</f>
        <v>4787.8</v>
      </c>
      <c r="L68" s="425"/>
    </row>
    <row r="69" spans="1:256" s="51" customFormat="1" ht="18.75" x14ac:dyDescent="0.3">
      <c r="A69" s="353"/>
      <c r="B69" s="346" t="s">
        <v>34</v>
      </c>
      <c r="C69" s="276">
        <v>992</v>
      </c>
      <c r="D69" s="277" t="s">
        <v>24</v>
      </c>
      <c r="E69" s="277" t="s">
        <v>23</v>
      </c>
      <c r="F69" s="278"/>
      <c r="G69" s="279"/>
      <c r="H69" s="279"/>
      <c r="I69" s="280"/>
      <c r="J69" s="277"/>
      <c r="K69" s="264">
        <f>K74</f>
        <v>245.3</v>
      </c>
      <c r="L69" s="426"/>
      <c r="M69" s="110"/>
      <c r="N69" s="110"/>
    </row>
    <row r="70" spans="1:256" ht="21.75" customHeight="1" x14ac:dyDescent="0.3">
      <c r="A70" s="274"/>
      <c r="B70" s="350" t="s">
        <v>10</v>
      </c>
      <c r="C70" s="267">
        <v>992</v>
      </c>
      <c r="D70" s="268" t="s">
        <v>24</v>
      </c>
      <c r="E70" s="268" t="s">
        <v>26</v>
      </c>
      <c r="F70" s="269"/>
      <c r="G70" s="270"/>
      <c r="H70" s="270"/>
      <c r="I70" s="271"/>
      <c r="J70" s="268"/>
      <c r="K70" s="266">
        <f>K69</f>
        <v>245.3</v>
      </c>
      <c r="L70" s="425"/>
    </row>
    <row r="71" spans="1:256" ht="18.75" x14ac:dyDescent="0.3">
      <c r="A71" s="274"/>
      <c r="B71" s="350" t="s">
        <v>336</v>
      </c>
      <c r="C71" s="267">
        <v>992</v>
      </c>
      <c r="D71" s="268" t="s">
        <v>24</v>
      </c>
      <c r="E71" s="268" t="s">
        <v>26</v>
      </c>
      <c r="F71" s="269" t="s">
        <v>78</v>
      </c>
      <c r="G71" s="270" t="s">
        <v>65</v>
      </c>
      <c r="H71" s="270" t="s">
        <v>23</v>
      </c>
      <c r="I71" s="271" t="s">
        <v>66</v>
      </c>
      <c r="J71" s="268"/>
      <c r="K71" s="266">
        <f>K69</f>
        <v>245.3</v>
      </c>
      <c r="L71" s="425"/>
    </row>
    <row r="72" spans="1:256" ht="21" customHeight="1" x14ac:dyDescent="0.3">
      <c r="A72" s="274"/>
      <c r="B72" s="350" t="s">
        <v>165</v>
      </c>
      <c r="C72" s="267">
        <v>992</v>
      </c>
      <c r="D72" s="268" t="s">
        <v>24</v>
      </c>
      <c r="E72" s="268" t="s">
        <v>26</v>
      </c>
      <c r="F72" s="269" t="s">
        <v>78</v>
      </c>
      <c r="G72" s="270" t="s">
        <v>74</v>
      </c>
      <c r="H72" s="270" t="s">
        <v>23</v>
      </c>
      <c r="I72" s="271" t="s">
        <v>66</v>
      </c>
      <c r="J72" s="268"/>
      <c r="K72" s="266">
        <f>K69</f>
        <v>245.3</v>
      </c>
      <c r="L72" s="425"/>
    </row>
    <row r="73" spans="1:256" ht="46.5" customHeight="1" x14ac:dyDescent="0.3">
      <c r="A73" s="274"/>
      <c r="B73" s="350" t="s">
        <v>35</v>
      </c>
      <c r="C73" s="267">
        <v>992</v>
      </c>
      <c r="D73" s="268" t="s">
        <v>24</v>
      </c>
      <c r="E73" s="268" t="s">
        <v>26</v>
      </c>
      <c r="F73" s="269" t="s">
        <v>78</v>
      </c>
      <c r="G73" s="270" t="s">
        <v>74</v>
      </c>
      <c r="H73" s="270" t="s">
        <v>23</v>
      </c>
      <c r="I73" s="271" t="s">
        <v>142</v>
      </c>
      <c r="J73" s="268"/>
      <c r="K73" s="266">
        <f>K74</f>
        <v>245.3</v>
      </c>
      <c r="L73" s="425"/>
    </row>
    <row r="74" spans="1:256" ht="57.75" customHeight="1" x14ac:dyDescent="0.3">
      <c r="A74" s="274"/>
      <c r="B74" s="350" t="s">
        <v>75</v>
      </c>
      <c r="C74" s="267">
        <v>992</v>
      </c>
      <c r="D74" s="268" t="s">
        <v>24</v>
      </c>
      <c r="E74" s="268" t="s">
        <v>26</v>
      </c>
      <c r="F74" s="269" t="s">
        <v>78</v>
      </c>
      <c r="G74" s="270" t="s">
        <v>74</v>
      </c>
      <c r="H74" s="270" t="s">
        <v>23</v>
      </c>
      <c r="I74" s="271" t="s">
        <v>142</v>
      </c>
      <c r="J74" s="268" t="s">
        <v>76</v>
      </c>
      <c r="K74" s="364">
        <v>245.3</v>
      </c>
      <c r="L74" s="425"/>
    </row>
    <row r="75" spans="1:256" s="51" customFormat="1" ht="39.75" customHeight="1" x14ac:dyDescent="0.3">
      <c r="A75" s="353"/>
      <c r="B75" s="352" t="s">
        <v>11</v>
      </c>
      <c r="C75" s="276">
        <v>992</v>
      </c>
      <c r="D75" s="277" t="s">
        <v>26</v>
      </c>
      <c r="E75" s="277" t="s">
        <v>23</v>
      </c>
      <c r="F75" s="278"/>
      <c r="G75" s="279"/>
      <c r="H75" s="279"/>
      <c r="I75" s="280"/>
      <c r="J75" s="277"/>
      <c r="K75" s="264">
        <f>K76+K85+K83</f>
        <v>45</v>
      </c>
      <c r="L75" s="426"/>
      <c r="M75" s="110"/>
      <c r="N75" s="110"/>
    </row>
    <row r="76" spans="1:256" ht="36.75" customHeight="1" x14ac:dyDescent="0.3">
      <c r="A76" s="274"/>
      <c r="B76" s="362" t="s">
        <v>448</v>
      </c>
      <c r="C76" s="267">
        <v>992</v>
      </c>
      <c r="D76" s="268" t="s">
        <v>26</v>
      </c>
      <c r="E76" s="268" t="s">
        <v>97</v>
      </c>
      <c r="F76" s="269" t="s">
        <v>23</v>
      </c>
      <c r="G76" s="270" t="s">
        <v>65</v>
      </c>
      <c r="H76" s="270" t="s">
        <v>23</v>
      </c>
      <c r="I76" s="271" t="s">
        <v>126</v>
      </c>
      <c r="J76" s="268"/>
      <c r="K76" s="266">
        <f>K79</f>
        <v>20</v>
      </c>
      <c r="L76" s="425"/>
    </row>
    <row r="77" spans="1:256" ht="44.25" customHeight="1" x14ac:dyDescent="0.3">
      <c r="A77" s="274"/>
      <c r="B77" s="362" t="s">
        <v>451</v>
      </c>
      <c r="C77" s="267">
        <v>992</v>
      </c>
      <c r="D77" s="268" t="s">
        <v>26</v>
      </c>
      <c r="E77" s="268" t="s">
        <v>97</v>
      </c>
      <c r="F77" s="269" t="s">
        <v>30</v>
      </c>
      <c r="G77" s="270" t="s">
        <v>74</v>
      </c>
      <c r="H77" s="270" t="s">
        <v>23</v>
      </c>
      <c r="I77" s="271" t="s">
        <v>126</v>
      </c>
      <c r="J77" s="268"/>
      <c r="K77" s="266">
        <f>K79</f>
        <v>20</v>
      </c>
      <c r="L77" s="425"/>
    </row>
    <row r="78" spans="1:256" ht="60.75" customHeight="1" x14ac:dyDescent="0.3">
      <c r="A78" s="274"/>
      <c r="B78" s="365" t="s">
        <v>452</v>
      </c>
      <c r="C78" s="267">
        <v>992</v>
      </c>
      <c r="D78" s="268" t="s">
        <v>26</v>
      </c>
      <c r="E78" s="268" t="s">
        <v>97</v>
      </c>
      <c r="F78" s="269" t="s">
        <v>30</v>
      </c>
      <c r="G78" s="270" t="s">
        <v>74</v>
      </c>
      <c r="H78" s="270" t="s">
        <v>23</v>
      </c>
      <c r="I78" s="271" t="s">
        <v>143</v>
      </c>
      <c r="J78" s="268"/>
      <c r="K78" s="266">
        <f>K79</f>
        <v>20</v>
      </c>
      <c r="L78" s="425"/>
    </row>
    <row r="79" spans="1:256" ht="24" customHeight="1" x14ac:dyDescent="0.3">
      <c r="A79" s="274"/>
      <c r="B79" s="282" t="s">
        <v>79</v>
      </c>
      <c r="C79" s="267">
        <v>992</v>
      </c>
      <c r="D79" s="268" t="s">
        <v>26</v>
      </c>
      <c r="E79" s="268" t="s">
        <v>97</v>
      </c>
      <c r="F79" s="358" t="s">
        <v>30</v>
      </c>
      <c r="G79" s="359" t="s">
        <v>74</v>
      </c>
      <c r="H79" s="359" t="s">
        <v>23</v>
      </c>
      <c r="I79" s="360" t="s">
        <v>143</v>
      </c>
      <c r="J79" s="357" t="s">
        <v>80</v>
      </c>
      <c r="K79" s="361">
        <v>20</v>
      </c>
      <c r="L79" s="425"/>
    </row>
    <row r="80" spans="1:256" ht="36.75" customHeight="1" x14ac:dyDescent="0.3">
      <c r="A80" s="427"/>
      <c r="B80" s="366" t="s">
        <v>12</v>
      </c>
      <c r="C80" s="367">
        <v>992</v>
      </c>
      <c r="D80" s="368" t="s">
        <v>26</v>
      </c>
      <c r="E80" s="368" t="s">
        <v>46</v>
      </c>
      <c r="F80" s="269" t="s">
        <v>23</v>
      </c>
      <c r="G80" s="270" t="s">
        <v>65</v>
      </c>
      <c r="H80" s="270" t="s">
        <v>23</v>
      </c>
      <c r="I80" s="271" t="s">
        <v>126</v>
      </c>
      <c r="J80" s="357"/>
      <c r="K80" s="361">
        <f>K83+K87</f>
        <v>25</v>
      </c>
      <c r="L80" s="425"/>
    </row>
    <row r="81" spans="1:14" ht="21.75" customHeight="1" x14ac:dyDescent="0.3">
      <c r="A81" s="274"/>
      <c r="B81" s="282" t="s">
        <v>367</v>
      </c>
      <c r="C81" s="356">
        <v>992</v>
      </c>
      <c r="D81" s="357" t="s">
        <v>26</v>
      </c>
      <c r="E81" s="357" t="s">
        <v>46</v>
      </c>
      <c r="F81" s="358" t="s">
        <v>30</v>
      </c>
      <c r="G81" s="359" t="s">
        <v>87</v>
      </c>
      <c r="H81" s="359" t="s">
        <v>23</v>
      </c>
      <c r="I81" s="360" t="s">
        <v>126</v>
      </c>
      <c r="J81" s="357"/>
      <c r="K81" s="361">
        <f>K83</f>
        <v>5</v>
      </c>
      <c r="L81" s="425"/>
    </row>
    <row r="82" spans="1:14" ht="41.25" customHeight="1" x14ac:dyDescent="0.3">
      <c r="A82" s="274"/>
      <c r="B82" s="282" t="s">
        <v>368</v>
      </c>
      <c r="C82" s="356">
        <v>992</v>
      </c>
      <c r="D82" s="357" t="s">
        <v>26</v>
      </c>
      <c r="E82" s="357" t="s">
        <v>46</v>
      </c>
      <c r="F82" s="358" t="s">
        <v>30</v>
      </c>
      <c r="G82" s="359" t="s">
        <v>87</v>
      </c>
      <c r="H82" s="359" t="s">
        <v>23</v>
      </c>
      <c r="I82" s="360" t="s">
        <v>369</v>
      </c>
      <c r="J82" s="357"/>
      <c r="K82" s="361">
        <f>K83</f>
        <v>5</v>
      </c>
      <c r="L82" s="425"/>
    </row>
    <row r="83" spans="1:14" ht="30" customHeight="1" x14ac:dyDescent="0.3">
      <c r="A83" s="274"/>
      <c r="B83" s="282" t="s">
        <v>79</v>
      </c>
      <c r="C83" s="267">
        <v>992</v>
      </c>
      <c r="D83" s="268" t="s">
        <v>26</v>
      </c>
      <c r="E83" s="269" t="s">
        <v>46</v>
      </c>
      <c r="F83" s="269" t="s">
        <v>30</v>
      </c>
      <c r="G83" s="270" t="s">
        <v>87</v>
      </c>
      <c r="H83" s="270" t="s">
        <v>23</v>
      </c>
      <c r="I83" s="271" t="s">
        <v>369</v>
      </c>
      <c r="J83" s="271" t="s">
        <v>80</v>
      </c>
      <c r="K83" s="266">
        <v>5</v>
      </c>
      <c r="L83" s="425"/>
    </row>
    <row r="84" spans="1:14" ht="35.25" customHeight="1" x14ac:dyDescent="0.3">
      <c r="A84" s="274"/>
      <c r="B84" s="282" t="s">
        <v>375</v>
      </c>
      <c r="C84" s="267">
        <v>992</v>
      </c>
      <c r="D84" s="268" t="s">
        <v>26</v>
      </c>
      <c r="E84" s="268" t="s">
        <v>46</v>
      </c>
      <c r="F84" s="269" t="s">
        <v>30</v>
      </c>
      <c r="G84" s="270" t="s">
        <v>65</v>
      </c>
      <c r="H84" s="270" t="s">
        <v>23</v>
      </c>
      <c r="I84" s="271" t="s">
        <v>126</v>
      </c>
      <c r="J84" s="268"/>
      <c r="K84" s="266">
        <f>K87</f>
        <v>20</v>
      </c>
      <c r="L84" s="425"/>
    </row>
    <row r="85" spans="1:14" ht="17.25" customHeight="1" x14ac:dyDescent="0.3">
      <c r="A85" s="274"/>
      <c r="B85" s="282" t="s">
        <v>93</v>
      </c>
      <c r="C85" s="267">
        <v>992</v>
      </c>
      <c r="D85" s="268" t="s">
        <v>26</v>
      </c>
      <c r="E85" s="369" t="s">
        <v>46</v>
      </c>
      <c r="F85" s="343" t="s">
        <v>30</v>
      </c>
      <c r="G85" s="370" t="s">
        <v>88</v>
      </c>
      <c r="H85" s="370" t="s">
        <v>23</v>
      </c>
      <c r="I85" s="345" t="s">
        <v>126</v>
      </c>
      <c r="J85" s="268"/>
      <c r="K85" s="266">
        <f>K87</f>
        <v>20</v>
      </c>
      <c r="L85" s="425"/>
    </row>
    <row r="86" spans="1:14" s="102" customFormat="1" ht="23.25" customHeight="1" x14ac:dyDescent="0.3">
      <c r="A86" s="428"/>
      <c r="B86" s="371" t="s">
        <v>328</v>
      </c>
      <c r="C86" s="267">
        <v>992</v>
      </c>
      <c r="D86" s="268" t="s">
        <v>26</v>
      </c>
      <c r="E86" s="268" t="s">
        <v>46</v>
      </c>
      <c r="F86" s="269" t="s">
        <v>30</v>
      </c>
      <c r="G86" s="270" t="s">
        <v>88</v>
      </c>
      <c r="H86" s="270" t="s">
        <v>23</v>
      </c>
      <c r="I86" s="271" t="s">
        <v>144</v>
      </c>
      <c r="J86" s="268"/>
      <c r="K86" s="266">
        <f>K87</f>
        <v>20</v>
      </c>
      <c r="L86" s="425"/>
      <c r="M86" s="113"/>
      <c r="N86" s="113"/>
    </row>
    <row r="87" spans="1:14" s="102" customFormat="1" ht="39" customHeight="1" x14ac:dyDescent="0.3">
      <c r="A87" s="428"/>
      <c r="B87" s="372" t="s">
        <v>106</v>
      </c>
      <c r="C87" s="267">
        <v>992</v>
      </c>
      <c r="D87" s="268" t="s">
        <v>26</v>
      </c>
      <c r="E87" s="268" t="s">
        <v>46</v>
      </c>
      <c r="F87" s="269" t="s">
        <v>30</v>
      </c>
      <c r="G87" s="270" t="s">
        <v>88</v>
      </c>
      <c r="H87" s="270" t="s">
        <v>23</v>
      </c>
      <c r="I87" s="271" t="s">
        <v>144</v>
      </c>
      <c r="J87" s="268" t="s">
        <v>107</v>
      </c>
      <c r="K87" s="266">
        <v>20</v>
      </c>
      <c r="L87" s="425"/>
      <c r="M87" s="113"/>
      <c r="N87" s="113"/>
    </row>
    <row r="88" spans="1:14" s="103" customFormat="1" ht="19.5" customHeight="1" x14ac:dyDescent="0.3">
      <c r="A88" s="429"/>
      <c r="B88" s="373" t="s">
        <v>13</v>
      </c>
      <c r="C88" s="276">
        <v>992</v>
      </c>
      <c r="D88" s="277" t="s">
        <v>25</v>
      </c>
      <c r="E88" s="277" t="s">
        <v>23</v>
      </c>
      <c r="F88" s="278"/>
      <c r="G88" s="279"/>
      <c r="H88" s="279"/>
      <c r="I88" s="280"/>
      <c r="J88" s="277"/>
      <c r="K88" s="264">
        <f>K89+K98+K103</f>
        <v>4201.6000000000004</v>
      </c>
      <c r="L88" s="430"/>
      <c r="M88" s="114"/>
      <c r="N88" s="115"/>
    </row>
    <row r="89" spans="1:14" ht="18.75" x14ac:dyDescent="0.3">
      <c r="A89" s="274"/>
      <c r="B89" s="362" t="s">
        <v>95</v>
      </c>
      <c r="C89" s="267">
        <v>992</v>
      </c>
      <c r="D89" s="268" t="s">
        <v>25</v>
      </c>
      <c r="E89" s="268" t="s">
        <v>27</v>
      </c>
      <c r="F89" s="269"/>
      <c r="G89" s="270"/>
      <c r="H89" s="270"/>
      <c r="I89" s="271"/>
      <c r="J89" s="268"/>
      <c r="K89" s="266">
        <f>K97+K93</f>
        <v>3975.9</v>
      </c>
      <c r="L89" s="425"/>
    </row>
    <row r="90" spans="1:14" ht="37.5" x14ac:dyDescent="0.3">
      <c r="A90" s="274"/>
      <c r="B90" s="282" t="s">
        <v>157</v>
      </c>
      <c r="C90" s="267">
        <v>992</v>
      </c>
      <c r="D90" s="268" t="s">
        <v>25</v>
      </c>
      <c r="E90" s="268" t="s">
        <v>27</v>
      </c>
      <c r="F90" s="269" t="s">
        <v>24</v>
      </c>
      <c r="G90" s="270" t="s">
        <v>65</v>
      </c>
      <c r="H90" s="270" t="s">
        <v>23</v>
      </c>
      <c r="I90" s="271" t="s">
        <v>126</v>
      </c>
      <c r="J90" s="268"/>
      <c r="K90" s="266">
        <f>K91</f>
        <v>10</v>
      </c>
      <c r="L90" s="425"/>
    </row>
    <row r="91" spans="1:14" ht="18.75" x14ac:dyDescent="0.3">
      <c r="A91" s="274"/>
      <c r="B91" s="282" t="s">
        <v>101</v>
      </c>
      <c r="C91" s="267">
        <v>992</v>
      </c>
      <c r="D91" s="268" t="s">
        <v>25</v>
      </c>
      <c r="E91" s="268" t="s">
        <v>27</v>
      </c>
      <c r="F91" s="269" t="s">
        <v>24</v>
      </c>
      <c r="G91" s="270" t="s">
        <v>74</v>
      </c>
      <c r="H91" s="270" t="s">
        <v>23</v>
      </c>
      <c r="I91" s="271" t="s">
        <v>126</v>
      </c>
      <c r="J91" s="268"/>
      <c r="K91" s="266">
        <f>K92</f>
        <v>10</v>
      </c>
      <c r="L91" s="425"/>
    </row>
    <row r="92" spans="1:14" ht="37.5" x14ac:dyDescent="0.3">
      <c r="A92" s="274"/>
      <c r="B92" s="282" t="s">
        <v>156</v>
      </c>
      <c r="C92" s="267">
        <v>992</v>
      </c>
      <c r="D92" s="268" t="s">
        <v>25</v>
      </c>
      <c r="E92" s="268" t="s">
        <v>27</v>
      </c>
      <c r="F92" s="269" t="s">
        <v>24</v>
      </c>
      <c r="G92" s="270" t="s">
        <v>74</v>
      </c>
      <c r="H92" s="270" t="s">
        <v>23</v>
      </c>
      <c r="I92" s="271" t="s">
        <v>125</v>
      </c>
      <c r="J92" s="268"/>
      <c r="K92" s="266">
        <f>K93</f>
        <v>10</v>
      </c>
      <c r="L92" s="425"/>
    </row>
    <row r="93" spans="1:14" ht="18.75" x14ac:dyDescent="0.3">
      <c r="A93" s="274"/>
      <c r="B93" s="282" t="s">
        <v>79</v>
      </c>
      <c r="C93" s="267">
        <v>992</v>
      </c>
      <c r="D93" s="268" t="s">
        <v>25</v>
      </c>
      <c r="E93" s="268" t="s">
        <v>27</v>
      </c>
      <c r="F93" s="269" t="s">
        <v>24</v>
      </c>
      <c r="G93" s="270" t="s">
        <v>74</v>
      </c>
      <c r="H93" s="270" t="s">
        <v>23</v>
      </c>
      <c r="I93" s="271" t="s">
        <v>125</v>
      </c>
      <c r="J93" s="268" t="s">
        <v>80</v>
      </c>
      <c r="K93" s="266">
        <v>10</v>
      </c>
      <c r="L93" s="425"/>
    </row>
    <row r="94" spans="1:14" ht="69.75" customHeight="1" x14ac:dyDescent="0.3">
      <c r="A94" s="274"/>
      <c r="B94" s="362" t="s">
        <v>376</v>
      </c>
      <c r="C94" s="267">
        <v>992</v>
      </c>
      <c r="D94" s="268" t="s">
        <v>25</v>
      </c>
      <c r="E94" s="268" t="s">
        <v>27</v>
      </c>
      <c r="F94" s="269" t="s">
        <v>25</v>
      </c>
      <c r="G94" s="270" t="s">
        <v>65</v>
      </c>
      <c r="H94" s="270" t="s">
        <v>23</v>
      </c>
      <c r="I94" s="271" t="s">
        <v>126</v>
      </c>
      <c r="J94" s="268"/>
      <c r="K94" s="266">
        <f>K95</f>
        <v>3965.9</v>
      </c>
      <c r="L94" s="425"/>
    </row>
    <row r="95" spans="1:14" ht="32.25" customHeight="1" x14ac:dyDescent="0.3">
      <c r="A95" s="274"/>
      <c r="B95" s="282" t="s">
        <v>298</v>
      </c>
      <c r="C95" s="267">
        <v>992</v>
      </c>
      <c r="D95" s="268" t="s">
        <v>25</v>
      </c>
      <c r="E95" s="268" t="s">
        <v>27</v>
      </c>
      <c r="F95" s="269" t="s">
        <v>25</v>
      </c>
      <c r="G95" s="270" t="s">
        <v>74</v>
      </c>
      <c r="H95" s="270" t="s">
        <v>23</v>
      </c>
      <c r="I95" s="271" t="s">
        <v>126</v>
      </c>
      <c r="J95" s="268"/>
      <c r="K95" s="266">
        <f>K96</f>
        <v>3965.9</v>
      </c>
      <c r="L95" s="425"/>
    </row>
    <row r="96" spans="1:14" ht="40.5" customHeight="1" x14ac:dyDescent="0.3">
      <c r="A96" s="274"/>
      <c r="B96" s="362" t="s">
        <v>167</v>
      </c>
      <c r="C96" s="267">
        <v>992</v>
      </c>
      <c r="D96" s="268" t="s">
        <v>25</v>
      </c>
      <c r="E96" s="268" t="s">
        <v>27</v>
      </c>
      <c r="F96" s="269" t="s">
        <v>25</v>
      </c>
      <c r="G96" s="270" t="s">
        <v>74</v>
      </c>
      <c r="H96" s="270" t="s">
        <v>23</v>
      </c>
      <c r="I96" s="271" t="s">
        <v>127</v>
      </c>
      <c r="J96" s="268"/>
      <c r="K96" s="266">
        <f>K97</f>
        <v>3965.9</v>
      </c>
      <c r="L96" s="425"/>
    </row>
    <row r="97" spans="1:14" ht="18.75" x14ac:dyDescent="0.3">
      <c r="A97" s="274"/>
      <c r="B97" s="549" t="s">
        <v>79</v>
      </c>
      <c r="C97" s="512">
        <v>992</v>
      </c>
      <c r="D97" s="513" t="s">
        <v>25</v>
      </c>
      <c r="E97" s="513" t="s">
        <v>27</v>
      </c>
      <c r="F97" s="514" t="s">
        <v>25</v>
      </c>
      <c r="G97" s="515" t="s">
        <v>74</v>
      </c>
      <c r="H97" s="515" t="s">
        <v>23</v>
      </c>
      <c r="I97" s="516" t="s">
        <v>127</v>
      </c>
      <c r="J97" s="513" t="s">
        <v>80</v>
      </c>
      <c r="K97" s="517">
        <f>3495.9+470</f>
        <v>3965.9</v>
      </c>
      <c r="L97" s="425">
        <v>470</v>
      </c>
    </row>
    <row r="98" spans="1:14" ht="18.75" x14ac:dyDescent="0.3">
      <c r="A98" s="274"/>
      <c r="B98" s="346" t="s">
        <v>96</v>
      </c>
      <c r="C98" s="276">
        <v>992</v>
      </c>
      <c r="D98" s="277" t="s">
        <v>25</v>
      </c>
      <c r="E98" s="277" t="s">
        <v>97</v>
      </c>
      <c r="F98" s="278"/>
      <c r="G98" s="279"/>
      <c r="H98" s="279"/>
      <c r="I98" s="280"/>
      <c r="J98" s="277"/>
      <c r="K98" s="264">
        <f>K102</f>
        <v>215.7</v>
      </c>
      <c r="L98" s="425"/>
    </row>
    <row r="99" spans="1:14" ht="37.5" x14ac:dyDescent="0.3">
      <c r="A99" s="274"/>
      <c r="B99" s="282" t="s">
        <v>377</v>
      </c>
      <c r="C99" s="267">
        <v>992</v>
      </c>
      <c r="D99" s="268" t="s">
        <v>25</v>
      </c>
      <c r="E99" s="268" t="s">
        <v>97</v>
      </c>
      <c r="F99" s="269" t="s">
        <v>98</v>
      </c>
      <c r="G99" s="270" t="s">
        <v>65</v>
      </c>
      <c r="H99" s="270" t="s">
        <v>23</v>
      </c>
      <c r="I99" s="271" t="s">
        <v>126</v>
      </c>
      <c r="J99" s="268"/>
      <c r="K99" s="266">
        <f>K102</f>
        <v>215.7</v>
      </c>
      <c r="L99" s="425"/>
    </row>
    <row r="100" spans="1:14" ht="18.75" x14ac:dyDescent="0.3">
      <c r="A100" s="274"/>
      <c r="B100" s="366" t="s">
        <v>387</v>
      </c>
      <c r="C100" s="267">
        <v>992</v>
      </c>
      <c r="D100" s="268" t="s">
        <v>25</v>
      </c>
      <c r="E100" s="268" t="s">
        <v>97</v>
      </c>
      <c r="F100" s="269" t="s">
        <v>98</v>
      </c>
      <c r="G100" s="270" t="s">
        <v>67</v>
      </c>
      <c r="H100" s="270" t="s">
        <v>23</v>
      </c>
      <c r="I100" s="271" t="s">
        <v>126</v>
      </c>
      <c r="J100" s="268"/>
      <c r="K100" s="266">
        <f>K102</f>
        <v>215.7</v>
      </c>
      <c r="L100" s="425"/>
    </row>
    <row r="101" spans="1:14" ht="18.75" x14ac:dyDescent="0.3">
      <c r="A101" s="274"/>
      <c r="B101" s="355" t="s">
        <v>388</v>
      </c>
      <c r="C101" s="267">
        <v>992</v>
      </c>
      <c r="D101" s="268" t="s">
        <v>25</v>
      </c>
      <c r="E101" s="268" t="s">
        <v>97</v>
      </c>
      <c r="F101" s="269" t="s">
        <v>98</v>
      </c>
      <c r="G101" s="270" t="s">
        <v>67</v>
      </c>
      <c r="H101" s="270" t="s">
        <v>23</v>
      </c>
      <c r="I101" s="271" t="s">
        <v>134</v>
      </c>
      <c r="J101" s="268"/>
      <c r="K101" s="266">
        <f>K102</f>
        <v>215.7</v>
      </c>
      <c r="L101" s="425"/>
    </row>
    <row r="102" spans="1:14" ht="18.75" x14ac:dyDescent="0.3">
      <c r="A102" s="431"/>
      <c r="B102" s="355" t="s">
        <v>79</v>
      </c>
      <c r="C102" s="356">
        <v>992</v>
      </c>
      <c r="D102" s="357" t="s">
        <v>25</v>
      </c>
      <c r="E102" s="357" t="s">
        <v>97</v>
      </c>
      <c r="F102" s="358" t="s">
        <v>98</v>
      </c>
      <c r="G102" s="359" t="s">
        <v>67</v>
      </c>
      <c r="H102" s="359" t="s">
        <v>23</v>
      </c>
      <c r="I102" s="360" t="s">
        <v>134</v>
      </c>
      <c r="J102" s="357" t="s">
        <v>80</v>
      </c>
      <c r="K102" s="361">
        <v>215.7</v>
      </c>
      <c r="L102" s="425"/>
    </row>
    <row r="103" spans="1:14" ht="22.5" customHeight="1" x14ac:dyDescent="0.3">
      <c r="A103" s="274"/>
      <c r="B103" s="282" t="s">
        <v>337</v>
      </c>
      <c r="C103" s="267">
        <v>992</v>
      </c>
      <c r="D103" s="268" t="s">
        <v>25</v>
      </c>
      <c r="E103" s="268" t="s">
        <v>40</v>
      </c>
      <c r="F103" s="358"/>
      <c r="G103" s="359"/>
      <c r="H103" s="359"/>
      <c r="I103" s="360"/>
      <c r="J103" s="268"/>
      <c r="K103" s="266">
        <f>K107</f>
        <v>10</v>
      </c>
      <c r="L103" s="425"/>
    </row>
    <row r="104" spans="1:14" ht="37.5" x14ac:dyDescent="0.3">
      <c r="A104" s="274"/>
      <c r="B104" s="282" t="s">
        <v>338</v>
      </c>
      <c r="C104" s="267">
        <v>992</v>
      </c>
      <c r="D104" s="268" t="s">
        <v>25</v>
      </c>
      <c r="E104" s="269" t="s">
        <v>40</v>
      </c>
      <c r="F104" s="269" t="s">
        <v>94</v>
      </c>
      <c r="G104" s="270" t="s">
        <v>65</v>
      </c>
      <c r="H104" s="270" t="s">
        <v>23</v>
      </c>
      <c r="I104" s="271" t="s">
        <v>126</v>
      </c>
      <c r="J104" s="271"/>
      <c r="K104" s="266">
        <f>K107</f>
        <v>10</v>
      </c>
      <c r="L104" s="425"/>
    </row>
    <row r="105" spans="1:14" ht="18.75" x14ac:dyDescent="0.3">
      <c r="A105" s="274"/>
      <c r="B105" s="282" t="s">
        <v>339</v>
      </c>
      <c r="C105" s="267">
        <v>992</v>
      </c>
      <c r="D105" s="268" t="s">
        <v>25</v>
      </c>
      <c r="E105" s="269" t="s">
        <v>40</v>
      </c>
      <c r="F105" s="374" t="s">
        <v>94</v>
      </c>
      <c r="G105" s="375" t="s">
        <v>74</v>
      </c>
      <c r="H105" s="375" t="s">
        <v>23</v>
      </c>
      <c r="I105" s="376" t="s">
        <v>126</v>
      </c>
      <c r="J105" s="271"/>
      <c r="K105" s="266">
        <f>K107</f>
        <v>10</v>
      </c>
      <c r="L105" s="425"/>
    </row>
    <row r="106" spans="1:14" ht="39" customHeight="1" x14ac:dyDescent="0.3">
      <c r="A106" s="274"/>
      <c r="B106" s="371" t="s">
        <v>340</v>
      </c>
      <c r="C106" s="267">
        <v>992</v>
      </c>
      <c r="D106" s="268" t="s">
        <v>25</v>
      </c>
      <c r="E106" s="269" t="s">
        <v>40</v>
      </c>
      <c r="F106" s="269" t="s">
        <v>94</v>
      </c>
      <c r="G106" s="270" t="s">
        <v>74</v>
      </c>
      <c r="H106" s="270" t="s">
        <v>22</v>
      </c>
      <c r="I106" s="271" t="s">
        <v>145</v>
      </c>
      <c r="J106" s="271"/>
      <c r="K106" s="266">
        <f>K107</f>
        <v>10</v>
      </c>
      <c r="L106" s="425"/>
    </row>
    <row r="107" spans="1:14" ht="18.75" x14ac:dyDescent="0.3">
      <c r="A107" s="274"/>
      <c r="B107" s="355" t="s">
        <v>79</v>
      </c>
      <c r="C107" s="267">
        <v>992</v>
      </c>
      <c r="D107" s="268" t="s">
        <v>25</v>
      </c>
      <c r="E107" s="269" t="s">
        <v>40</v>
      </c>
      <c r="F107" s="343" t="s">
        <v>94</v>
      </c>
      <c r="G107" s="370" t="s">
        <v>74</v>
      </c>
      <c r="H107" s="370" t="s">
        <v>22</v>
      </c>
      <c r="I107" s="345" t="s">
        <v>145</v>
      </c>
      <c r="J107" s="271" t="s">
        <v>80</v>
      </c>
      <c r="K107" s="266">
        <v>10</v>
      </c>
      <c r="L107" s="425"/>
    </row>
    <row r="108" spans="1:14" s="51" customFormat="1" ht="18.75" x14ac:dyDescent="0.3">
      <c r="A108" s="353"/>
      <c r="B108" s="352" t="s">
        <v>14</v>
      </c>
      <c r="C108" s="276">
        <v>992</v>
      </c>
      <c r="D108" s="277" t="s">
        <v>30</v>
      </c>
      <c r="E108" s="277" t="s">
        <v>23</v>
      </c>
      <c r="F108" s="377"/>
      <c r="G108" s="378"/>
      <c r="H108" s="378"/>
      <c r="I108" s="379"/>
      <c r="J108" s="277"/>
      <c r="K108" s="264">
        <f>K109+K120</f>
        <v>7444.6</v>
      </c>
      <c r="L108" s="426"/>
      <c r="M108" s="111"/>
      <c r="N108" s="110"/>
    </row>
    <row r="109" spans="1:14" s="502" customFormat="1" ht="19.5" x14ac:dyDescent="0.35">
      <c r="A109" s="499"/>
      <c r="B109" s="503" t="s">
        <v>15</v>
      </c>
      <c r="C109" s="504">
        <v>992</v>
      </c>
      <c r="D109" s="505" t="s">
        <v>30</v>
      </c>
      <c r="E109" s="505" t="s">
        <v>24</v>
      </c>
      <c r="F109" s="506"/>
      <c r="G109" s="507"/>
      <c r="H109" s="507"/>
      <c r="I109" s="508"/>
      <c r="J109" s="505"/>
      <c r="K109" s="509">
        <f>K110</f>
        <v>1139</v>
      </c>
      <c r="L109" s="500"/>
    </row>
    <row r="110" spans="1:14" ht="37.5" x14ac:dyDescent="0.3">
      <c r="A110" s="274"/>
      <c r="B110" s="362" t="s">
        <v>378</v>
      </c>
      <c r="C110" s="267">
        <v>992</v>
      </c>
      <c r="D110" s="268" t="s">
        <v>30</v>
      </c>
      <c r="E110" s="268" t="s">
        <v>24</v>
      </c>
      <c r="F110" s="269" t="s">
        <v>99</v>
      </c>
      <c r="G110" s="270" t="s">
        <v>65</v>
      </c>
      <c r="H110" s="270" t="s">
        <v>23</v>
      </c>
      <c r="I110" s="271" t="s">
        <v>126</v>
      </c>
      <c r="J110" s="268"/>
      <c r="K110" s="266">
        <f>K117+K114+K111</f>
        <v>1139</v>
      </c>
      <c r="L110" s="425"/>
    </row>
    <row r="111" spans="1:14" ht="18.75" x14ac:dyDescent="0.3">
      <c r="A111" s="274"/>
      <c r="B111" s="362" t="s">
        <v>153</v>
      </c>
      <c r="C111" s="267">
        <v>992</v>
      </c>
      <c r="D111" s="268" t="s">
        <v>30</v>
      </c>
      <c r="E111" s="268" t="s">
        <v>24</v>
      </c>
      <c r="F111" s="269" t="s">
        <v>99</v>
      </c>
      <c r="G111" s="270" t="s">
        <v>67</v>
      </c>
      <c r="H111" s="270" t="s">
        <v>23</v>
      </c>
      <c r="I111" s="271" t="s">
        <v>126</v>
      </c>
      <c r="J111" s="268"/>
      <c r="K111" s="266">
        <f>K113</f>
        <v>558</v>
      </c>
      <c r="L111" s="425"/>
    </row>
    <row r="112" spans="1:14" ht="18.75" x14ac:dyDescent="0.3">
      <c r="A112" s="274"/>
      <c r="B112" s="362" t="s">
        <v>47</v>
      </c>
      <c r="C112" s="267">
        <v>992</v>
      </c>
      <c r="D112" s="268" t="s">
        <v>30</v>
      </c>
      <c r="E112" s="268" t="s">
        <v>24</v>
      </c>
      <c r="F112" s="269" t="s">
        <v>99</v>
      </c>
      <c r="G112" s="270" t="s">
        <v>67</v>
      </c>
      <c r="H112" s="270" t="s">
        <v>23</v>
      </c>
      <c r="I112" s="271" t="s">
        <v>146</v>
      </c>
      <c r="J112" s="268"/>
      <c r="K112" s="266">
        <f>K113</f>
        <v>558</v>
      </c>
      <c r="L112" s="425"/>
    </row>
    <row r="113" spans="1:21" s="202" customFormat="1" ht="18.75" x14ac:dyDescent="0.3">
      <c r="A113" s="274"/>
      <c r="B113" s="362" t="s">
        <v>79</v>
      </c>
      <c r="C113" s="267">
        <v>992</v>
      </c>
      <c r="D113" s="268" t="s">
        <v>30</v>
      </c>
      <c r="E113" s="268" t="s">
        <v>24</v>
      </c>
      <c r="F113" s="269" t="s">
        <v>99</v>
      </c>
      <c r="G113" s="270" t="s">
        <v>67</v>
      </c>
      <c r="H113" s="270" t="s">
        <v>23</v>
      </c>
      <c r="I113" s="271" t="s">
        <v>146</v>
      </c>
      <c r="J113" s="268" t="s">
        <v>80</v>
      </c>
      <c r="K113" s="266">
        <v>558</v>
      </c>
      <c r="L113" s="425"/>
      <c r="M113" s="487"/>
      <c r="N113" s="487"/>
    </row>
    <row r="114" spans="1:21" ht="18.75" x14ac:dyDescent="0.3">
      <c r="A114" s="274"/>
      <c r="B114" s="362" t="s">
        <v>400</v>
      </c>
      <c r="C114" s="267">
        <v>992</v>
      </c>
      <c r="D114" s="268" t="s">
        <v>30</v>
      </c>
      <c r="E114" s="268" t="s">
        <v>24</v>
      </c>
      <c r="F114" s="269" t="s">
        <v>99</v>
      </c>
      <c r="G114" s="270" t="s">
        <v>85</v>
      </c>
      <c r="H114" s="270" t="s">
        <v>23</v>
      </c>
      <c r="I114" s="271" t="s">
        <v>126</v>
      </c>
      <c r="J114" s="268"/>
      <c r="K114" s="266">
        <f>K116</f>
        <v>31</v>
      </c>
      <c r="L114" s="425"/>
    </row>
    <row r="115" spans="1:21" ht="18.75" x14ac:dyDescent="0.3">
      <c r="A115" s="274"/>
      <c r="B115" s="362" t="s">
        <v>402</v>
      </c>
      <c r="C115" s="267">
        <v>992</v>
      </c>
      <c r="D115" s="268" t="s">
        <v>30</v>
      </c>
      <c r="E115" s="268" t="s">
        <v>24</v>
      </c>
      <c r="F115" s="269" t="s">
        <v>99</v>
      </c>
      <c r="G115" s="270" t="s">
        <v>85</v>
      </c>
      <c r="H115" s="270" t="s">
        <v>23</v>
      </c>
      <c r="I115" s="271" t="s">
        <v>401</v>
      </c>
      <c r="J115" s="268"/>
      <c r="K115" s="266">
        <f>K116</f>
        <v>31</v>
      </c>
      <c r="L115" s="425"/>
    </row>
    <row r="116" spans="1:21" ht="18.75" x14ac:dyDescent="0.3">
      <c r="A116" s="274"/>
      <c r="B116" s="362" t="s">
        <v>79</v>
      </c>
      <c r="C116" s="267">
        <v>992</v>
      </c>
      <c r="D116" s="268" t="s">
        <v>30</v>
      </c>
      <c r="E116" s="268" t="s">
        <v>24</v>
      </c>
      <c r="F116" s="269" t="s">
        <v>99</v>
      </c>
      <c r="G116" s="270" t="s">
        <v>85</v>
      </c>
      <c r="H116" s="270" t="s">
        <v>23</v>
      </c>
      <c r="I116" s="271" t="s">
        <v>401</v>
      </c>
      <c r="J116" s="268" t="s">
        <v>80</v>
      </c>
      <c r="K116" s="266">
        <v>31</v>
      </c>
      <c r="L116" s="425"/>
    </row>
    <row r="117" spans="1:21" ht="18.75" x14ac:dyDescent="0.3">
      <c r="A117" s="274"/>
      <c r="B117" s="362" t="s">
        <v>460</v>
      </c>
      <c r="C117" s="267">
        <v>992</v>
      </c>
      <c r="D117" s="268" t="s">
        <v>30</v>
      </c>
      <c r="E117" s="268" t="s">
        <v>24</v>
      </c>
      <c r="F117" s="269" t="s">
        <v>99</v>
      </c>
      <c r="G117" s="270" t="s">
        <v>92</v>
      </c>
      <c r="H117" s="270" t="s">
        <v>23</v>
      </c>
      <c r="I117" s="271" t="s">
        <v>126</v>
      </c>
      <c r="J117" s="268"/>
      <c r="K117" s="266">
        <f>K118</f>
        <v>550</v>
      </c>
      <c r="L117" s="425"/>
    </row>
    <row r="118" spans="1:21" ht="18.75" x14ac:dyDescent="0.3">
      <c r="A118" s="274"/>
      <c r="B118" s="362" t="s">
        <v>459</v>
      </c>
      <c r="C118" s="267">
        <v>992</v>
      </c>
      <c r="D118" s="268" t="s">
        <v>30</v>
      </c>
      <c r="E118" s="268" t="s">
        <v>24</v>
      </c>
      <c r="F118" s="269" t="s">
        <v>99</v>
      </c>
      <c r="G118" s="270" t="s">
        <v>92</v>
      </c>
      <c r="H118" s="270" t="s">
        <v>23</v>
      </c>
      <c r="I118" s="271" t="s">
        <v>458</v>
      </c>
      <c r="J118" s="268"/>
      <c r="K118" s="266">
        <f>K119</f>
        <v>550</v>
      </c>
      <c r="L118" s="425"/>
    </row>
    <row r="119" spans="1:21" ht="18.75" x14ac:dyDescent="0.3">
      <c r="A119" s="274"/>
      <c r="B119" s="362" t="s">
        <v>79</v>
      </c>
      <c r="C119" s="267">
        <v>992</v>
      </c>
      <c r="D119" s="268" t="s">
        <v>30</v>
      </c>
      <c r="E119" s="268" t="s">
        <v>24</v>
      </c>
      <c r="F119" s="269" t="s">
        <v>99</v>
      </c>
      <c r="G119" s="270" t="s">
        <v>92</v>
      </c>
      <c r="H119" s="270" t="s">
        <v>23</v>
      </c>
      <c r="I119" s="271" t="s">
        <v>458</v>
      </c>
      <c r="J119" s="268" t="s">
        <v>80</v>
      </c>
      <c r="K119" s="266">
        <v>550</v>
      </c>
      <c r="L119" s="425"/>
    </row>
    <row r="120" spans="1:21" s="502" customFormat="1" ht="19.5" x14ac:dyDescent="0.35">
      <c r="A120" s="499"/>
      <c r="B120" s="503" t="s">
        <v>16</v>
      </c>
      <c r="C120" s="504">
        <v>992</v>
      </c>
      <c r="D120" s="505" t="s">
        <v>30</v>
      </c>
      <c r="E120" s="505" t="s">
        <v>26</v>
      </c>
      <c r="F120" s="506"/>
      <c r="G120" s="507"/>
      <c r="H120" s="507"/>
      <c r="I120" s="508"/>
      <c r="J120" s="505"/>
      <c r="K120" s="509">
        <f>K121</f>
        <v>6305.6</v>
      </c>
      <c r="L120" s="500"/>
      <c r="M120" s="501"/>
    </row>
    <row r="121" spans="1:21" ht="37.5" x14ac:dyDescent="0.3">
      <c r="A121" s="274"/>
      <c r="B121" s="362" t="s">
        <v>379</v>
      </c>
      <c r="C121" s="267">
        <v>992</v>
      </c>
      <c r="D121" s="268" t="s">
        <v>30</v>
      </c>
      <c r="E121" s="268" t="s">
        <v>26</v>
      </c>
      <c r="F121" s="269" t="s">
        <v>102</v>
      </c>
      <c r="G121" s="270" t="s">
        <v>65</v>
      </c>
      <c r="H121" s="270" t="s">
        <v>23</v>
      </c>
      <c r="I121" s="271" t="s">
        <v>126</v>
      </c>
      <c r="J121" s="268"/>
      <c r="K121" s="266">
        <f>K128+K127+K124</f>
        <v>6305.6</v>
      </c>
      <c r="L121" s="425"/>
    </row>
    <row r="122" spans="1:21" ht="38.25" customHeight="1" x14ac:dyDescent="0.3">
      <c r="A122" s="274"/>
      <c r="B122" s="362" t="s">
        <v>103</v>
      </c>
      <c r="C122" s="267">
        <v>992</v>
      </c>
      <c r="D122" s="268" t="s">
        <v>30</v>
      </c>
      <c r="E122" s="268" t="s">
        <v>26</v>
      </c>
      <c r="F122" s="269" t="s">
        <v>102</v>
      </c>
      <c r="G122" s="270" t="s">
        <v>74</v>
      </c>
      <c r="H122" s="270" t="s">
        <v>23</v>
      </c>
      <c r="I122" s="271" t="s">
        <v>126</v>
      </c>
      <c r="J122" s="268"/>
      <c r="K122" s="266">
        <f>K124</f>
        <v>853.5</v>
      </c>
      <c r="L122" s="425"/>
    </row>
    <row r="123" spans="1:21" ht="46.5" customHeight="1" x14ac:dyDescent="0.3">
      <c r="A123" s="274"/>
      <c r="B123" s="354" t="s">
        <v>380</v>
      </c>
      <c r="C123" s="267">
        <v>992</v>
      </c>
      <c r="D123" s="268" t="s">
        <v>30</v>
      </c>
      <c r="E123" s="268" t="s">
        <v>26</v>
      </c>
      <c r="F123" s="269" t="s">
        <v>102</v>
      </c>
      <c r="G123" s="270" t="s">
        <v>74</v>
      </c>
      <c r="H123" s="270" t="s">
        <v>23</v>
      </c>
      <c r="I123" s="271" t="s">
        <v>135</v>
      </c>
      <c r="J123" s="268"/>
      <c r="K123" s="266">
        <f>K124</f>
        <v>853.5</v>
      </c>
      <c r="L123" s="425"/>
      <c r="U123" s="52" t="s">
        <v>173</v>
      </c>
    </row>
    <row r="124" spans="1:21" ht="18.75" x14ac:dyDescent="0.3">
      <c r="A124" s="274"/>
      <c r="B124" s="511" t="s">
        <v>79</v>
      </c>
      <c r="C124" s="512">
        <v>992</v>
      </c>
      <c r="D124" s="513" t="s">
        <v>30</v>
      </c>
      <c r="E124" s="513" t="s">
        <v>26</v>
      </c>
      <c r="F124" s="514" t="s">
        <v>102</v>
      </c>
      <c r="G124" s="515" t="s">
        <v>74</v>
      </c>
      <c r="H124" s="515" t="s">
        <v>23</v>
      </c>
      <c r="I124" s="516" t="s">
        <v>135</v>
      </c>
      <c r="J124" s="513" t="s">
        <v>80</v>
      </c>
      <c r="K124" s="517">
        <f>882.2-28.7</f>
        <v>853.5</v>
      </c>
      <c r="L124" s="550">
        <v>-28.7</v>
      </c>
    </row>
    <row r="125" spans="1:21" ht="37.5" x14ac:dyDescent="0.3">
      <c r="A125" s="274"/>
      <c r="B125" s="282" t="s">
        <v>381</v>
      </c>
      <c r="C125" s="267">
        <v>992</v>
      </c>
      <c r="D125" s="268" t="s">
        <v>30</v>
      </c>
      <c r="E125" s="268" t="s">
        <v>26</v>
      </c>
      <c r="F125" s="269" t="s">
        <v>102</v>
      </c>
      <c r="G125" s="270" t="s">
        <v>67</v>
      </c>
      <c r="H125" s="270" t="s">
        <v>23</v>
      </c>
      <c r="I125" s="271" t="s">
        <v>126</v>
      </c>
      <c r="J125" s="268"/>
      <c r="K125" s="266">
        <f>K127</f>
        <v>485</v>
      </c>
      <c r="L125" s="425"/>
    </row>
    <row r="126" spans="1:21" ht="18.75" x14ac:dyDescent="0.3">
      <c r="A126" s="274"/>
      <c r="B126" s="282" t="s">
        <v>104</v>
      </c>
      <c r="C126" s="267">
        <v>992</v>
      </c>
      <c r="D126" s="268" t="s">
        <v>30</v>
      </c>
      <c r="E126" s="268" t="s">
        <v>26</v>
      </c>
      <c r="F126" s="269" t="s">
        <v>102</v>
      </c>
      <c r="G126" s="270" t="s">
        <v>67</v>
      </c>
      <c r="H126" s="270" t="s">
        <v>23</v>
      </c>
      <c r="I126" s="271" t="s">
        <v>126</v>
      </c>
      <c r="J126" s="268"/>
      <c r="K126" s="266">
        <f>K127</f>
        <v>485</v>
      </c>
      <c r="L126" s="425"/>
    </row>
    <row r="127" spans="1:21" ht="18.75" x14ac:dyDescent="0.3">
      <c r="A127" s="274"/>
      <c r="B127" s="282" t="s">
        <v>79</v>
      </c>
      <c r="C127" s="267">
        <v>992</v>
      </c>
      <c r="D127" s="268" t="s">
        <v>30</v>
      </c>
      <c r="E127" s="268" t="s">
        <v>26</v>
      </c>
      <c r="F127" s="269" t="s">
        <v>102</v>
      </c>
      <c r="G127" s="270" t="s">
        <v>67</v>
      </c>
      <c r="H127" s="270" t="s">
        <v>23</v>
      </c>
      <c r="I127" s="271" t="s">
        <v>136</v>
      </c>
      <c r="J127" s="268" t="s">
        <v>80</v>
      </c>
      <c r="K127" s="266">
        <v>485</v>
      </c>
      <c r="L127" s="425"/>
      <c r="N127" s="104"/>
    </row>
    <row r="128" spans="1:21" ht="55.5" customHeight="1" x14ac:dyDescent="0.3">
      <c r="A128" s="274"/>
      <c r="B128" s="362" t="s">
        <v>382</v>
      </c>
      <c r="C128" s="267">
        <v>992</v>
      </c>
      <c r="D128" s="268" t="s">
        <v>30</v>
      </c>
      <c r="E128" s="268" t="s">
        <v>26</v>
      </c>
      <c r="F128" s="269" t="s">
        <v>102</v>
      </c>
      <c r="G128" s="270" t="s">
        <v>92</v>
      </c>
      <c r="H128" s="270" t="s">
        <v>23</v>
      </c>
      <c r="I128" s="271" t="s">
        <v>126</v>
      </c>
      <c r="J128" s="268"/>
      <c r="K128" s="266">
        <f>K130+K132+K133+K138+K134+K136</f>
        <v>4967.1000000000004</v>
      </c>
      <c r="L128" s="425"/>
      <c r="N128" s="104"/>
    </row>
    <row r="129" spans="1:14" s="498" customFormat="1" ht="26.25" customHeight="1" x14ac:dyDescent="0.3">
      <c r="A129" s="489"/>
      <c r="B129" s="490" t="s">
        <v>404</v>
      </c>
      <c r="C129" s="491">
        <v>992</v>
      </c>
      <c r="D129" s="492" t="s">
        <v>30</v>
      </c>
      <c r="E129" s="492" t="s">
        <v>26</v>
      </c>
      <c r="F129" s="493" t="s">
        <v>102</v>
      </c>
      <c r="G129" s="494" t="s">
        <v>92</v>
      </c>
      <c r="H129" s="494" t="s">
        <v>23</v>
      </c>
      <c r="I129" s="495" t="s">
        <v>405</v>
      </c>
      <c r="J129" s="492"/>
      <c r="K129" s="496">
        <v>1027.9000000000001</v>
      </c>
      <c r="L129" s="497"/>
      <c r="N129" s="510"/>
    </row>
    <row r="130" spans="1:14" ht="19.5" customHeight="1" x14ac:dyDescent="0.3">
      <c r="A130" s="274"/>
      <c r="B130" s="282" t="s">
        <v>79</v>
      </c>
      <c r="C130" s="267">
        <v>992</v>
      </c>
      <c r="D130" s="268" t="s">
        <v>30</v>
      </c>
      <c r="E130" s="268" t="s">
        <v>26</v>
      </c>
      <c r="F130" s="269" t="s">
        <v>102</v>
      </c>
      <c r="G130" s="270" t="s">
        <v>92</v>
      </c>
      <c r="H130" s="270" t="s">
        <v>23</v>
      </c>
      <c r="I130" s="271" t="s">
        <v>405</v>
      </c>
      <c r="J130" s="268" t="s">
        <v>80</v>
      </c>
      <c r="K130" s="266">
        <v>1027.9000000000001</v>
      </c>
      <c r="L130" s="425"/>
      <c r="N130" s="104"/>
    </row>
    <row r="131" spans="1:14" ht="43.5" customHeight="1" x14ac:dyDescent="0.3">
      <c r="A131" s="274"/>
      <c r="B131" s="282" t="s">
        <v>105</v>
      </c>
      <c r="C131" s="267">
        <v>992</v>
      </c>
      <c r="D131" s="268" t="s">
        <v>30</v>
      </c>
      <c r="E131" s="268" t="s">
        <v>26</v>
      </c>
      <c r="F131" s="269" t="s">
        <v>102</v>
      </c>
      <c r="G131" s="270" t="s">
        <v>92</v>
      </c>
      <c r="H131" s="270" t="s">
        <v>23</v>
      </c>
      <c r="I131" s="271" t="s">
        <v>137</v>
      </c>
      <c r="J131" s="268"/>
      <c r="K131" s="266">
        <f>K132</f>
        <v>592.1</v>
      </c>
      <c r="L131" s="425"/>
      <c r="M131" s="107"/>
    </row>
    <row r="132" spans="1:14" ht="33.75" customHeight="1" x14ac:dyDescent="0.3">
      <c r="A132" s="274"/>
      <c r="B132" s="282" t="s">
        <v>79</v>
      </c>
      <c r="C132" s="267">
        <v>992</v>
      </c>
      <c r="D132" s="268" t="s">
        <v>30</v>
      </c>
      <c r="E132" s="268" t="s">
        <v>26</v>
      </c>
      <c r="F132" s="269" t="s">
        <v>102</v>
      </c>
      <c r="G132" s="270" t="s">
        <v>92</v>
      </c>
      <c r="H132" s="270" t="s">
        <v>23</v>
      </c>
      <c r="I132" s="271" t="s">
        <v>137</v>
      </c>
      <c r="J132" s="268" t="s">
        <v>80</v>
      </c>
      <c r="K132" s="266">
        <v>592.1</v>
      </c>
      <c r="L132" s="432"/>
    </row>
    <row r="133" spans="1:14" ht="33.75" customHeight="1" x14ac:dyDescent="0.3">
      <c r="A133" s="274"/>
      <c r="B133" s="282" t="s">
        <v>407</v>
      </c>
      <c r="C133" s="267">
        <v>992</v>
      </c>
      <c r="D133" s="268" t="s">
        <v>30</v>
      </c>
      <c r="E133" s="268" t="s">
        <v>26</v>
      </c>
      <c r="F133" s="269" t="s">
        <v>102</v>
      </c>
      <c r="G133" s="270" t="s">
        <v>92</v>
      </c>
      <c r="H133" s="270" t="s">
        <v>23</v>
      </c>
      <c r="I133" s="271" t="s">
        <v>137</v>
      </c>
      <c r="J133" s="268" t="s">
        <v>406</v>
      </c>
      <c r="K133" s="266">
        <v>123.6</v>
      </c>
      <c r="L133" s="432"/>
    </row>
    <row r="134" spans="1:14" s="202" customFormat="1" ht="33.75" customHeight="1" x14ac:dyDescent="0.3">
      <c r="A134" s="274"/>
      <c r="B134" s="282" t="s">
        <v>446</v>
      </c>
      <c r="C134" s="267">
        <v>992</v>
      </c>
      <c r="D134" s="268" t="s">
        <v>30</v>
      </c>
      <c r="E134" s="268" t="s">
        <v>26</v>
      </c>
      <c r="F134" s="269" t="s">
        <v>102</v>
      </c>
      <c r="G134" s="270" t="s">
        <v>92</v>
      </c>
      <c r="H134" s="270" t="s">
        <v>23</v>
      </c>
      <c r="I134" s="271" t="s">
        <v>447</v>
      </c>
      <c r="J134" s="268"/>
      <c r="K134" s="266">
        <f>K135</f>
        <v>531.1</v>
      </c>
      <c r="L134" s="432"/>
      <c r="M134" s="487"/>
      <c r="N134" s="487"/>
    </row>
    <row r="135" spans="1:14" s="202" customFormat="1" ht="33.75" customHeight="1" x14ac:dyDescent="0.3">
      <c r="A135" s="274"/>
      <c r="B135" s="282" t="s">
        <v>79</v>
      </c>
      <c r="C135" s="267">
        <v>992</v>
      </c>
      <c r="D135" s="268" t="s">
        <v>30</v>
      </c>
      <c r="E135" s="268" t="s">
        <v>26</v>
      </c>
      <c r="F135" s="269" t="s">
        <v>102</v>
      </c>
      <c r="G135" s="270" t="s">
        <v>92</v>
      </c>
      <c r="H135" s="270" t="s">
        <v>23</v>
      </c>
      <c r="I135" s="271" t="s">
        <v>447</v>
      </c>
      <c r="J135" s="268" t="s">
        <v>80</v>
      </c>
      <c r="K135" s="266">
        <v>531.1</v>
      </c>
      <c r="L135" s="432"/>
      <c r="M135" s="487"/>
      <c r="N135" s="487"/>
    </row>
    <row r="136" spans="1:14" s="202" customFormat="1" ht="33.75" customHeight="1" x14ac:dyDescent="0.3">
      <c r="A136" s="274"/>
      <c r="B136" s="282" t="s">
        <v>456</v>
      </c>
      <c r="C136" s="267">
        <v>992</v>
      </c>
      <c r="D136" s="268" t="s">
        <v>30</v>
      </c>
      <c r="E136" s="268" t="s">
        <v>26</v>
      </c>
      <c r="F136" s="269" t="s">
        <v>102</v>
      </c>
      <c r="G136" s="270" t="s">
        <v>92</v>
      </c>
      <c r="H136" s="270" t="s">
        <v>23</v>
      </c>
      <c r="I136" s="271" t="s">
        <v>457</v>
      </c>
      <c r="J136" s="268"/>
      <c r="K136" s="266">
        <f>K137</f>
        <v>1245.7</v>
      </c>
      <c r="L136" s="432"/>
      <c r="M136" s="487"/>
      <c r="N136" s="487"/>
    </row>
    <row r="137" spans="1:14" s="202" customFormat="1" ht="33.75" customHeight="1" x14ac:dyDescent="0.3">
      <c r="A137" s="274"/>
      <c r="B137" s="282" t="s">
        <v>79</v>
      </c>
      <c r="C137" s="267">
        <v>992</v>
      </c>
      <c r="D137" s="268" t="s">
        <v>30</v>
      </c>
      <c r="E137" s="268" t="s">
        <v>26</v>
      </c>
      <c r="F137" s="269" t="s">
        <v>102</v>
      </c>
      <c r="G137" s="270" t="s">
        <v>92</v>
      </c>
      <c r="H137" s="270" t="s">
        <v>23</v>
      </c>
      <c r="I137" s="271" t="s">
        <v>457</v>
      </c>
      <c r="J137" s="268" t="s">
        <v>406</v>
      </c>
      <c r="K137" s="266">
        <v>1245.7</v>
      </c>
      <c r="L137" s="432"/>
      <c r="M137" s="487"/>
      <c r="N137" s="487"/>
    </row>
    <row r="138" spans="1:14" s="202" customFormat="1" ht="33.75" customHeight="1" x14ac:dyDescent="0.3">
      <c r="A138" s="274"/>
      <c r="B138" s="371" t="s">
        <v>392</v>
      </c>
      <c r="C138" s="267">
        <v>992</v>
      </c>
      <c r="D138" s="268" t="s">
        <v>30</v>
      </c>
      <c r="E138" s="268" t="s">
        <v>26</v>
      </c>
      <c r="F138" s="269" t="s">
        <v>28</v>
      </c>
      <c r="G138" s="270" t="s">
        <v>74</v>
      </c>
      <c r="H138" s="270" t="s">
        <v>27</v>
      </c>
      <c r="I138" s="271" t="s">
        <v>126</v>
      </c>
      <c r="J138" s="268"/>
      <c r="K138" s="266">
        <f>K142+K140</f>
        <v>1446.7</v>
      </c>
      <c r="L138" s="432"/>
      <c r="M138" s="487"/>
      <c r="N138" s="487"/>
    </row>
    <row r="139" spans="1:14" s="202" customFormat="1" ht="33.75" customHeight="1" x14ac:dyDescent="0.3">
      <c r="A139" s="274"/>
      <c r="B139" s="371" t="s">
        <v>454</v>
      </c>
      <c r="C139" s="267">
        <v>992</v>
      </c>
      <c r="D139" s="268" t="s">
        <v>30</v>
      </c>
      <c r="E139" s="268" t="s">
        <v>26</v>
      </c>
      <c r="F139" s="269" t="s">
        <v>28</v>
      </c>
      <c r="G139" s="270" t="s">
        <v>74</v>
      </c>
      <c r="H139" s="270" t="s">
        <v>27</v>
      </c>
      <c r="I139" s="271" t="s">
        <v>453</v>
      </c>
      <c r="J139" s="268"/>
      <c r="K139" s="266">
        <f>K140</f>
        <v>453.7</v>
      </c>
      <c r="L139" s="432"/>
      <c r="M139" s="487"/>
      <c r="N139" s="487"/>
    </row>
    <row r="140" spans="1:14" s="202" customFormat="1" ht="33.75" customHeight="1" x14ac:dyDescent="0.3">
      <c r="A140" s="274"/>
      <c r="B140" s="282" t="s">
        <v>455</v>
      </c>
      <c r="C140" s="267">
        <v>992</v>
      </c>
      <c r="D140" s="268" t="s">
        <v>30</v>
      </c>
      <c r="E140" s="268" t="s">
        <v>26</v>
      </c>
      <c r="F140" s="269" t="s">
        <v>28</v>
      </c>
      <c r="G140" s="270" t="s">
        <v>74</v>
      </c>
      <c r="H140" s="270" t="s">
        <v>27</v>
      </c>
      <c r="I140" s="271" t="s">
        <v>453</v>
      </c>
      <c r="J140" s="268" t="s">
        <v>80</v>
      </c>
      <c r="K140" s="266">
        <v>453.7</v>
      </c>
      <c r="L140" s="432"/>
      <c r="M140" s="487"/>
      <c r="N140" s="487"/>
    </row>
    <row r="141" spans="1:14" s="202" customFormat="1" ht="43.5" customHeight="1" x14ac:dyDescent="0.3">
      <c r="A141" s="274"/>
      <c r="B141" s="371" t="s">
        <v>393</v>
      </c>
      <c r="C141" s="267">
        <v>992</v>
      </c>
      <c r="D141" s="268" t="s">
        <v>30</v>
      </c>
      <c r="E141" s="268" t="s">
        <v>26</v>
      </c>
      <c r="F141" s="269" t="s">
        <v>28</v>
      </c>
      <c r="G141" s="270" t="s">
        <v>74</v>
      </c>
      <c r="H141" s="270" t="s">
        <v>27</v>
      </c>
      <c r="I141" s="271" t="s">
        <v>391</v>
      </c>
      <c r="J141" s="268"/>
      <c r="K141" s="266">
        <f>K142</f>
        <v>993</v>
      </c>
      <c r="L141" s="432"/>
      <c r="M141" s="487"/>
      <c r="N141" s="487"/>
    </row>
    <row r="142" spans="1:14" s="202" customFormat="1" ht="39" customHeight="1" x14ac:dyDescent="0.3">
      <c r="A142" s="274"/>
      <c r="B142" s="282" t="s">
        <v>455</v>
      </c>
      <c r="C142" s="267">
        <v>992</v>
      </c>
      <c r="D142" s="268" t="s">
        <v>30</v>
      </c>
      <c r="E142" s="268" t="s">
        <v>26</v>
      </c>
      <c r="F142" s="269" t="s">
        <v>28</v>
      </c>
      <c r="G142" s="270" t="s">
        <v>74</v>
      </c>
      <c r="H142" s="270" t="s">
        <v>27</v>
      </c>
      <c r="I142" s="271" t="s">
        <v>391</v>
      </c>
      <c r="J142" s="268" t="s">
        <v>80</v>
      </c>
      <c r="K142" s="266">
        <f>1446.7-453.7</f>
        <v>993</v>
      </c>
      <c r="L142" s="432"/>
      <c r="M142" s="487"/>
      <c r="N142" s="487"/>
    </row>
    <row r="143" spans="1:14" s="205" customFormat="1" ht="18.75" x14ac:dyDescent="0.3">
      <c r="A143" s="353"/>
      <c r="B143" s="352" t="s">
        <v>17</v>
      </c>
      <c r="C143" s="276">
        <v>992</v>
      </c>
      <c r="D143" s="277" t="s">
        <v>29</v>
      </c>
      <c r="E143" s="277" t="s">
        <v>23</v>
      </c>
      <c r="F143" s="278"/>
      <c r="G143" s="279"/>
      <c r="H143" s="270"/>
      <c r="I143" s="280"/>
      <c r="J143" s="277"/>
      <c r="K143" s="264">
        <f>K144</f>
        <v>10</v>
      </c>
      <c r="L143" s="426"/>
      <c r="M143" s="488"/>
      <c r="N143" s="488"/>
    </row>
    <row r="144" spans="1:14" ht="18.75" x14ac:dyDescent="0.3">
      <c r="A144" s="274"/>
      <c r="B144" s="350" t="s">
        <v>163</v>
      </c>
      <c r="C144" s="267">
        <v>992</v>
      </c>
      <c r="D144" s="268" t="s">
        <v>29</v>
      </c>
      <c r="E144" s="268" t="s">
        <v>29</v>
      </c>
      <c r="F144" s="269"/>
      <c r="G144" s="270"/>
      <c r="H144" s="270"/>
      <c r="I144" s="271"/>
      <c r="J144" s="268"/>
      <c r="K144" s="266">
        <f>K148</f>
        <v>10</v>
      </c>
      <c r="L144" s="425"/>
    </row>
    <row r="145" spans="1:15" ht="37.5" x14ac:dyDescent="0.3">
      <c r="A145" s="274"/>
      <c r="B145" s="362" t="s">
        <v>383</v>
      </c>
      <c r="C145" s="267">
        <v>992</v>
      </c>
      <c r="D145" s="268" t="s">
        <v>29</v>
      </c>
      <c r="E145" s="268" t="s">
        <v>29</v>
      </c>
      <c r="F145" s="269" t="s">
        <v>97</v>
      </c>
      <c r="G145" s="270" t="s">
        <v>65</v>
      </c>
      <c r="H145" s="270" t="s">
        <v>23</v>
      </c>
      <c r="I145" s="271" t="s">
        <v>126</v>
      </c>
      <c r="J145" s="268"/>
      <c r="K145" s="266">
        <f>K148</f>
        <v>10</v>
      </c>
      <c r="L145" s="425"/>
    </row>
    <row r="146" spans="1:15" ht="18.75" x14ac:dyDescent="0.3">
      <c r="A146" s="274"/>
      <c r="B146" s="362" t="s">
        <v>329</v>
      </c>
      <c r="C146" s="267">
        <v>992</v>
      </c>
      <c r="D146" s="268" t="s">
        <v>29</v>
      </c>
      <c r="E146" s="268" t="s">
        <v>29</v>
      </c>
      <c r="F146" s="269" t="s">
        <v>97</v>
      </c>
      <c r="G146" s="270" t="s">
        <v>74</v>
      </c>
      <c r="H146" s="270" t="s">
        <v>23</v>
      </c>
      <c r="I146" s="271" t="s">
        <v>126</v>
      </c>
      <c r="J146" s="268"/>
      <c r="K146" s="266">
        <f>K148</f>
        <v>10</v>
      </c>
      <c r="L146" s="425"/>
    </row>
    <row r="147" spans="1:15" ht="18.75" x14ac:dyDescent="0.3">
      <c r="A147" s="274"/>
      <c r="B147" s="380" t="s">
        <v>341</v>
      </c>
      <c r="C147" s="267">
        <v>992</v>
      </c>
      <c r="D147" s="268" t="s">
        <v>29</v>
      </c>
      <c r="E147" s="268" t="s">
        <v>29</v>
      </c>
      <c r="F147" s="269" t="s">
        <v>97</v>
      </c>
      <c r="G147" s="270" t="s">
        <v>74</v>
      </c>
      <c r="H147" s="270" t="s">
        <v>22</v>
      </c>
      <c r="I147" s="271" t="s">
        <v>131</v>
      </c>
      <c r="J147" s="268"/>
      <c r="K147" s="266">
        <f>K148</f>
        <v>10</v>
      </c>
      <c r="L147" s="425"/>
    </row>
    <row r="148" spans="1:15" ht="31.5" customHeight="1" x14ac:dyDescent="0.3">
      <c r="A148" s="274"/>
      <c r="B148" s="350" t="s">
        <v>79</v>
      </c>
      <c r="C148" s="267">
        <v>992</v>
      </c>
      <c r="D148" s="268" t="s">
        <v>29</v>
      </c>
      <c r="E148" s="268" t="s">
        <v>29</v>
      </c>
      <c r="F148" s="269" t="s">
        <v>97</v>
      </c>
      <c r="G148" s="270" t="s">
        <v>74</v>
      </c>
      <c r="H148" s="270" t="s">
        <v>22</v>
      </c>
      <c r="I148" s="271" t="s">
        <v>131</v>
      </c>
      <c r="J148" s="268" t="s">
        <v>80</v>
      </c>
      <c r="K148" s="266">
        <v>10</v>
      </c>
      <c r="L148" s="425"/>
    </row>
    <row r="149" spans="1:15" s="51" customFormat="1" ht="18.75" x14ac:dyDescent="0.3">
      <c r="A149" s="353"/>
      <c r="B149" s="352" t="s">
        <v>18</v>
      </c>
      <c r="C149" s="276">
        <v>992</v>
      </c>
      <c r="D149" s="277" t="s">
        <v>31</v>
      </c>
      <c r="E149" s="277" t="s">
        <v>23</v>
      </c>
      <c r="F149" s="278"/>
      <c r="G149" s="279"/>
      <c r="H149" s="279"/>
      <c r="I149" s="280"/>
      <c r="J149" s="277"/>
      <c r="K149" s="264">
        <f>K150</f>
        <v>5410.0999999999995</v>
      </c>
      <c r="L149" s="426"/>
      <c r="M149" s="110"/>
      <c r="N149" s="110"/>
    </row>
    <row r="150" spans="1:15" ht="18.75" x14ac:dyDescent="0.3">
      <c r="A150" s="274"/>
      <c r="B150" s="362" t="s">
        <v>19</v>
      </c>
      <c r="C150" s="267">
        <v>992</v>
      </c>
      <c r="D150" s="268" t="s">
        <v>31</v>
      </c>
      <c r="E150" s="268" t="s">
        <v>22</v>
      </c>
      <c r="F150" s="269"/>
      <c r="G150" s="270"/>
      <c r="H150" s="270"/>
      <c r="I150" s="271"/>
      <c r="J150" s="268"/>
      <c r="K150" s="266">
        <f>K151+K153</f>
        <v>5410.0999999999995</v>
      </c>
      <c r="L150" s="425"/>
    </row>
    <row r="151" spans="1:15" ht="54.75" customHeight="1" x14ac:dyDescent="0.3">
      <c r="A151" s="274"/>
      <c r="B151" s="380" t="s">
        <v>384</v>
      </c>
      <c r="C151" s="267">
        <v>992</v>
      </c>
      <c r="D151" s="268" t="s">
        <v>31</v>
      </c>
      <c r="E151" s="268" t="s">
        <v>22</v>
      </c>
      <c r="F151" s="269" t="s">
        <v>28</v>
      </c>
      <c r="G151" s="270" t="s">
        <v>65</v>
      </c>
      <c r="H151" s="270" t="s">
        <v>23</v>
      </c>
      <c r="I151" s="271" t="s">
        <v>126</v>
      </c>
      <c r="J151" s="268"/>
      <c r="K151" s="266">
        <f>K158+K161</f>
        <v>5052.3999999999996</v>
      </c>
      <c r="L151" s="425"/>
      <c r="O151" s="52">
        <f>15412.4+174+2000+120</f>
        <v>17706.400000000001</v>
      </c>
    </row>
    <row r="152" spans="1:15" ht="18" customHeight="1" x14ac:dyDescent="0.3">
      <c r="A152" s="274"/>
      <c r="B152" s="362" t="s">
        <v>168</v>
      </c>
      <c r="C152" s="267">
        <v>992</v>
      </c>
      <c r="D152" s="268" t="s">
        <v>31</v>
      </c>
      <c r="E152" s="268" t="s">
        <v>22</v>
      </c>
      <c r="F152" s="269" t="s">
        <v>28</v>
      </c>
      <c r="G152" s="270" t="s">
        <v>74</v>
      </c>
      <c r="H152" s="270" t="s">
        <v>23</v>
      </c>
      <c r="I152" s="271" t="s">
        <v>126</v>
      </c>
      <c r="J152" s="268"/>
      <c r="K152" s="266">
        <f>K158+K161</f>
        <v>5052.3999999999996</v>
      </c>
      <c r="L152" s="425"/>
      <c r="O152" s="52">
        <f>5052.4+7614+5240</f>
        <v>17906.400000000001</v>
      </c>
    </row>
    <row r="153" spans="1:15" ht="18" customHeight="1" x14ac:dyDescent="0.3">
      <c r="A153" s="274"/>
      <c r="B153" s="362" t="s">
        <v>461</v>
      </c>
      <c r="C153" s="267">
        <v>992</v>
      </c>
      <c r="D153" s="268" t="s">
        <v>31</v>
      </c>
      <c r="E153" s="268" t="s">
        <v>22</v>
      </c>
      <c r="F153" s="269" t="s">
        <v>28</v>
      </c>
      <c r="G153" s="270" t="s">
        <v>74</v>
      </c>
      <c r="H153" s="270" t="s">
        <v>23</v>
      </c>
      <c r="I153" s="271" t="s">
        <v>126</v>
      </c>
      <c r="J153" s="268"/>
      <c r="K153" s="266">
        <f>K154</f>
        <v>357.7</v>
      </c>
      <c r="L153" s="425"/>
    </row>
    <row r="154" spans="1:15" ht="18" customHeight="1" x14ac:dyDescent="0.3">
      <c r="A154" s="274"/>
      <c r="B154" s="362" t="s">
        <v>462</v>
      </c>
      <c r="C154" s="267">
        <v>992</v>
      </c>
      <c r="D154" s="268" t="s">
        <v>31</v>
      </c>
      <c r="E154" s="268" t="s">
        <v>22</v>
      </c>
      <c r="F154" s="269" t="s">
        <v>28</v>
      </c>
      <c r="G154" s="270" t="s">
        <v>74</v>
      </c>
      <c r="H154" s="270" t="s">
        <v>22</v>
      </c>
      <c r="I154" s="271" t="s">
        <v>463</v>
      </c>
      <c r="J154" s="268"/>
      <c r="K154" s="266">
        <f>K155</f>
        <v>357.7</v>
      </c>
      <c r="L154" s="425"/>
    </row>
    <row r="155" spans="1:15" ht="18" customHeight="1" x14ac:dyDescent="0.3">
      <c r="A155" s="274"/>
      <c r="B155" s="518" t="s">
        <v>464</v>
      </c>
      <c r="C155" s="512">
        <v>992</v>
      </c>
      <c r="D155" s="513" t="s">
        <v>31</v>
      </c>
      <c r="E155" s="513" t="s">
        <v>22</v>
      </c>
      <c r="F155" s="514" t="s">
        <v>28</v>
      </c>
      <c r="G155" s="515" t="s">
        <v>74</v>
      </c>
      <c r="H155" s="515" t="s">
        <v>22</v>
      </c>
      <c r="I155" s="516" t="s">
        <v>463</v>
      </c>
      <c r="J155" s="513" t="s">
        <v>107</v>
      </c>
      <c r="K155" s="517">
        <f>143.1+214.6</f>
        <v>357.7</v>
      </c>
      <c r="L155" s="550">
        <v>357.7</v>
      </c>
    </row>
    <row r="156" spans="1:15" ht="28.5" customHeight="1" x14ac:dyDescent="0.3">
      <c r="A156" s="274"/>
      <c r="B156" s="362" t="s">
        <v>108</v>
      </c>
      <c r="C156" s="267">
        <v>992</v>
      </c>
      <c r="D156" s="268" t="s">
        <v>31</v>
      </c>
      <c r="E156" s="268" t="s">
        <v>22</v>
      </c>
      <c r="F156" s="269" t="s">
        <v>28</v>
      </c>
      <c r="G156" s="270" t="s">
        <v>74</v>
      </c>
      <c r="H156" s="270" t="s">
        <v>30</v>
      </c>
      <c r="I156" s="271" t="s">
        <v>126</v>
      </c>
      <c r="J156" s="268"/>
      <c r="K156" s="266">
        <f>K158</f>
        <v>5012.3999999999996</v>
      </c>
      <c r="L156" s="425"/>
    </row>
    <row r="157" spans="1:15" ht="35.25" customHeight="1" x14ac:dyDescent="0.3">
      <c r="A157" s="274"/>
      <c r="B157" s="354" t="s">
        <v>169</v>
      </c>
      <c r="C157" s="267">
        <v>992</v>
      </c>
      <c r="D157" s="268" t="s">
        <v>31</v>
      </c>
      <c r="E157" s="268" t="s">
        <v>22</v>
      </c>
      <c r="F157" s="269" t="s">
        <v>28</v>
      </c>
      <c r="G157" s="270" t="s">
        <v>74</v>
      </c>
      <c r="H157" s="270" t="s">
        <v>30</v>
      </c>
      <c r="I157" s="271" t="s">
        <v>128</v>
      </c>
      <c r="J157" s="268"/>
      <c r="K157" s="266">
        <f>K158</f>
        <v>5012.3999999999996</v>
      </c>
      <c r="L157" s="425"/>
    </row>
    <row r="158" spans="1:15" ht="48" customHeight="1" x14ac:dyDescent="0.3">
      <c r="A158" s="274"/>
      <c r="B158" s="362" t="s">
        <v>106</v>
      </c>
      <c r="C158" s="267">
        <v>992</v>
      </c>
      <c r="D158" s="268" t="s">
        <v>31</v>
      </c>
      <c r="E158" s="268" t="s">
        <v>22</v>
      </c>
      <c r="F158" s="269" t="s">
        <v>28</v>
      </c>
      <c r="G158" s="270" t="s">
        <v>74</v>
      </c>
      <c r="H158" s="270" t="s">
        <v>30</v>
      </c>
      <c r="I158" s="271" t="s">
        <v>128</v>
      </c>
      <c r="J158" s="268" t="s">
        <v>107</v>
      </c>
      <c r="K158" s="266">
        <v>5012.3999999999996</v>
      </c>
      <c r="L158" s="425"/>
      <c r="O158" s="52">
        <f>5374+2000+40</f>
        <v>7414</v>
      </c>
    </row>
    <row r="159" spans="1:15" ht="18.75" x14ac:dyDescent="0.3">
      <c r="A159" s="274"/>
      <c r="B159" s="350" t="s">
        <v>109</v>
      </c>
      <c r="C159" s="267">
        <v>992</v>
      </c>
      <c r="D159" s="268" t="s">
        <v>31</v>
      </c>
      <c r="E159" s="268" t="s">
        <v>22</v>
      </c>
      <c r="F159" s="269" t="s">
        <v>28</v>
      </c>
      <c r="G159" s="270" t="s">
        <v>74</v>
      </c>
      <c r="H159" s="270" t="s">
        <v>31</v>
      </c>
      <c r="I159" s="271" t="s">
        <v>126</v>
      </c>
      <c r="J159" s="268"/>
      <c r="K159" s="266">
        <f>K160</f>
        <v>40</v>
      </c>
      <c r="L159" s="425"/>
    </row>
    <row r="160" spans="1:15" ht="18.75" x14ac:dyDescent="0.3">
      <c r="A160" s="274"/>
      <c r="B160" s="282" t="s">
        <v>170</v>
      </c>
      <c r="C160" s="267">
        <v>992</v>
      </c>
      <c r="D160" s="268" t="s">
        <v>31</v>
      </c>
      <c r="E160" s="268" t="s">
        <v>22</v>
      </c>
      <c r="F160" s="269" t="s">
        <v>28</v>
      </c>
      <c r="G160" s="270" t="s">
        <v>74</v>
      </c>
      <c r="H160" s="270" t="s">
        <v>31</v>
      </c>
      <c r="I160" s="271" t="s">
        <v>129</v>
      </c>
      <c r="J160" s="268"/>
      <c r="K160" s="266">
        <f>K161</f>
        <v>40</v>
      </c>
      <c r="L160" s="425"/>
    </row>
    <row r="161" spans="1:14" ht="18.75" x14ac:dyDescent="0.3">
      <c r="A161" s="274"/>
      <c r="B161" s="282" t="s">
        <v>79</v>
      </c>
      <c r="C161" s="267">
        <v>992</v>
      </c>
      <c r="D161" s="268" t="s">
        <v>31</v>
      </c>
      <c r="E161" s="268" t="s">
        <v>22</v>
      </c>
      <c r="F161" s="269" t="s">
        <v>28</v>
      </c>
      <c r="G161" s="270" t="s">
        <v>74</v>
      </c>
      <c r="H161" s="270" t="s">
        <v>31</v>
      </c>
      <c r="I161" s="271" t="s">
        <v>129</v>
      </c>
      <c r="J161" s="268" t="s">
        <v>80</v>
      </c>
      <c r="K161" s="266">
        <v>40</v>
      </c>
      <c r="L161" s="425"/>
    </row>
    <row r="162" spans="1:14" s="51" customFormat="1" ht="18.75" x14ac:dyDescent="0.3">
      <c r="A162" s="353"/>
      <c r="B162" s="352" t="s">
        <v>38</v>
      </c>
      <c r="C162" s="276">
        <v>992</v>
      </c>
      <c r="D162" s="277">
        <v>10</v>
      </c>
      <c r="E162" s="277" t="s">
        <v>23</v>
      </c>
      <c r="F162" s="278"/>
      <c r="G162" s="279"/>
      <c r="H162" s="270"/>
      <c r="I162" s="280"/>
      <c r="J162" s="277"/>
      <c r="K162" s="264">
        <f>K163+K168</f>
        <v>473</v>
      </c>
      <c r="L162" s="426"/>
      <c r="M162" s="110"/>
      <c r="N162" s="110"/>
    </row>
    <row r="163" spans="1:14" ht="18.75" x14ac:dyDescent="0.3">
      <c r="A163" s="274"/>
      <c r="B163" s="381" t="s">
        <v>39</v>
      </c>
      <c r="C163" s="267">
        <v>992</v>
      </c>
      <c r="D163" s="268">
        <v>10</v>
      </c>
      <c r="E163" s="268" t="s">
        <v>22</v>
      </c>
      <c r="F163" s="269"/>
      <c r="G163" s="270"/>
      <c r="H163" s="270"/>
      <c r="I163" s="271"/>
      <c r="J163" s="268"/>
      <c r="K163" s="266">
        <f>K167</f>
        <v>453</v>
      </c>
      <c r="L163" s="425"/>
    </row>
    <row r="164" spans="1:14" ht="18.75" x14ac:dyDescent="0.3">
      <c r="A164" s="274"/>
      <c r="B164" s="350" t="s">
        <v>57</v>
      </c>
      <c r="C164" s="267">
        <v>992</v>
      </c>
      <c r="D164" s="268">
        <v>10</v>
      </c>
      <c r="E164" s="268" t="s">
        <v>22</v>
      </c>
      <c r="F164" s="269" t="s">
        <v>78</v>
      </c>
      <c r="G164" s="270" t="s">
        <v>65</v>
      </c>
      <c r="H164" s="270" t="s">
        <v>23</v>
      </c>
      <c r="I164" s="271" t="s">
        <v>126</v>
      </c>
      <c r="J164" s="268"/>
      <c r="K164" s="266">
        <f>K167</f>
        <v>453</v>
      </c>
      <c r="L164" s="425"/>
    </row>
    <row r="165" spans="1:14" ht="26.25" customHeight="1" x14ac:dyDescent="0.3">
      <c r="A165" s="274"/>
      <c r="B165" s="350" t="s">
        <v>50</v>
      </c>
      <c r="C165" s="267">
        <v>992</v>
      </c>
      <c r="D165" s="268">
        <v>10</v>
      </c>
      <c r="E165" s="268" t="s">
        <v>22</v>
      </c>
      <c r="F165" s="269" t="s">
        <v>78</v>
      </c>
      <c r="G165" s="270" t="s">
        <v>89</v>
      </c>
      <c r="H165" s="270" t="s">
        <v>23</v>
      </c>
      <c r="I165" s="271" t="s">
        <v>126</v>
      </c>
      <c r="J165" s="268"/>
      <c r="K165" s="266">
        <f>K167</f>
        <v>453</v>
      </c>
      <c r="L165" s="425"/>
    </row>
    <row r="166" spans="1:14" ht="18.75" x14ac:dyDescent="0.3">
      <c r="A166" s="274"/>
      <c r="B166" s="350" t="s">
        <v>110</v>
      </c>
      <c r="C166" s="267">
        <v>992</v>
      </c>
      <c r="D166" s="268">
        <v>10</v>
      </c>
      <c r="E166" s="268" t="s">
        <v>22</v>
      </c>
      <c r="F166" s="269" t="s">
        <v>78</v>
      </c>
      <c r="G166" s="270" t="s">
        <v>89</v>
      </c>
      <c r="H166" s="270" t="s">
        <v>23</v>
      </c>
      <c r="I166" s="271" t="s">
        <v>141</v>
      </c>
      <c r="J166" s="268"/>
      <c r="K166" s="266">
        <f>K167</f>
        <v>453</v>
      </c>
      <c r="L166" s="425"/>
    </row>
    <row r="167" spans="1:14" ht="18.75" x14ac:dyDescent="0.3">
      <c r="A167" s="274"/>
      <c r="B167" s="433" t="s">
        <v>111</v>
      </c>
      <c r="C167" s="267">
        <v>992</v>
      </c>
      <c r="D167" s="268">
        <v>10</v>
      </c>
      <c r="E167" s="268" t="s">
        <v>22</v>
      </c>
      <c r="F167" s="269" t="s">
        <v>78</v>
      </c>
      <c r="G167" s="270" t="s">
        <v>89</v>
      </c>
      <c r="H167" s="270" t="s">
        <v>23</v>
      </c>
      <c r="I167" s="271" t="s">
        <v>141</v>
      </c>
      <c r="J167" s="268" t="s">
        <v>112</v>
      </c>
      <c r="K167" s="266">
        <v>453</v>
      </c>
      <c r="L167" s="425"/>
    </row>
    <row r="168" spans="1:14" s="51" customFormat="1" ht="24" customHeight="1" x14ac:dyDescent="0.3">
      <c r="A168" s="353"/>
      <c r="B168" s="352" t="s">
        <v>113</v>
      </c>
      <c r="C168" s="276">
        <v>992</v>
      </c>
      <c r="D168" s="277" t="s">
        <v>97</v>
      </c>
      <c r="E168" s="277" t="s">
        <v>26</v>
      </c>
      <c r="F168" s="278"/>
      <c r="G168" s="279"/>
      <c r="H168" s="279"/>
      <c r="I168" s="280"/>
      <c r="J168" s="277"/>
      <c r="K168" s="264">
        <f>K172</f>
        <v>20</v>
      </c>
      <c r="L168" s="426"/>
      <c r="M168" s="110"/>
      <c r="N168" s="110"/>
    </row>
    <row r="169" spans="1:14" ht="52.5" customHeight="1" x14ac:dyDescent="0.3">
      <c r="A169" s="274"/>
      <c r="B169" s="362" t="s">
        <v>342</v>
      </c>
      <c r="C169" s="267">
        <v>992</v>
      </c>
      <c r="D169" s="268" t="s">
        <v>97</v>
      </c>
      <c r="E169" s="268" t="s">
        <v>26</v>
      </c>
      <c r="F169" s="269" t="s">
        <v>40</v>
      </c>
      <c r="G169" s="270" t="s">
        <v>65</v>
      </c>
      <c r="H169" s="270" t="s">
        <v>23</v>
      </c>
      <c r="I169" s="271" t="s">
        <v>126</v>
      </c>
      <c r="J169" s="268"/>
      <c r="K169" s="266">
        <f>K172</f>
        <v>20</v>
      </c>
      <c r="L169" s="425"/>
    </row>
    <row r="170" spans="1:14" ht="29.25" customHeight="1" x14ac:dyDescent="0.3">
      <c r="A170" s="274"/>
      <c r="B170" s="362" t="s">
        <v>155</v>
      </c>
      <c r="C170" s="267">
        <v>992</v>
      </c>
      <c r="D170" s="268" t="s">
        <v>97</v>
      </c>
      <c r="E170" s="268" t="s">
        <v>26</v>
      </c>
      <c r="F170" s="269" t="s">
        <v>40</v>
      </c>
      <c r="G170" s="270" t="s">
        <v>74</v>
      </c>
      <c r="H170" s="270" t="s">
        <v>23</v>
      </c>
      <c r="I170" s="271" t="s">
        <v>126</v>
      </c>
      <c r="J170" s="268"/>
      <c r="K170" s="266">
        <f>K172</f>
        <v>20</v>
      </c>
      <c r="L170" s="425"/>
    </row>
    <row r="171" spans="1:14" ht="31.5" customHeight="1" x14ac:dyDescent="0.3">
      <c r="A171" s="274"/>
      <c r="B171" s="362" t="s">
        <v>155</v>
      </c>
      <c r="C171" s="267">
        <v>992</v>
      </c>
      <c r="D171" s="268" t="s">
        <v>97</v>
      </c>
      <c r="E171" s="268" t="s">
        <v>26</v>
      </c>
      <c r="F171" s="269" t="s">
        <v>40</v>
      </c>
      <c r="G171" s="270" t="s">
        <v>74</v>
      </c>
      <c r="H171" s="270" t="s">
        <v>23</v>
      </c>
      <c r="I171" s="271" t="s">
        <v>150</v>
      </c>
      <c r="J171" s="268"/>
      <c r="K171" s="266">
        <f>K172</f>
        <v>20</v>
      </c>
      <c r="L171" s="425"/>
    </row>
    <row r="172" spans="1:14" ht="48" customHeight="1" x14ac:dyDescent="0.3">
      <c r="A172" s="274"/>
      <c r="B172" s="362" t="s">
        <v>106</v>
      </c>
      <c r="C172" s="267">
        <v>992</v>
      </c>
      <c r="D172" s="268" t="s">
        <v>97</v>
      </c>
      <c r="E172" s="268" t="s">
        <v>26</v>
      </c>
      <c r="F172" s="269" t="s">
        <v>40</v>
      </c>
      <c r="G172" s="270" t="s">
        <v>74</v>
      </c>
      <c r="H172" s="270" t="s">
        <v>23</v>
      </c>
      <c r="I172" s="271" t="s">
        <v>150</v>
      </c>
      <c r="J172" s="268" t="s">
        <v>107</v>
      </c>
      <c r="K172" s="266">
        <v>20</v>
      </c>
      <c r="L172" s="425"/>
    </row>
    <row r="173" spans="1:14" s="51" customFormat="1" ht="18.75" x14ac:dyDescent="0.3">
      <c r="A173" s="353"/>
      <c r="B173" s="352" t="s">
        <v>209</v>
      </c>
      <c r="C173" s="276">
        <v>992</v>
      </c>
      <c r="D173" s="277">
        <v>11</v>
      </c>
      <c r="E173" s="277" t="s">
        <v>23</v>
      </c>
      <c r="F173" s="278"/>
      <c r="G173" s="279"/>
      <c r="H173" s="270"/>
      <c r="I173" s="280"/>
      <c r="J173" s="277"/>
      <c r="K173" s="264">
        <f>K174</f>
        <v>263.60000000000002</v>
      </c>
      <c r="L173" s="426"/>
      <c r="M173" s="110"/>
      <c r="N173" s="110"/>
    </row>
    <row r="174" spans="1:14" ht="18.75" x14ac:dyDescent="0.3">
      <c r="A174" s="274"/>
      <c r="B174" s="362" t="s">
        <v>43</v>
      </c>
      <c r="C174" s="267">
        <v>992</v>
      </c>
      <c r="D174" s="268">
        <v>11</v>
      </c>
      <c r="E174" s="268" t="s">
        <v>24</v>
      </c>
      <c r="F174" s="269" t="s">
        <v>31</v>
      </c>
      <c r="G174" s="270" t="s">
        <v>74</v>
      </c>
      <c r="H174" s="270" t="s">
        <v>23</v>
      </c>
      <c r="I174" s="271" t="s">
        <v>126</v>
      </c>
      <c r="J174" s="268"/>
      <c r="K174" s="266">
        <f>K175</f>
        <v>263.60000000000002</v>
      </c>
      <c r="L174" s="425"/>
    </row>
    <row r="175" spans="1:14" ht="37.5" x14ac:dyDescent="0.3">
      <c r="A175" s="274"/>
      <c r="B175" s="362" t="s">
        <v>297</v>
      </c>
      <c r="C175" s="267">
        <v>992</v>
      </c>
      <c r="D175" s="268">
        <v>11</v>
      </c>
      <c r="E175" s="268" t="s">
        <v>24</v>
      </c>
      <c r="F175" s="269" t="s">
        <v>31</v>
      </c>
      <c r="G175" s="270" t="s">
        <v>74</v>
      </c>
      <c r="H175" s="270" t="s">
        <v>23</v>
      </c>
      <c r="I175" s="271" t="s">
        <v>126</v>
      </c>
      <c r="J175" s="268"/>
      <c r="K175" s="266">
        <f>K176</f>
        <v>263.60000000000002</v>
      </c>
      <c r="L175" s="425"/>
    </row>
    <row r="176" spans="1:14" ht="32.25" customHeight="1" x14ac:dyDescent="0.3">
      <c r="A176" s="274"/>
      <c r="B176" s="362" t="s">
        <v>214</v>
      </c>
      <c r="C176" s="267">
        <v>992</v>
      </c>
      <c r="D176" s="268" t="s">
        <v>42</v>
      </c>
      <c r="E176" s="268" t="s">
        <v>24</v>
      </c>
      <c r="F176" s="269" t="s">
        <v>31</v>
      </c>
      <c r="G176" s="270" t="s">
        <v>74</v>
      </c>
      <c r="H176" s="270" t="s">
        <v>23</v>
      </c>
      <c r="I176" s="271" t="s">
        <v>126</v>
      </c>
      <c r="J176" s="268"/>
      <c r="K176" s="266">
        <f>K177</f>
        <v>263.60000000000002</v>
      </c>
      <c r="L176" s="425"/>
    </row>
    <row r="177" spans="1:256" ht="33" customHeight="1" x14ac:dyDescent="0.3">
      <c r="A177" s="274"/>
      <c r="B177" s="350" t="s">
        <v>114</v>
      </c>
      <c r="C177" s="267">
        <v>992</v>
      </c>
      <c r="D177" s="268" t="s">
        <v>42</v>
      </c>
      <c r="E177" s="268" t="s">
        <v>24</v>
      </c>
      <c r="F177" s="269" t="s">
        <v>31</v>
      </c>
      <c r="G177" s="270" t="s">
        <v>74</v>
      </c>
      <c r="H177" s="270" t="s">
        <v>26</v>
      </c>
      <c r="I177" s="271" t="s">
        <v>130</v>
      </c>
      <c r="J177" s="268"/>
      <c r="K177" s="266">
        <f>K178+K179</f>
        <v>263.60000000000002</v>
      </c>
      <c r="L177" s="425"/>
    </row>
    <row r="178" spans="1:256" ht="81" customHeight="1" x14ac:dyDescent="0.3">
      <c r="A178" s="274"/>
      <c r="B178" s="350" t="s">
        <v>75</v>
      </c>
      <c r="C178" s="267">
        <v>992</v>
      </c>
      <c r="D178" s="268" t="s">
        <v>42</v>
      </c>
      <c r="E178" s="268" t="s">
        <v>24</v>
      </c>
      <c r="F178" s="269" t="s">
        <v>31</v>
      </c>
      <c r="G178" s="270" t="s">
        <v>74</v>
      </c>
      <c r="H178" s="270" t="s">
        <v>26</v>
      </c>
      <c r="I178" s="271" t="s">
        <v>130</v>
      </c>
      <c r="J178" s="268" t="s">
        <v>76</v>
      </c>
      <c r="K178" s="266">
        <v>233.6</v>
      </c>
      <c r="L178" s="425"/>
    </row>
    <row r="179" spans="1:256" ht="31.5" customHeight="1" x14ac:dyDescent="0.3">
      <c r="A179" s="274"/>
      <c r="B179" s="282" t="s">
        <v>79</v>
      </c>
      <c r="C179" s="267">
        <v>992</v>
      </c>
      <c r="D179" s="268" t="s">
        <v>42</v>
      </c>
      <c r="E179" s="268" t="s">
        <v>24</v>
      </c>
      <c r="F179" s="269" t="s">
        <v>31</v>
      </c>
      <c r="G179" s="270" t="s">
        <v>74</v>
      </c>
      <c r="H179" s="270" t="s">
        <v>26</v>
      </c>
      <c r="I179" s="271" t="s">
        <v>130</v>
      </c>
      <c r="J179" s="268" t="s">
        <v>80</v>
      </c>
      <c r="K179" s="266">
        <v>30</v>
      </c>
      <c r="L179" s="425"/>
    </row>
    <row r="180" spans="1:256" s="51" customFormat="1" ht="24" customHeight="1" x14ac:dyDescent="0.3">
      <c r="A180" s="353"/>
      <c r="B180" s="352" t="s">
        <v>44</v>
      </c>
      <c r="C180" s="276">
        <v>992</v>
      </c>
      <c r="D180" s="277" t="s">
        <v>40</v>
      </c>
      <c r="E180" s="277" t="s">
        <v>23</v>
      </c>
      <c r="F180" s="278"/>
      <c r="G180" s="279"/>
      <c r="H180" s="279"/>
      <c r="I180" s="280"/>
      <c r="J180" s="277"/>
      <c r="K180" s="264">
        <f>K185</f>
        <v>150</v>
      </c>
      <c r="L180" s="426"/>
      <c r="M180" s="110"/>
      <c r="N180" s="110"/>
    </row>
    <row r="181" spans="1:256" ht="18.75" x14ac:dyDescent="0.3">
      <c r="A181" s="274"/>
      <c r="B181" s="362" t="s">
        <v>45</v>
      </c>
      <c r="C181" s="267">
        <v>992</v>
      </c>
      <c r="D181" s="268" t="s">
        <v>40</v>
      </c>
      <c r="E181" s="268" t="s">
        <v>24</v>
      </c>
      <c r="F181" s="269"/>
      <c r="G181" s="270"/>
      <c r="H181" s="270"/>
      <c r="I181" s="271"/>
      <c r="J181" s="268"/>
      <c r="K181" s="266">
        <f>K185</f>
        <v>150</v>
      </c>
      <c r="L181" s="425"/>
    </row>
    <row r="182" spans="1:256" ht="37.5" x14ac:dyDescent="0.3">
      <c r="A182" s="274"/>
      <c r="B182" s="282" t="s">
        <v>377</v>
      </c>
      <c r="C182" s="267">
        <v>992</v>
      </c>
      <c r="D182" s="268" t="s">
        <v>40</v>
      </c>
      <c r="E182" s="268" t="s">
        <v>24</v>
      </c>
      <c r="F182" s="269" t="s">
        <v>98</v>
      </c>
      <c r="G182" s="270" t="s">
        <v>65</v>
      </c>
      <c r="H182" s="270" t="s">
        <v>23</v>
      </c>
      <c r="I182" s="271" t="s">
        <v>126</v>
      </c>
      <c r="J182" s="268"/>
      <c r="K182" s="266">
        <f>K185</f>
        <v>150</v>
      </c>
      <c r="L182" s="425"/>
    </row>
    <row r="183" spans="1:256" ht="30" customHeight="1" x14ac:dyDescent="0.3">
      <c r="A183" s="274"/>
      <c r="B183" s="362" t="s">
        <v>115</v>
      </c>
      <c r="C183" s="267">
        <v>992</v>
      </c>
      <c r="D183" s="268" t="s">
        <v>40</v>
      </c>
      <c r="E183" s="268" t="s">
        <v>24</v>
      </c>
      <c r="F183" s="269" t="s">
        <v>98</v>
      </c>
      <c r="G183" s="270" t="s">
        <v>74</v>
      </c>
      <c r="H183" s="270" t="s">
        <v>23</v>
      </c>
      <c r="I183" s="271" t="s">
        <v>126</v>
      </c>
      <c r="J183" s="268"/>
      <c r="K183" s="266">
        <f>K184</f>
        <v>150</v>
      </c>
      <c r="L183" s="425"/>
    </row>
    <row r="184" spans="1:256" ht="33" customHeight="1" x14ac:dyDescent="0.3">
      <c r="A184" s="274"/>
      <c r="B184" s="350" t="s">
        <v>56</v>
      </c>
      <c r="C184" s="267">
        <v>992</v>
      </c>
      <c r="D184" s="268" t="s">
        <v>40</v>
      </c>
      <c r="E184" s="268" t="s">
        <v>24</v>
      </c>
      <c r="F184" s="269" t="s">
        <v>98</v>
      </c>
      <c r="G184" s="270" t="s">
        <v>74</v>
      </c>
      <c r="H184" s="270" t="s">
        <v>23</v>
      </c>
      <c r="I184" s="271" t="s">
        <v>133</v>
      </c>
      <c r="J184" s="268"/>
      <c r="K184" s="266">
        <f>K185</f>
        <v>150</v>
      </c>
      <c r="L184" s="425"/>
    </row>
    <row r="185" spans="1:256" ht="18.75" x14ac:dyDescent="0.3">
      <c r="A185" s="274"/>
      <c r="B185" s="282" t="s">
        <v>79</v>
      </c>
      <c r="C185" s="267">
        <v>992</v>
      </c>
      <c r="D185" s="268" t="s">
        <v>40</v>
      </c>
      <c r="E185" s="268" t="s">
        <v>24</v>
      </c>
      <c r="F185" s="269" t="s">
        <v>98</v>
      </c>
      <c r="G185" s="270" t="s">
        <v>74</v>
      </c>
      <c r="H185" s="270" t="s">
        <v>23</v>
      </c>
      <c r="I185" s="271" t="s">
        <v>133</v>
      </c>
      <c r="J185" s="268" t="s">
        <v>80</v>
      </c>
      <c r="K185" s="266">
        <v>150</v>
      </c>
      <c r="L185" s="425"/>
    </row>
    <row r="186" spans="1:256" s="93" customFormat="1" ht="36" customHeight="1" x14ac:dyDescent="0.3">
      <c r="A186" s="434"/>
      <c r="B186" s="382" t="s">
        <v>449</v>
      </c>
      <c r="C186" s="383">
        <v>992</v>
      </c>
      <c r="D186" s="384" t="s">
        <v>41</v>
      </c>
      <c r="E186" s="385" t="s">
        <v>23</v>
      </c>
      <c r="F186" s="386"/>
      <c r="G186" s="387"/>
      <c r="H186" s="387"/>
      <c r="I186" s="388"/>
      <c r="J186" s="389"/>
      <c r="K186" s="390">
        <f>K191</f>
        <v>1</v>
      </c>
      <c r="L186" s="435"/>
      <c r="M186" s="116"/>
      <c r="N186" s="116"/>
      <c r="O186" s="99"/>
      <c r="P186" s="99"/>
      <c r="Q186" s="99"/>
      <c r="R186" s="99"/>
      <c r="S186" s="99"/>
      <c r="T186" s="99"/>
      <c r="U186" s="99"/>
      <c r="V186" s="99"/>
      <c r="W186" s="99"/>
      <c r="X186" s="99"/>
      <c r="Y186" s="99"/>
      <c r="Z186" s="99"/>
      <c r="AA186" s="99"/>
      <c r="AB186" s="99"/>
      <c r="AC186" s="99"/>
      <c r="AD186" s="99"/>
      <c r="AE186" s="99"/>
      <c r="AF186" s="99"/>
      <c r="AG186" s="99"/>
      <c r="AH186" s="99"/>
      <c r="AI186" s="99"/>
      <c r="AJ186" s="99"/>
      <c r="AK186" s="99"/>
      <c r="AL186" s="99"/>
      <c r="AM186" s="99"/>
      <c r="AN186" s="99"/>
      <c r="AO186" s="99"/>
      <c r="AP186" s="99"/>
      <c r="AQ186" s="99"/>
      <c r="AR186" s="99"/>
      <c r="AS186" s="99"/>
      <c r="AT186" s="99"/>
      <c r="AU186" s="99"/>
      <c r="AV186" s="99"/>
      <c r="AW186" s="99"/>
      <c r="AX186" s="99"/>
      <c r="AY186" s="99"/>
      <c r="AZ186" s="99"/>
      <c r="BA186" s="99"/>
      <c r="BB186" s="99"/>
      <c r="BC186" s="99"/>
      <c r="BD186" s="99"/>
      <c r="BE186" s="99"/>
      <c r="BF186" s="99"/>
      <c r="BG186" s="99"/>
      <c r="BH186" s="99"/>
      <c r="BI186" s="99"/>
      <c r="BJ186" s="99"/>
      <c r="BK186" s="99"/>
      <c r="BL186" s="99"/>
      <c r="BM186" s="99"/>
      <c r="BN186" s="99"/>
      <c r="BO186" s="99"/>
      <c r="BP186" s="99"/>
      <c r="BQ186" s="99"/>
      <c r="BR186" s="99"/>
      <c r="BS186" s="99"/>
      <c r="BT186" s="99"/>
      <c r="BU186" s="99"/>
      <c r="BV186" s="99"/>
      <c r="BW186" s="99"/>
      <c r="BX186" s="99"/>
      <c r="BY186" s="99"/>
      <c r="BZ186" s="99"/>
      <c r="CA186" s="99"/>
      <c r="CB186" s="99"/>
      <c r="CC186" s="99"/>
      <c r="CD186" s="99"/>
      <c r="CE186" s="99"/>
      <c r="CF186" s="99"/>
      <c r="CG186" s="99"/>
      <c r="CH186" s="99"/>
      <c r="CI186" s="99"/>
      <c r="CJ186" s="99"/>
      <c r="CK186" s="99"/>
      <c r="CL186" s="99"/>
      <c r="CM186" s="99"/>
      <c r="CN186" s="99"/>
      <c r="CO186" s="99"/>
      <c r="CP186" s="99"/>
      <c r="CQ186" s="99"/>
      <c r="CR186" s="99"/>
      <c r="CS186" s="99"/>
      <c r="CT186" s="99"/>
      <c r="CU186" s="99"/>
      <c r="CV186" s="99"/>
      <c r="CW186" s="99"/>
      <c r="CX186" s="99"/>
      <c r="CY186" s="99"/>
      <c r="CZ186" s="99"/>
      <c r="DA186" s="99"/>
      <c r="DB186" s="99"/>
      <c r="DC186" s="99"/>
      <c r="DD186" s="99"/>
      <c r="DE186" s="99"/>
      <c r="DF186" s="99"/>
      <c r="DG186" s="99"/>
      <c r="DH186" s="99"/>
      <c r="DI186" s="99"/>
      <c r="DJ186" s="99"/>
      <c r="DK186" s="99"/>
      <c r="DL186" s="99"/>
      <c r="DM186" s="99"/>
      <c r="DN186" s="99"/>
      <c r="DO186" s="99"/>
      <c r="DP186" s="99"/>
      <c r="DQ186" s="99"/>
      <c r="DR186" s="99"/>
      <c r="DS186" s="99"/>
      <c r="DT186" s="99"/>
      <c r="DU186" s="99"/>
      <c r="DV186" s="99"/>
      <c r="DW186" s="99"/>
      <c r="DX186" s="99"/>
      <c r="DY186" s="99"/>
      <c r="DZ186" s="99"/>
      <c r="EA186" s="99"/>
      <c r="EB186" s="99"/>
      <c r="EC186" s="99"/>
      <c r="ED186" s="99"/>
      <c r="EE186" s="99"/>
      <c r="EF186" s="99"/>
      <c r="EG186" s="99"/>
      <c r="EH186" s="99"/>
      <c r="EI186" s="99"/>
      <c r="EJ186" s="99"/>
      <c r="EK186" s="99"/>
      <c r="EL186" s="99"/>
      <c r="EM186" s="99"/>
      <c r="EN186" s="99"/>
      <c r="EO186" s="99"/>
      <c r="EP186" s="99"/>
      <c r="EQ186" s="99"/>
      <c r="ER186" s="99"/>
      <c r="ES186" s="99"/>
      <c r="ET186" s="99"/>
      <c r="EU186" s="99"/>
      <c r="EV186" s="99"/>
      <c r="EW186" s="99"/>
      <c r="EX186" s="99"/>
      <c r="EY186" s="99"/>
      <c r="EZ186" s="99"/>
      <c r="FA186" s="99"/>
      <c r="FB186" s="99"/>
      <c r="FC186" s="99"/>
      <c r="FD186" s="99"/>
      <c r="FE186" s="99"/>
      <c r="FF186" s="99"/>
      <c r="FG186" s="99"/>
      <c r="FH186" s="99"/>
      <c r="FI186" s="99"/>
      <c r="FJ186" s="99"/>
      <c r="FK186" s="99"/>
      <c r="FL186" s="99"/>
      <c r="FM186" s="99"/>
      <c r="FN186" s="99"/>
      <c r="FO186" s="99"/>
      <c r="FP186" s="99"/>
      <c r="FQ186" s="99"/>
      <c r="FR186" s="99"/>
      <c r="FS186" s="99"/>
      <c r="FT186" s="99"/>
      <c r="FU186" s="99"/>
      <c r="FV186" s="99"/>
      <c r="FW186" s="99"/>
      <c r="FX186" s="99"/>
      <c r="FY186" s="99"/>
      <c r="FZ186" s="99"/>
      <c r="GA186" s="99"/>
      <c r="GB186" s="99"/>
      <c r="GC186" s="99"/>
      <c r="GD186" s="99"/>
      <c r="GE186" s="99"/>
      <c r="GF186" s="99"/>
      <c r="GG186" s="99"/>
      <c r="GH186" s="99"/>
      <c r="GI186" s="99"/>
      <c r="GJ186" s="99"/>
      <c r="GK186" s="99"/>
      <c r="GL186" s="99"/>
      <c r="GM186" s="99"/>
      <c r="GN186" s="99"/>
      <c r="GO186" s="99"/>
      <c r="GP186" s="99"/>
      <c r="GQ186" s="99"/>
      <c r="GR186" s="99"/>
      <c r="GS186" s="99"/>
      <c r="GT186" s="99"/>
      <c r="GU186" s="99"/>
      <c r="GV186" s="99"/>
      <c r="GW186" s="99"/>
      <c r="GX186" s="99"/>
      <c r="GY186" s="99"/>
      <c r="GZ186" s="99"/>
      <c r="HA186" s="99"/>
      <c r="HB186" s="99"/>
      <c r="HC186" s="99"/>
      <c r="HD186" s="99"/>
      <c r="HE186" s="99"/>
      <c r="HF186" s="99"/>
      <c r="HG186" s="99"/>
      <c r="HH186" s="99"/>
      <c r="HI186" s="99"/>
      <c r="HJ186" s="99"/>
      <c r="HK186" s="99"/>
      <c r="HL186" s="99"/>
      <c r="HM186" s="99"/>
      <c r="HN186" s="99"/>
      <c r="HO186" s="99"/>
      <c r="HP186" s="99"/>
      <c r="HQ186" s="99"/>
      <c r="HR186" s="99"/>
      <c r="HS186" s="99"/>
      <c r="HT186" s="99"/>
      <c r="HU186" s="99"/>
      <c r="HV186" s="99"/>
      <c r="HW186" s="99"/>
      <c r="HX186" s="99"/>
      <c r="HY186" s="99"/>
      <c r="HZ186" s="99"/>
      <c r="IA186" s="99"/>
      <c r="IB186" s="99"/>
      <c r="IC186" s="99"/>
      <c r="ID186" s="99"/>
      <c r="IE186" s="99"/>
      <c r="IF186" s="99"/>
      <c r="IG186" s="99"/>
      <c r="IH186" s="99"/>
      <c r="II186" s="99"/>
      <c r="IJ186" s="99"/>
      <c r="IK186" s="99"/>
      <c r="IL186" s="99"/>
      <c r="IM186" s="99"/>
      <c r="IN186" s="99"/>
      <c r="IO186" s="99"/>
      <c r="IP186" s="99"/>
      <c r="IQ186" s="99"/>
      <c r="IR186" s="99"/>
      <c r="IS186" s="99"/>
      <c r="IT186" s="99"/>
      <c r="IU186" s="99"/>
      <c r="IV186" s="99"/>
    </row>
    <row r="187" spans="1:256" customFormat="1" ht="31.5" customHeight="1" x14ac:dyDescent="0.3">
      <c r="A187" s="436"/>
      <c r="B187" s="391" t="s">
        <v>450</v>
      </c>
      <c r="C187" s="392">
        <v>992</v>
      </c>
      <c r="D187" s="393" t="s">
        <v>41</v>
      </c>
      <c r="E187" s="394" t="s">
        <v>22</v>
      </c>
      <c r="F187" s="395"/>
      <c r="G187" s="396"/>
      <c r="H187" s="396"/>
      <c r="I187" s="397"/>
      <c r="J187" s="398"/>
      <c r="K187" s="399">
        <f>K190</f>
        <v>1</v>
      </c>
      <c r="L187" s="437"/>
      <c r="M187" s="117"/>
      <c r="N187" s="117"/>
      <c r="O187" s="100"/>
      <c r="P187" s="100"/>
      <c r="Q187" s="100"/>
      <c r="R187" s="100"/>
      <c r="S187" s="100"/>
      <c r="T187" s="100"/>
      <c r="U187" s="100"/>
      <c r="V187" s="100"/>
      <c r="W187" s="100"/>
      <c r="X187" s="100"/>
      <c r="Y187" s="100"/>
      <c r="Z187" s="100"/>
      <c r="AA187" s="100"/>
      <c r="AB187" s="100"/>
      <c r="AC187" s="100"/>
      <c r="AD187" s="100"/>
      <c r="AE187" s="100"/>
      <c r="AF187" s="100"/>
      <c r="AG187" s="100"/>
      <c r="AH187" s="100"/>
      <c r="AI187" s="100"/>
      <c r="AJ187" s="100"/>
      <c r="AK187" s="100"/>
      <c r="AL187" s="100"/>
      <c r="AM187" s="100"/>
      <c r="AN187" s="100"/>
      <c r="AO187" s="100"/>
      <c r="AP187" s="100"/>
      <c r="AQ187" s="100"/>
      <c r="AR187" s="100"/>
      <c r="AS187" s="100"/>
      <c r="AT187" s="100"/>
      <c r="AU187" s="100"/>
      <c r="AV187" s="100"/>
      <c r="AW187" s="100"/>
      <c r="AX187" s="100"/>
      <c r="AY187" s="100"/>
      <c r="AZ187" s="100"/>
      <c r="BA187" s="100"/>
      <c r="BB187" s="100"/>
      <c r="BC187" s="100"/>
      <c r="BD187" s="100"/>
      <c r="BE187" s="100"/>
      <c r="BF187" s="100"/>
      <c r="BG187" s="100"/>
      <c r="BH187" s="100"/>
      <c r="BI187" s="100"/>
      <c r="BJ187" s="100"/>
      <c r="BK187" s="100"/>
      <c r="BL187" s="100"/>
      <c r="BM187" s="100"/>
      <c r="BN187" s="100"/>
      <c r="BO187" s="100"/>
      <c r="BP187" s="100"/>
      <c r="BQ187" s="100"/>
      <c r="BR187" s="100"/>
      <c r="BS187" s="100"/>
      <c r="BT187" s="100"/>
      <c r="BU187" s="100"/>
      <c r="BV187" s="100"/>
      <c r="BW187" s="100"/>
      <c r="BX187" s="100"/>
      <c r="BY187" s="100"/>
      <c r="BZ187" s="100"/>
      <c r="CA187" s="100"/>
      <c r="CB187" s="100"/>
      <c r="CC187" s="100"/>
      <c r="CD187" s="100"/>
      <c r="CE187" s="100"/>
      <c r="CF187" s="100"/>
      <c r="CG187" s="100"/>
      <c r="CH187" s="100"/>
      <c r="CI187" s="100"/>
      <c r="CJ187" s="100"/>
      <c r="CK187" s="100"/>
      <c r="CL187" s="100"/>
      <c r="CM187" s="100"/>
      <c r="CN187" s="100"/>
      <c r="CO187" s="100"/>
      <c r="CP187" s="100"/>
      <c r="CQ187" s="100"/>
      <c r="CR187" s="100"/>
      <c r="CS187" s="100"/>
      <c r="CT187" s="100"/>
      <c r="CU187" s="100"/>
      <c r="CV187" s="100"/>
      <c r="CW187" s="100"/>
      <c r="CX187" s="100"/>
      <c r="CY187" s="100"/>
      <c r="CZ187" s="100"/>
      <c r="DA187" s="100"/>
      <c r="DB187" s="100"/>
      <c r="DC187" s="100"/>
      <c r="DD187" s="100"/>
      <c r="DE187" s="100"/>
      <c r="DF187" s="100"/>
      <c r="DG187" s="100"/>
      <c r="DH187" s="100"/>
      <c r="DI187" s="100"/>
      <c r="DJ187" s="100"/>
      <c r="DK187" s="100"/>
      <c r="DL187" s="100"/>
      <c r="DM187" s="100"/>
      <c r="DN187" s="100"/>
      <c r="DO187" s="100"/>
      <c r="DP187" s="100"/>
      <c r="DQ187" s="100"/>
      <c r="DR187" s="100"/>
      <c r="DS187" s="100"/>
      <c r="DT187" s="100"/>
      <c r="DU187" s="100"/>
      <c r="DV187" s="100"/>
      <c r="DW187" s="100"/>
      <c r="DX187" s="100"/>
      <c r="DY187" s="100"/>
      <c r="DZ187" s="100"/>
      <c r="EA187" s="100"/>
      <c r="EB187" s="100"/>
      <c r="EC187" s="100"/>
      <c r="ED187" s="100"/>
      <c r="EE187" s="100"/>
      <c r="EF187" s="100"/>
      <c r="EG187" s="100"/>
      <c r="EH187" s="100"/>
      <c r="EI187" s="100"/>
      <c r="EJ187" s="100"/>
      <c r="EK187" s="100"/>
      <c r="EL187" s="100"/>
      <c r="EM187" s="100"/>
      <c r="EN187" s="100"/>
      <c r="EO187" s="100"/>
      <c r="EP187" s="100"/>
      <c r="EQ187" s="100"/>
      <c r="ER187" s="100"/>
      <c r="ES187" s="100"/>
      <c r="ET187" s="100"/>
      <c r="EU187" s="100"/>
      <c r="EV187" s="100"/>
      <c r="EW187" s="100"/>
      <c r="EX187" s="100"/>
      <c r="EY187" s="100"/>
      <c r="EZ187" s="100"/>
      <c r="FA187" s="100"/>
      <c r="FB187" s="100"/>
      <c r="FC187" s="100"/>
      <c r="FD187" s="100"/>
      <c r="FE187" s="100"/>
      <c r="FF187" s="100"/>
      <c r="FG187" s="100"/>
      <c r="FH187" s="100"/>
      <c r="FI187" s="100"/>
      <c r="FJ187" s="100"/>
      <c r="FK187" s="100"/>
      <c r="FL187" s="100"/>
      <c r="FM187" s="100"/>
      <c r="FN187" s="100"/>
      <c r="FO187" s="100"/>
      <c r="FP187" s="100"/>
      <c r="FQ187" s="100"/>
      <c r="FR187" s="100"/>
      <c r="FS187" s="100"/>
      <c r="FT187" s="100"/>
      <c r="FU187" s="100"/>
      <c r="FV187" s="100"/>
      <c r="FW187" s="100"/>
      <c r="FX187" s="100"/>
      <c r="FY187" s="100"/>
      <c r="FZ187" s="100"/>
      <c r="GA187" s="100"/>
      <c r="GB187" s="100"/>
      <c r="GC187" s="100"/>
      <c r="GD187" s="100"/>
      <c r="GE187" s="100"/>
      <c r="GF187" s="100"/>
      <c r="GG187" s="100"/>
      <c r="GH187" s="100"/>
      <c r="GI187" s="100"/>
      <c r="GJ187" s="100"/>
      <c r="GK187" s="100"/>
      <c r="GL187" s="100"/>
      <c r="GM187" s="100"/>
      <c r="GN187" s="100"/>
      <c r="GO187" s="100"/>
      <c r="GP187" s="100"/>
      <c r="GQ187" s="100"/>
      <c r="GR187" s="100"/>
      <c r="GS187" s="100"/>
      <c r="GT187" s="100"/>
      <c r="GU187" s="100"/>
      <c r="GV187" s="100"/>
      <c r="GW187" s="100"/>
      <c r="GX187" s="100"/>
      <c r="GY187" s="100"/>
      <c r="GZ187" s="100"/>
      <c r="HA187" s="100"/>
      <c r="HB187" s="100"/>
      <c r="HC187" s="100"/>
      <c r="HD187" s="100"/>
      <c r="HE187" s="100"/>
      <c r="HF187" s="100"/>
      <c r="HG187" s="100"/>
      <c r="HH187" s="100"/>
      <c r="HI187" s="100"/>
      <c r="HJ187" s="100"/>
      <c r="HK187" s="100"/>
      <c r="HL187" s="100"/>
      <c r="HM187" s="100"/>
      <c r="HN187" s="100"/>
      <c r="HO187" s="100"/>
      <c r="HP187" s="100"/>
      <c r="HQ187" s="100"/>
      <c r="HR187" s="100"/>
      <c r="HS187" s="100"/>
      <c r="HT187" s="100"/>
      <c r="HU187" s="100"/>
      <c r="HV187" s="100"/>
      <c r="HW187" s="100"/>
      <c r="HX187" s="100"/>
      <c r="HY187" s="100"/>
      <c r="HZ187" s="100"/>
      <c r="IA187" s="100"/>
      <c r="IB187" s="100"/>
      <c r="IC187" s="100"/>
      <c r="ID187" s="100"/>
      <c r="IE187" s="100"/>
      <c r="IF187" s="100"/>
      <c r="IG187" s="100"/>
      <c r="IH187" s="100"/>
      <c r="II187" s="100"/>
      <c r="IJ187" s="100"/>
      <c r="IK187" s="100"/>
      <c r="IL187" s="100"/>
      <c r="IM187" s="100"/>
      <c r="IN187" s="100"/>
      <c r="IO187" s="100"/>
      <c r="IP187" s="100"/>
      <c r="IQ187" s="100"/>
      <c r="IR187" s="100"/>
      <c r="IS187" s="100"/>
      <c r="IT187" s="100"/>
      <c r="IU187" s="100"/>
      <c r="IV187" s="100"/>
    </row>
    <row r="188" spans="1:256" customFormat="1" ht="20.25" customHeight="1" x14ac:dyDescent="0.3">
      <c r="A188" s="436"/>
      <c r="B188" s="400" t="s">
        <v>158</v>
      </c>
      <c r="C188" s="392">
        <v>992</v>
      </c>
      <c r="D188" s="393" t="s">
        <v>41</v>
      </c>
      <c r="E188" s="394" t="s">
        <v>22</v>
      </c>
      <c r="F188" s="395" t="s">
        <v>159</v>
      </c>
      <c r="G188" s="396" t="s">
        <v>65</v>
      </c>
      <c r="H188" s="396" t="s">
        <v>23</v>
      </c>
      <c r="I188" s="397" t="s">
        <v>126</v>
      </c>
      <c r="J188" s="398"/>
      <c r="K188" s="399">
        <f>K191</f>
        <v>1</v>
      </c>
      <c r="L188" s="437"/>
      <c r="M188" s="117"/>
      <c r="N188" s="117"/>
      <c r="O188" s="100"/>
      <c r="P188" s="100"/>
      <c r="Q188" s="100"/>
      <c r="R188" s="100"/>
      <c r="S188" s="100"/>
      <c r="T188" s="100"/>
      <c r="U188" s="100"/>
      <c r="V188" s="100"/>
      <c r="W188" s="100"/>
      <c r="X188" s="100"/>
      <c r="Y188" s="100"/>
      <c r="Z188" s="100"/>
      <c r="AA188" s="100"/>
      <c r="AB188" s="100"/>
      <c r="AC188" s="100"/>
      <c r="AD188" s="100"/>
      <c r="AE188" s="100"/>
      <c r="AF188" s="100"/>
      <c r="AG188" s="100"/>
      <c r="AH188" s="100"/>
      <c r="AI188" s="100"/>
      <c r="AJ188" s="100"/>
      <c r="AK188" s="100"/>
      <c r="AL188" s="100"/>
      <c r="AM188" s="100"/>
      <c r="AN188" s="100"/>
      <c r="AO188" s="100"/>
      <c r="AP188" s="100"/>
      <c r="AQ188" s="100"/>
      <c r="AR188" s="100"/>
      <c r="AS188" s="100"/>
      <c r="AT188" s="100"/>
      <c r="AU188" s="100"/>
      <c r="AV188" s="100"/>
      <c r="AW188" s="100"/>
      <c r="AX188" s="100"/>
      <c r="AY188" s="100"/>
      <c r="AZ188" s="100"/>
      <c r="BA188" s="100"/>
      <c r="BB188" s="100"/>
      <c r="BC188" s="100"/>
      <c r="BD188" s="100"/>
      <c r="BE188" s="100"/>
      <c r="BF188" s="100"/>
      <c r="BG188" s="100"/>
      <c r="BH188" s="100"/>
      <c r="BI188" s="100"/>
      <c r="BJ188" s="100"/>
      <c r="BK188" s="100"/>
      <c r="BL188" s="100"/>
      <c r="BM188" s="100"/>
      <c r="BN188" s="100"/>
      <c r="BO188" s="100"/>
      <c r="BP188" s="100"/>
      <c r="BQ188" s="100"/>
      <c r="BR188" s="100"/>
      <c r="BS188" s="100"/>
      <c r="BT188" s="100"/>
      <c r="BU188" s="100"/>
      <c r="BV188" s="100"/>
      <c r="BW188" s="100"/>
      <c r="BX188" s="100"/>
      <c r="BY188" s="100"/>
      <c r="BZ188" s="100"/>
      <c r="CA188" s="100"/>
      <c r="CB188" s="100"/>
      <c r="CC188" s="100"/>
      <c r="CD188" s="100"/>
      <c r="CE188" s="100"/>
      <c r="CF188" s="100"/>
      <c r="CG188" s="100"/>
      <c r="CH188" s="100"/>
      <c r="CI188" s="100"/>
      <c r="CJ188" s="100"/>
      <c r="CK188" s="100"/>
      <c r="CL188" s="100"/>
      <c r="CM188" s="100"/>
      <c r="CN188" s="100"/>
      <c r="CO188" s="100"/>
      <c r="CP188" s="100"/>
      <c r="CQ188" s="100"/>
      <c r="CR188" s="100"/>
      <c r="CS188" s="100"/>
      <c r="CT188" s="100"/>
      <c r="CU188" s="100"/>
      <c r="CV188" s="100"/>
      <c r="CW188" s="100"/>
      <c r="CX188" s="100"/>
      <c r="CY188" s="100"/>
      <c r="CZ188" s="100"/>
      <c r="DA188" s="100"/>
      <c r="DB188" s="100"/>
      <c r="DC188" s="100"/>
      <c r="DD188" s="100"/>
      <c r="DE188" s="100"/>
      <c r="DF188" s="100"/>
      <c r="DG188" s="100"/>
      <c r="DH188" s="100"/>
      <c r="DI188" s="100"/>
      <c r="DJ188" s="100"/>
      <c r="DK188" s="100"/>
      <c r="DL188" s="100"/>
      <c r="DM188" s="100"/>
      <c r="DN188" s="100"/>
      <c r="DO188" s="100"/>
      <c r="DP188" s="100"/>
      <c r="DQ188" s="100"/>
      <c r="DR188" s="100"/>
      <c r="DS188" s="100"/>
      <c r="DT188" s="100"/>
      <c r="DU188" s="100"/>
      <c r="DV188" s="100"/>
      <c r="DW188" s="100"/>
      <c r="DX188" s="100"/>
      <c r="DY188" s="100"/>
      <c r="DZ188" s="100"/>
      <c r="EA188" s="100"/>
      <c r="EB188" s="100"/>
      <c r="EC188" s="100"/>
      <c r="ED188" s="100"/>
      <c r="EE188" s="100"/>
      <c r="EF188" s="100"/>
      <c r="EG188" s="100"/>
      <c r="EH188" s="100"/>
      <c r="EI188" s="100"/>
      <c r="EJ188" s="100"/>
      <c r="EK188" s="100"/>
      <c r="EL188" s="100"/>
      <c r="EM188" s="100"/>
      <c r="EN188" s="100"/>
      <c r="EO188" s="100"/>
      <c r="EP188" s="100"/>
      <c r="EQ188" s="100"/>
      <c r="ER188" s="100"/>
      <c r="ES188" s="100"/>
      <c r="ET188" s="100"/>
      <c r="EU188" s="100"/>
      <c r="EV188" s="100"/>
      <c r="EW188" s="100"/>
      <c r="EX188" s="100"/>
      <c r="EY188" s="100"/>
      <c r="EZ188" s="100"/>
      <c r="FA188" s="100"/>
      <c r="FB188" s="100"/>
      <c r="FC188" s="100"/>
      <c r="FD188" s="100"/>
      <c r="FE188" s="100"/>
      <c r="FF188" s="100"/>
      <c r="FG188" s="100"/>
      <c r="FH188" s="100"/>
      <c r="FI188" s="100"/>
      <c r="FJ188" s="100"/>
      <c r="FK188" s="100"/>
      <c r="FL188" s="100"/>
      <c r="FM188" s="100"/>
      <c r="FN188" s="100"/>
      <c r="FO188" s="100"/>
      <c r="FP188" s="100"/>
      <c r="FQ188" s="100"/>
      <c r="FR188" s="100"/>
      <c r="FS188" s="100"/>
      <c r="FT188" s="100"/>
      <c r="FU188" s="100"/>
      <c r="FV188" s="100"/>
      <c r="FW188" s="100"/>
      <c r="FX188" s="100"/>
      <c r="FY188" s="100"/>
      <c r="FZ188" s="100"/>
      <c r="GA188" s="100"/>
      <c r="GB188" s="100"/>
      <c r="GC188" s="100"/>
      <c r="GD188" s="100"/>
      <c r="GE188" s="100"/>
      <c r="GF188" s="100"/>
      <c r="GG188" s="100"/>
      <c r="GH188" s="100"/>
      <c r="GI188" s="100"/>
      <c r="GJ188" s="100"/>
      <c r="GK188" s="100"/>
      <c r="GL188" s="100"/>
      <c r="GM188" s="100"/>
      <c r="GN188" s="100"/>
      <c r="GO188" s="100"/>
      <c r="GP188" s="100"/>
      <c r="GQ188" s="100"/>
      <c r="GR188" s="100"/>
      <c r="GS188" s="100"/>
      <c r="GT188" s="100"/>
      <c r="GU188" s="100"/>
      <c r="GV188" s="100"/>
      <c r="GW188" s="100"/>
      <c r="GX188" s="100"/>
      <c r="GY188" s="100"/>
      <c r="GZ188" s="100"/>
      <c r="HA188" s="100"/>
      <c r="HB188" s="100"/>
      <c r="HC188" s="100"/>
      <c r="HD188" s="100"/>
      <c r="HE188" s="100"/>
      <c r="HF188" s="100"/>
      <c r="HG188" s="100"/>
      <c r="HH188" s="100"/>
      <c r="HI188" s="100"/>
      <c r="HJ188" s="100"/>
      <c r="HK188" s="100"/>
      <c r="HL188" s="100"/>
      <c r="HM188" s="100"/>
      <c r="HN188" s="100"/>
      <c r="HO188" s="100"/>
      <c r="HP188" s="100"/>
      <c r="HQ188" s="100"/>
      <c r="HR188" s="100"/>
      <c r="HS188" s="100"/>
      <c r="HT188" s="100"/>
      <c r="HU188" s="100"/>
      <c r="HV188" s="100"/>
      <c r="HW188" s="100"/>
      <c r="HX188" s="100"/>
      <c r="HY188" s="100"/>
      <c r="HZ188" s="100"/>
      <c r="IA188" s="100"/>
      <c r="IB188" s="100"/>
      <c r="IC188" s="100"/>
      <c r="ID188" s="100"/>
      <c r="IE188" s="100"/>
      <c r="IF188" s="100"/>
      <c r="IG188" s="100"/>
      <c r="IH188" s="100"/>
      <c r="II188" s="100"/>
      <c r="IJ188" s="100"/>
      <c r="IK188" s="100"/>
      <c r="IL188" s="100"/>
      <c r="IM188" s="100"/>
      <c r="IN188" s="100"/>
      <c r="IO188" s="100"/>
      <c r="IP188" s="100"/>
      <c r="IQ188" s="100"/>
      <c r="IR188" s="100"/>
      <c r="IS188" s="100"/>
      <c r="IT188" s="100"/>
      <c r="IU188" s="100"/>
      <c r="IV188" s="100"/>
    </row>
    <row r="189" spans="1:256" customFormat="1" ht="37.5" customHeight="1" x14ac:dyDescent="0.3">
      <c r="A189" s="438"/>
      <c r="B189" s="401" t="s">
        <v>343</v>
      </c>
      <c r="C189" s="402">
        <v>992</v>
      </c>
      <c r="D189" s="403" t="s">
        <v>41</v>
      </c>
      <c r="E189" s="395" t="s">
        <v>22</v>
      </c>
      <c r="F189" s="394" t="s">
        <v>159</v>
      </c>
      <c r="G189" s="404" t="s">
        <v>67</v>
      </c>
      <c r="H189" s="404" t="s">
        <v>23</v>
      </c>
      <c r="I189" s="398" t="s">
        <v>126</v>
      </c>
      <c r="J189" s="397"/>
      <c r="K189" s="405">
        <f>K190</f>
        <v>1</v>
      </c>
      <c r="L189" s="437"/>
      <c r="M189" s="117"/>
      <c r="N189" s="117"/>
      <c r="O189" s="100"/>
      <c r="P189" s="100"/>
      <c r="Q189" s="100"/>
      <c r="R189" s="100"/>
      <c r="S189" s="100"/>
      <c r="T189" s="100"/>
      <c r="U189" s="100"/>
      <c r="V189" s="100"/>
      <c r="W189" s="100"/>
      <c r="X189" s="100"/>
      <c r="Y189" s="100"/>
      <c r="Z189" s="100"/>
      <c r="AA189" s="100"/>
      <c r="AB189" s="100"/>
      <c r="AC189" s="100"/>
      <c r="AD189" s="100"/>
      <c r="AE189" s="100"/>
      <c r="AF189" s="100"/>
      <c r="AG189" s="100"/>
      <c r="AH189" s="100"/>
      <c r="AI189" s="100"/>
      <c r="AJ189" s="100"/>
      <c r="AK189" s="100"/>
      <c r="AL189" s="100"/>
      <c r="AM189" s="100"/>
      <c r="AN189" s="100"/>
      <c r="AO189" s="100"/>
      <c r="AP189" s="100"/>
      <c r="AQ189" s="100"/>
      <c r="AR189" s="100"/>
      <c r="AS189" s="100"/>
      <c r="AT189" s="100"/>
      <c r="AU189" s="100"/>
      <c r="AV189" s="100"/>
      <c r="AW189" s="100"/>
      <c r="AX189" s="100"/>
      <c r="AY189" s="100"/>
      <c r="AZ189" s="100"/>
      <c r="BA189" s="100"/>
      <c r="BB189" s="100"/>
      <c r="BC189" s="100"/>
      <c r="BD189" s="100"/>
      <c r="BE189" s="100"/>
      <c r="BF189" s="100"/>
      <c r="BG189" s="100"/>
      <c r="BH189" s="100"/>
      <c r="BI189" s="100"/>
      <c r="BJ189" s="100"/>
      <c r="BK189" s="100"/>
      <c r="BL189" s="100"/>
      <c r="BM189" s="100"/>
      <c r="BN189" s="100"/>
      <c r="BO189" s="100"/>
      <c r="BP189" s="100"/>
      <c r="BQ189" s="100"/>
      <c r="BR189" s="100"/>
      <c r="BS189" s="100"/>
      <c r="BT189" s="100"/>
      <c r="BU189" s="100"/>
      <c r="BV189" s="100"/>
      <c r="BW189" s="100"/>
      <c r="BX189" s="100"/>
      <c r="BY189" s="100"/>
      <c r="BZ189" s="100"/>
      <c r="CA189" s="100"/>
      <c r="CB189" s="100"/>
      <c r="CC189" s="100"/>
      <c r="CD189" s="100"/>
      <c r="CE189" s="100"/>
      <c r="CF189" s="100"/>
      <c r="CG189" s="100"/>
      <c r="CH189" s="100"/>
      <c r="CI189" s="100"/>
      <c r="CJ189" s="100"/>
      <c r="CK189" s="100"/>
      <c r="CL189" s="100"/>
      <c r="CM189" s="100"/>
      <c r="CN189" s="100"/>
      <c r="CO189" s="100"/>
      <c r="CP189" s="100"/>
      <c r="CQ189" s="100"/>
      <c r="CR189" s="100"/>
      <c r="CS189" s="100"/>
      <c r="CT189" s="100"/>
      <c r="CU189" s="100"/>
      <c r="CV189" s="100"/>
      <c r="CW189" s="100"/>
      <c r="CX189" s="100"/>
      <c r="CY189" s="100"/>
      <c r="CZ189" s="100"/>
      <c r="DA189" s="100"/>
      <c r="DB189" s="100"/>
      <c r="DC189" s="100"/>
      <c r="DD189" s="100"/>
      <c r="DE189" s="100"/>
      <c r="DF189" s="100"/>
      <c r="DG189" s="100"/>
      <c r="DH189" s="100"/>
      <c r="DI189" s="100"/>
      <c r="DJ189" s="100"/>
      <c r="DK189" s="100"/>
      <c r="DL189" s="100"/>
      <c r="DM189" s="100"/>
      <c r="DN189" s="100"/>
      <c r="DO189" s="100"/>
      <c r="DP189" s="100"/>
      <c r="DQ189" s="100"/>
      <c r="DR189" s="100"/>
      <c r="DS189" s="100"/>
      <c r="DT189" s="100"/>
      <c r="DU189" s="100"/>
      <c r="DV189" s="100"/>
      <c r="DW189" s="100"/>
      <c r="DX189" s="100"/>
      <c r="DY189" s="100"/>
      <c r="DZ189" s="100"/>
      <c r="EA189" s="100"/>
      <c r="EB189" s="100"/>
      <c r="EC189" s="100"/>
      <c r="ED189" s="100"/>
      <c r="EE189" s="100"/>
      <c r="EF189" s="100"/>
      <c r="EG189" s="100"/>
      <c r="EH189" s="100"/>
      <c r="EI189" s="100"/>
      <c r="EJ189" s="100"/>
      <c r="EK189" s="100"/>
      <c r="EL189" s="100"/>
      <c r="EM189" s="100"/>
      <c r="EN189" s="100"/>
      <c r="EO189" s="100"/>
      <c r="EP189" s="100"/>
      <c r="EQ189" s="100"/>
      <c r="ER189" s="100"/>
      <c r="ES189" s="100"/>
      <c r="ET189" s="100"/>
      <c r="EU189" s="100"/>
      <c r="EV189" s="100"/>
      <c r="EW189" s="100"/>
      <c r="EX189" s="100"/>
      <c r="EY189" s="100"/>
      <c r="EZ189" s="100"/>
      <c r="FA189" s="100"/>
      <c r="FB189" s="100"/>
      <c r="FC189" s="100"/>
      <c r="FD189" s="100"/>
      <c r="FE189" s="100"/>
      <c r="FF189" s="100"/>
      <c r="FG189" s="100"/>
      <c r="FH189" s="100"/>
      <c r="FI189" s="100"/>
      <c r="FJ189" s="100"/>
      <c r="FK189" s="100"/>
      <c r="FL189" s="100"/>
      <c r="FM189" s="100"/>
      <c r="FN189" s="100"/>
      <c r="FO189" s="100"/>
      <c r="FP189" s="100"/>
      <c r="FQ189" s="100"/>
      <c r="FR189" s="100"/>
      <c r="FS189" s="100"/>
      <c r="FT189" s="100"/>
      <c r="FU189" s="100"/>
      <c r="FV189" s="100"/>
      <c r="FW189" s="100"/>
      <c r="FX189" s="100"/>
      <c r="FY189" s="100"/>
      <c r="FZ189" s="100"/>
      <c r="GA189" s="100"/>
      <c r="GB189" s="100"/>
      <c r="GC189" s="100"/>
      <c r="GD189" s="100"/>
      <c r="GE189" s="100"/>
      <c r="GF189" s="100"/>
      <c r="GG189" s="100"/>
      <c r="GH189" s="100"/>
      <c r="GI189" s="100"/>
      <c r="GJ189" s="100"/>
      <c r="GK189" s="100"/>
      <c r="GL189" s="100"/>
      <c r="GM189" s="100"/>
      <c r="GN189" s="100"/>
      <c r="GO189" s="100"/>
      <c r="GP189" s="100"/>
      <c r="GQ189" s="100"/>
      <c r="GR189" s="100"/>
      <c r="GS189" s="100"/>
      <c r="GT189" s="100"/>
      <c r="GU189" s="100"/>
      <c r="GV189" s="100"/>
      <c r="GW189" s="100"/>
      <c r="GX189" s="100"/>
      <c r="GY189" s="100"/>
      <c r="GZ189" s="100"/>
      <c r="HA189" s="100"/>
      <c r="HB189" s="100"/>
      <c r="HC189" s="100"/>
      <c r="HD189" s="100"/>
      <c r="HE189" s="100"/>
      <c r="HF189" s="100"/>
      <c r="HG189" s="100"/>
      <c r="HH189" s="100"/>
      <c r="HI189" s="100"/>
      <c r="HJ189" s="100"/>
      <c r="HK189" s="100"/>
      <c r="HL189" s="100"/>
      <c r="HM189" s="100"/>
      <c r="HN189" s="100"/>
      <c r="HO189" s="100"/>
      <c r="HP189" s="100"/>
      <c r="HQ189" s="100"/>
      <c r="HR189" s="100"/>
      <c r="HS189" s="100"/>
      <c r="HT189" s="100"/>
      <c r="HU189" s="100"/>
      <c r="HV189" s="100"/>
      <c r="HW189" s="100"/>
      <c r="HX189" s="100"/>
      <c r="HY189" s="100"/>
      <c r="HZ189" s="100"/>
      <c r="IA189" s="100"/>
      <c r="IB189" s="100"/>
      <c r="IC189" s="100"/>
      <c r="ID189" s="100"/>
      <c r="IE189" s="100"/>
      <c r="IF189" s="100"/>
      <c r="IG189" s="100"/>
      <c r="IH189" s="100"/>
      <c r="II189" s="100"/>
      <c r="IJ189" s="100"/>
      <c r="IK189" s="100"/>
      <c r="IL189" s="100"/>
      <c r="IM189" s="100"/>
      <c r="IN189" s="100"/>
      <c r="IO189" s="100"/>
      <c r="IP189" s="100"/>
      <c r="IQ189" s="100"/>
      <c r="IR189" s="100"/>
      <c r="IS189" s="100"/>
      <c r="IT189" s="100"/>
      <c r="IU189" s="100"/>
      <c r="IV189" s="100"/>
    </row>
    <row r="190" spans="1:256" customFormat="1" ht="27" customHeight="1" x14ac:dyDescent="0.3">
      <c r="A190" s="436"/>
      <c r="B190" s="400" t="s">
        <v>160</v>
      </c>
      <c r="C190" s="392">
        <v>992</v>
      </c>
      <c r="D190" s="393" t="s">
        <v>41</v>
      </c>
      <c r="E190" s="394" t="s">
        <v>22</v>
      </c>
      <c r="F190" s="394" t="s">
        <v>159</v>
      </c>
      <c r="G190" s="404" t="s">
        <v>67</v>
      </c>
      <c r="H190" s="404" t="s">
        <v>23</v>
      </c>
      <c r="I190" s="398" t="s">
        <v>161</v>
      </c>
      <c r="J190" s="398"/>
      <c r="K190" s="399">
        <f>K191</f>
        <v>1</v>
      </c>
      <c r="L190" s="437"/>
      <c r="M190" s="117"/>
      <c r="N190" s="117"/>
      <c r="O190" s="100"/>
      <c r="P190" s="100"/>
      <c r="Q190" s="100"/>
      <c r="R190" s="100"/>
      <c r="S190" s="100"/>
      <c r="T190" s="100"/>
      <c r="U190" s="100"/>
      <c r="V190" s="100"/>
      <c r="W190" s="100"/>
      <c r="X190" s="100"/>
      <c r="Y190" s="100"/>
      <c r="Z190" s="100"/>
      <c r="AA190" s="100"/>
      <c r="AB190" s="100"/>
      <c r="AC190" s="100"/>
      <c r="AD190" s="100"/>
      <c r="AE190" s="100"/>
      <c r="AF190" s="100"/>
      <c r="AG190" s="100"/>
      <c r="AH190" s="100"/>
      <c r="AI190" s="100"/>
      <c r="AJ190" s="100"/>
      <c r="AK190" s="100"/>
      <c r="AL190" s="100"/>
      <c r="AM190" s="100"/>
      <c r="AN190" s="100"/>
      <c r="AO190" s="100"/>
      <c r="AP190" s="100"/>
      <c r="AQ190" s="100"/>
      <c r="AR190" s="100"/>
      <c r="AS190" s="100"/>
      <c r="AT190" s="100"/>
      <c r="AU190" s="100"/>
      <c r="AV190" s="100"/>
      <c r="AW190" s="100"/>
      <c r="AX190" s="100"/>
      <c r="AY190" s="100"/>
      <c r="AZ190" s="100"/>
      <c r="BA190" s="100"/>
      <c r="BB190" s="100"/>
      <c r="BC190" s="100"/>
      <c r="BD190" s="100"/>
      <c r="BE190" s="100"/>
      <c r="BF190" s="100"/>
      <c r="BG190" s="100"/>
      <c r="BH190" s="100"/>
      <c r="BI190" s="100"/>
      <c r="BJ190" s="100"/>
      <c r="BK190" s="100"/>
      <c r="BL190" s="100"/>
      <c r="BM190" s="100"/>
      <c r="BN190" s="100"/>
      <c r="BO190" s="100"/>
      <c r="BP190" s="100"/>
      <c r="BQ190" s="100"/>
      <c r="BR190" s="100"/>
      <c r="BS190" s="100"/>
      <c r="BT190" s="100"/>
      <c r="BU190" s="100"/>
      <c r="BV190" s="100"/>
      <c r="BW190" s="100"/>
      <c r="BX190" s="100"/>
      <c r="BY190" s="100"/>
      <c r="BZ190" s="100"/>
      <c r="CA190" s="100"/>
      <c r="CB190" s="100"/>
      <c r="CC190" s="100"/>
      <c r="CD190" s="100"/>
      <c r="CE190" s="100"/>
      <c r="CF190" s="100"/>
      <c r="CG190" s="100"/>
      <c r="CH190" s="100"/>
      <c r="CI190" s="100"/>
      <c r="CJ190" s="100"/>
      <c r="CK190" s="100"/>
      <c r="CL190" s="100"/>
      <c r="CM190" s="100"/>
      <c r="CN190" s="100"/>
      <c r="CO190" s="100"/>
      <c r="CP190" s="100"/>
      <c r="CQ190" s="100"/>
      <c r="CR190" s="100"/>
      <c r="CS190" s="100"/>
      <c r="CT190" s="100"/>
      <c r="CU190" s="100"/>
      <c r="CV190" s="100"/>
      <c r="CW190" s="100"/>
      <c r="CX190" s="100"/>
      <c r="CY190" s="100"/>
      <c r="CZ190" s="100"/>
      <c r="DA190" s="100"/>
      <c r="DB190" s="100"/>
      <c r="DC190" s="100"/>
      <c r="DD190" s="100"/>
      <c r="DE190" s="100"/>
      <c r="DF190" s="100"/>
      <c r="DG190" s="100"/>
      <c r="DH190" s="100"/>
      <c r="DI190" s="100"/>
      <c r="DJ190" s="100"/>
      <c r="DK190" s="100"/>
      <c r="DL190" s="100"/>
      <c r="DM190" s="100"/>
      <c r="DN190" s="100"/>
      <c r="DO190" s="100"/>
      <c r="DP190" s="100"/>
      <c r="DQ190" s="100"/>
      <c r="DR190" s="100"/>
      <c r="DS190" s="100"/>
      <c r="DT190" s="100"/>
      <c r="DU190" s="100"/>
      <c r="DV190" s="100"/>
      <c r="DW190" s="100"/>
      <c r="DX190" s="100"/>
      <c r="DY190" s="100"/>
      <c r="DZ190" s="100"/>
      <c r="EA190" s="100"/>
      <c r="EB190" s="100"/>
      <c r="EC190" s="100"/>
      <c r="ED190" s="100"/>
      <c r="EE190" s="100"/>
      <c r="EF190" s="100"/>
      <c r="EG190" s="100"/>
      <c r="EH190" s="100"/>
      <c r="EI190" s="100"/>
      <c r="EJ190" s="100"/>
      <c r="EK190" s="100"/>
      <c r="EL190" s="100"/>
      <c r="EM190" s="100"/>
      <c r="EN190" s="100"/>
      <c r="EO190" s="100"/>
      <c r="EP190" s="100"/>
      <c r="EQ190" s="100"/>
      <c r="ER190" s="100"/>
      <c r="ES190" s="100"/>
      <c r="ET190" s="100"/>
      <c r="EU190" s="100"/>
      <c r="EV190" s="100"/>
      <c r="EW190" s="100"/>
      <c r="EX190" s="100"/>
      <c r="EY190" s="100"/>
      <c r="EZ190" s="100"/>
      <c r="FA190" s="100"/>
      <c r="FB190" s="100"/>
      <c r="FC190" s="100"/>
      <c r="FD190" s="100"/>
      <c r="FE190" s="100"/>
      <c r="FF190" s="100"/>
      <c r="FG190" s="100"/>
      <c r="FH190" s="100"/>
      <c r="FI190" s="100"/>
      <c r="FJ190" s="100"/>
      <c r="FK190" s="100"/>
      <c r="FL190" s="100"/>
      <c r="FM190" s="100"/>
      <c r="FN190" s="100"/>
      <c r="FO190" s="100"/>
      <c r="FP190" s="100"/>
      <c r="FQ190" s="100"/>
      <c r="FR190" s="100"/>
      <c r="FS190" s="100"/>
      <c r="FT190" s="100"/>
      <c r="FU190" s="100"/>
      <c r="FV190" s="100"/>
      <c r="FW190" s="100"/>
      <c r="FX190" s="100"/>
      <c r="FY190" s="100"/>
      <c r="FZ190" s="100"/>
      <c r="GA190" s="100"/>
      <c r="GB190" s="100"/>
      <c r="GC190" s="100"/>
      <c r="GD190" s="100"/>
      <c r="GE190" s="100"/>
      <c r="GF190" s="100"/>
      <c r="GG190" s="100"/>
      <c r="GH190" s="100"/>
      <c r="GI190" s="100"/>
      <c r="GJ190" s="100"/>
      <c r="GK190" s="100"/>
      <c r="GL190" s="100"/>
      <c r="GM190" s="100"/>
      <c r="GN190" s="100"/>
      <c r="GO190" s="100"/>
      <c r="GP190" s="100"/>
      <c r="GQ190" s="100"/>
      <c r="GR190" s="100"/>
      <c r="GS190" s="100"/>
      <c r="GT190" s="100"/>
      <c r="GU190" s="100"/>
      <c r="GV190" s="100"/>
      <c r="GW190" s="100"/>
      <c r="GX190" s="100"/>
      <c r="GY190" s="100"/>
      <c r="GZ190" s="100"/>
      <c r="HA190" s="100"/>
      <c r="HB190" s="100"/>
      <c r="HC190" s="100"/>
      <c r="HD190" s="100"/>
      <c r="HE190" s="100"/>
      <c r="HF190" s="100"/>
      <c r="HG190" s="100"/>
      <c r="HH190" s="100"/>
      <c r="HI190" s="100"/>
      <c r="HJ190" s="100"/>
      <c r="HK190" s="100"/>
      <c r="HL190" s="100"/>
      <c r="HM190" s="100"/>
      <c r="HN190" s="100"/>
      <c r="HO190" s="100"/>
      <c r="HP190" s="100"/>
      <c r="HQ190" s="100"/>
      <c r="HR190" s="100"/>
      <c r="HS190" s="100"/>
      <c r="HT190" s="100"/>
      <c r="HU190" s="100"/>
      <c r="HV190" s="100"/>
      <c r="HW190" s="100"/>
      <c r="HX190" s="100"/>
      <c r="HY190" s="100"/>
      <c r="HZ190" s="100"/>
      <c r="IA190" s="100"/>
      <c r="IB190" s="100"/>
      <c r="IC190" s="100"/>
      <c r="ID190" s="100"/>
      <c r="IE190" s="100"/>
      <c r="IF190" s="100"/>
      <c r="IG190" s="100"/>
      <c r="IH190" s="100"/>
      <c r="II190" s="100"/>
      <c r="IJ190" s="100"/>
      <c r="IK190" s="100"/>
      <c r="IL190" s="100"/>
      <c r="IM190" s="100"/>
      <c r="IN190" s="100"/>
      <c r="IO190" s="100"/>
      <c r="IP190" s="100"/>
      <c r="IQ190" s="100"/>
      <c r="IR190" s="100"/>
      <c r="IS190" s="100"/>
      <c r="IT190" s="100"/>
      <c r="IU190" s="100"/>
      <c r="IV190" s="100"/>
    </row>
    <row r="191" spans="1:256" customFormat="1" ht="18" customHeight="1" x14ac:dyDescent="0.3">
      <c r="A191" s="438"/>
      <c r="B191" s="401" t="s">
        <v>162</v>
      </c>
      <c r="C191" s="402">
        <v>992</v>
      </c>
      <c r="D191" s="403" t="s">
        <v>41</v>
      </c>
      <c r="E191" s="395" t="s">
        <v>22</v>
      </c>
      <c r="F191" s="395" t="s">
        <v>159</v>
      </c>
      <c r="G191" s="396" t="s">
        <v>67</v>
      </c>
      <c r="H191" s="396" t="s">
        <v>23</v>
      </c>
      <c r="I191" s="397" t="s">
        <v>161</v>
      </c>
      <c r="J191" s="397" t="s">
        <v>180</v>
      </c>
      <c r="K191" s="405">
        <v>1</v>
      </c>
      <c r="L191" s="439"/>
      <c r="M191" s="117"/>
      <c r="N191" s="117"/>
      <c r="O191" s="100"/>
      <c r="P191" s="100"/>
      <c r="Q191" s="100"/>
      <c r="R191" s="100"/>
      <c r="S191" s="100"/>
      <c r="T191" s="100"/>
      <c r="U191" s="100"/>
      <c r="V191" s="100"/>
      <c r="W191" s="100"/>
      <c r="X191" s="100"/>
      <c r="Y191" s="100"/>
      <c r="Z191" s="100"/>
      <c r="AA191" s="100"/>
      <c r="AB191" s="100"/>
      <c r="AC191" s="100"/>
      <c r="AD191" s="100"/>
      <c r="AE191" s="100"/>
      <c r="AF191" s="100"/>
      <c r="AG191" s="100"/>
      <c r="AH191" s="100"/>
      <c r="AI191" s="100"/>
      <c r="AJ191" s="100"/>
      <c r="AK191" s="100"/>
      <c r="AL191" s="100"/>
      <c r="AM191" s="100"/>
      <c r="AN191" s="100"/>
      <c r="AO191" s="100"/>
      <c r="AP191" s="100"/>
      <c r="AQ191" s="100"/>
      <c r="AR191" s="100"/>
      <c r="AS191" s="100"/>
      <c r="AT191" s="100"/>
      <c r="AU191" s="100"/>
      <c r="AV191" s="100"/>
      <c r="AW191" s="100"/>
      <c r="AX191" s="100"/>
      <c r="AY191" s="100"/>
      <c r="AZ191" s="100"/>
      <c r="BA191" s="100"/>
      <c r="BB191" s="100"/>
      <c r="BC191" s="100"/>
      <c r="BD191" s="100"/>
      <c r="BE191" s="100"/>
      <c r="BF191" s="100"/>
      <c r="BG191" s="100"/>
      <c r="BH191" s="100"/>
      <c r="BI191" s="100"/>
      <c r="BJ191" s="100"/>
      <c r="BK191" s="100"/>
      <c r="BL191" s="100"/>
      <c r="BM191" s="100"/>
      <c r="BN191" s="100"/>
      <c r="BO191" s="100"/>
      <c r="BP191" s="100"/>
      <c r="BQ191" s="100"/>
      <c r="BR191" s="100"/>
      <c r="BS191" s="100"/>
      <c r="BT191" s="100"/>
      <c r="BU191" s="100"/>
      <c r="BV191" s="100"/>
      <c r="BW191" s="100"/>
      <c r="BX191" s="100"/>
      <c r="BY191" s="100"/>
      <c r="BZ191" s="100"/>
      <c r="CA191" s="100"/>
      <c r="CB191" s="100"/>
      <c r="CC191" s="100"/>
      <c r="CD191" s="100"/>
      <c r="CE191" s="100"/>
      <c r="CF191" s="100"/>
      <c r="CG191" s="100"/>
      <c r="CH191" s="100"/>
      <c r="CI191" s="100"/>
      <c r="CJ191" s="100"/>
      <c r="CK191" s="100"/>
      <c r="CL191" s="100"/>
      <c r="CM191" s="100"/>
      <c r="CN191" s="100"/>
      <c r="CO191" s="100"/>
      <c r="CP191" s="100"/>
      <c r="CQ191" s="100"/>
      <c r="CR191" s="100"/>
      <c r="CS191" s="100"/>
      <c r="CT191" s="100"/>
      <c r="CU191" s="100"/>
      <c r="CV191" s="100"/>
      <c r="CW191" s="100"/>
      <c r="CX191" s="100"/>
      <c r="CY191" s="100"/>
      <c r="CZ191" s="100"/>
      <c r="DA191" s="100"/>
      <c r="DB191" s="100"/>
      <c r="DC191" s="100"/>
      <c r="DD191" s="100"/>
      <c r="DE191" s="100"/>
      <c r="DF191" s="100"/>
      <c r="DG191" s="100"/>
      <c r="DH191" s="100"/>
      <c r="DI191" s="100"/>
      <c r="DJ191" s="100"/>
      <c r="DK191" s="100"/>
      <c r="DL191" s="100"/>
      <c r="DM191" s="100"/>
      <c r="DN191" s="100"/>
      <c r="DO191" s="100"/>
      <c r="DP191" s="100"/>
      <c r="DQ191" s="100"/>
      <c r="DR191" s="100"/>
      <c r="DS191" s="100"/>
      <c r="DT191" s="100"/>
      <c r="DU191" s="100"/>
      <c r="DV191" s="100"/>
      <c r="DW191" s="100"/>
      <c r="DX191" s="100"/>
      <c r="DY191" s="100"/>
      <c r="DZ191" s="100"/>
      <c r="EA191" s="100"/>
      <c r="EB191" s="100"/>
      <c r="EC191" s="100"/>
      <c r="ED191" s="100"/>
      <c r="EE191" s="100"/>
      <c r="EF191" s="100"/>
      <c r="EG191" s="100"/>
      <c r="EH191" s="100"/>
      <c r="EI191" s="100"/>
      <c r="EJ191" s="100"/>
      <c r="EK191" s="100"/>
      <c r="EL191" s="100"/>
      <c r="EM191" s="100"/>
      <c r="EN191" s="100"/>
      <c r="EO191" s="100"/>
      <c r="EP191" s="100"/>
      <c r="EQ191" s="100"/>
      <c r="ER191" s="100"/>
      <c r="ES191" s="100"/>
      <c r="ET191" s="100"/>
      <c r="EU191" s="100"/>
      <c r="EV191" s="100"/>
      <c r="EW191" s="100"/>
      <c r="EX191" s="100"/>
      <c r="EY191" s="100"/>
      <c r="EZ191" s="100"/>
      <c r="FA191" s="100"/>
      <c r="FB191" s="100"/>
      <c r="FC191" s="100"/>
      <c r="FD191" s="100"/>
      <c r="FE191" s="100"/>
      <c r="FF191" s="100"/>
      <c r="FG191" s="100"/>
      <c r="FH191" s="100"/>
      <c r="FI191" s="100"/>
      <c r="FJ191" s="100"/>
      <c r="FK191" s="100"/>
      <c r="FL191" s="100"/>
      <c r="FM191" s="100"/>
      <c r="FN191" s="100"/>
      <c r="FO191" s="100"/>
      <c r="FP191" s="100"/>
      <c r="FQ191" s="100"/>
      <c r="FR191" s="100"/>
      <c r="FS191" s="100"/>
      <c r="FT191" s="100"/>
      <c r="FU191" s="100"/>
      <c r="FV191" s="100"/>
      <c r="FW191" s="100"/>
      <c r="FX191" s="100"/>
      <c r="FY191" s="100"/>
      <c r="FZ191" s="100"/>
      <c r="GA191" s="100"/>
      <c r="GB191" s="100"/>
      <c r="GC191" s="100"/>
      <c r="GD191" s="100"/>
      <c r="GE191" s="100"/>
      <c r="GF191" s="100"/>
      <c r="GG191" s="100"/>
      <c r="GH191" s="100"/>
      <c r="GI191" s="100"/>
      <c r="GJ191" s="100"/>
      <c r="GK191" s="100"/>
      <c r="GL191" s="100"/>
      <c r="GM191" s="100"/>
      <c r="GN191" s="100"/>
      <c r="GO191" s="100"/>
      <c r="GP191" s="100"/>
      <c r="GQ191" s="100"/>
      <c r="GR191" s="100"/>
      <c r="GS191" s="100"/>
      <c r="GT191" s="100"/>
      <c r="GU191" s="100"/>
      <c r="GV191" s="100"/>
      <c r="GW191" s="100"/>
      <c r="GX191" s="100"/>
      <c r="GY191" s="100"/>
      <c r="GZ191" s="100"/>
      <c r="HA191" s="100"/>
      <c r="HB191" s="100"/>
      <c r="HC191" s="100"/>
      <c r="HD191" s="100"/>
      <c r="HE191" s="100"/>
      <c r="HF191" s="100"/>
      <c r="HG191" s="100"/>
      <c r="HH191" s="100"/>
      <c r="HI191" s="100"/>
      <c r="HJ191" s="100"/>
      <c r="HK191" s="100"/>
      <c r="HL191" s="100"/>
      <c r="HM191" s="100"/>
      <c r="HN191" s="100"/>
      <c r="HO191" s="100"/>
      <c r="HP191" s="100"/>
      <c r="HQ191" s="100"/>
      <c r="HR191" s="100"/>
      <c r="HS191" s="100"/>
      <c r="HT191" s="100"/>
      <c r="HU191" s="100"/>
      <c r="HV191" s="100"/>
      <c r="HW191" s="100"/>
      <c r="HX191" s="100"/>
      <c r="HY191" s="100"/>
      <c r="HZ191" s="100"/>
      <c r="IA191" s="100"/>
      <c r="IB191" s="100"/>
      <c r="IC191" s="100"/>
      <c r="ID191" s="100"/>
      <c r="IE191" s="100"/>
      <c r="IF191" s="100"/>
      <c r="IG191" s="100"/>
      <c r="IH191" s="100"/>
      <c r="II191" s="100"/>
      <c r="IJ191" s="100"/>
      <c r="IK191" s="100"/>
      <c r="IL191" s="100"/>
      <c r="IM191" s="100"/>
      <c r="IN191" s="100"/>
      <c r="IO191" s="100"/>
      <c r="IP191" s="100"/>
      <c r="IQ191" s="100"/>
      <c r="IR191" s="100"/>
      <c r="IS191" s="100"/>
      <c r="IT191" s="100"/>
      <c r="IU191" s="100"/>
      <c r="IV191" s="100"/>
    </row>
    <row r="192" spans="1:256" x14ac:dyDescent="0.25">
      <c r="A192" s="61"/>
      <c r="B192" s="545"/>
      <c r="C192" s="546"/>
      <c r="D192" s="547"/>
      <c r="E192" s="547"/>
      <c r="F192" s="547"/>
      <c r="G192" s="547"/>
      <c r="H192" s="547"/>
      <c r="I192" s="547"/>
      <c r="J192" s="547"/>
      <c r="K192" s="208"/>
    </row>
    <row r="193" spans="2:11" ht="18.75" x14ac:dyDescent="0.3">
      <c r="B193" s="603" t="s">
        <v>414</v>
      </c>
      <c r="C193" s="603"/>
      <c r="D193" s="603"/>
      <c r="E193" s="603"/>
      <c r="F193" s="603"/>
      <c r="G193" s="603"/>
      <c r="H193" s="603"/>
      <c r="I193" s="603"/>
      <c r="J193" s="603"/>
      <c r="K193" s="603"/>
    </row>
  </sheetData>
  <mergeCells count="15">
    <mergeCell ref="B193:K193"/>
    <mergeCell ref="A13:K13"/>
    <mergeCell ref="F15:I15"/>
    <mergeCell ref="F16:I16"/>
    <mergeCell ref="C5:K5"/>
    <mergeCell ref="C6:K6"/>
    <mergeCell ref="C7:K7"/>
    <mergeCell ref="C8:K8"/>
    <mergeCell ref="C9:K9"/>
    <mergeCell ref="C10:K10"/>
    <mergeCell ref="C1:K1"/>
    <mergeCell ref="C2:K2"/>
    <mergeCell ref="C3:K3"/>
    <mergeCell ref="C4:K4"/>
    <mergeCell ref="A12:K12"/>
  </mergeCells>
  <phoneticPr fontId="38" type="noConversion"/>
  <pageMargins left="0.70866141732283472" right="0.31496062992125984" top="0.74803149606299213" bottom="0.74803149606299213" header="0.31496062992125984" footer="0.31496062992125984"/>
  <pageSetup paperSize="9" scale="53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view="pageBreakPreview" zoomScale="90" zoomScaleNormal="80" zoomScaleSheetLayoutView="90" workbookViewId="0">
      <selection activeCell="B11" sqref="B11:C11"/>
    </sheetView>
  </sheetViews>
  <sheetFormatPr defaultRowHeight="15" x14ac:dyDescent="0.25"/>
  <cols>
    <col min="1" max="1" width="33.42578125" customWidth="1"/>
    <col min="2" max="2" width="73.7109375" customWidth="1"/>
    <col min="3" max="3" width="21.140625" customWidth="1"/>
    <col min="4" max="5" width="0" hidden="1" customWidth="1"/>
  </cols>
  <sheetData>
    <row r="1" spans="1:13" ht="15.75" x14ac:dyDescent="0.25">
      <c r="B1" s="153"/>
      <c r="C1" s="159" t="s">
        <v>254</v>
      </c>
    </row>
    <row r="2" spans="1:13" ht="15.75" x14ac:dyDescent="0.25">
      <c r="B2" s="153"/>
      <c r="C2" s="154" t="s">
        <v>0</v>
      </c>
      <c r="L2" s="155"/>
      <c r="M2" s="155"/>
    </row>
    <row r="3" spans="1:13" ht="15.75" x14ac:dyDescent="0.25">
      <c r="B3" s="153"/>
      <c r="C3" s="154" t="s">
        <v>1</v>
      </c>
    </row>
    <row r="4" spans="1:13" ht="15.75" x14ac:dyDescent="0.25">
      <c r="B4" s="153"/>
      <c r="C4" s="154" t="s">
        <v>2</v>
      </c>
    </row>
    <row r="5" spans="1:13" x14ac:dyDescent="0.25">
      <c r="B5" s="615" t="s">
        <v>465</v>
      </c>
      <c r="C5" s="578"/>
    </row>
    <row r="6" spans="1:13" x14ac:dyDescent="0.25">
      <c r="B6" s="422"/>
      <c r="C6" s="420"/>
    </row>
    <row r="7" spans="1:13" ht="15.75" x14ac:dyDescent="0.25">
      <c r="B7" s="153"/>
      <c r="C7" s="159"/>
    </row>
    <row r="8" spans="1:13" ht="15.75" x14ac:dyDescent="0.25">
      <c r="B8" s="153"/>
      <c r="C8" s="154"/>
    </row>
    <row r="9" spans="1:13" ht="15.75" x14ac:dyDescent="0.25">
      <c r="B9" s="153"/>
      <c r="C9" s="154"/>
    </row>
    <row r="10" spans="1:13" ht="15.75" x14ac:dyDescent="0.25">
      <c r="B10" s="153"/>
      <c r="C10" s="154"/>
    </row>
    <row r="11" spans="1:13" ht="18.75" x14ac:dyDescent="0.3">
      <c r="A11" s="152"/>
      <c r="B11" s="615"/>
      <c r="C11" s="578"/>
    </row>
    <row r="12" spans="1:13" ht="4.5" customHeight="1" x14ac:dyDescent="0.3">
      <c r="A12" s="151"/>
      <c r="B12" s="150"/>
      <c r="C12" s="150"/>
    </row>
    <row r="13" spans="1:13" ht="46.5" customHeight="1" x14ac:dyDescent="0.25">
      <c r="A13" s="611" t="s">
        <v>344</v>
      </c>
      <c r="B13" s="612"/>
      <c r="C13" s="612"/>
    </row>
    <row r="14" spans="1:13" ht="18.75" x14ac:dyDescent="0.25">
      <c r="A14" s="612"/>
      <c r="B14" s="612"/>
      <c r="C14" s="612"/>
    </row>
    <row r="15" spans="1:13" ht="18.75" x14ac:dyDescent="0.25">
      <c r="B15" s="149"/>
      <c r="C15" s="148" t="s">
        <v>3</v>
      </c>
    </row>
    <row r="16" spans="1:13" ht="93.75" x14ac:dyDescent="0.25">
      <c r="A16" s="147" t="s">
        <v>197</v>
      </c>
      <c r="B16" s="147" t="s">
        <v>206</v>
      </c>
      <c r="C16" s="62" t="s">
        <v>147</v>
      </c>
      <c r="D16" s="28" t="s">
        <v>119</v>
      </c>
      <c r="E16" s="28" t="s">
        <v>118</v>
      </c>
    </row>
    <row r="17" spans="1:7" s="139" customFormat="1" ht="54.75" customHeight="1" x14ac:dyDescent="0.25">
      <c r="A17" s="146"/>
      <c r="B17" s="145" t="s">
        <v>205</v>
      </c>
      <c r="C17" s="141">
        <f>C18+C21+C27</f>
        <v>1742.1999999999971</v>
      </c>
      <c r="G17" s="144"/>
    </row>
    <row r="18" spans="1:7" ht="45" customHeight="1" x14ac:dyDescent="0.25">
      <c r="A18" s="216" t="s">
        <v>440</v>
      </c>
      <c r="B18" s="216" t="s">
        <v>203</v>
      </c>
      <c r="C18" s="203">
        <v>0</v>
      </c>
    </row>
    <row r="19" spans="1:7" ht="45" customHeight="1" x14ac:dyDescent="0.25">
      <c r="A19" s="215" t="s">
        <v>441</v>
      </c>
      <c r="B19" s="215" t="s">
        <v>345</v>
      </c>
      <c r="C19" s="220">
        <v>0</v>
      </c>
    </row>
    <row r="20" spans="1:7" ht="36" customHeight="1" x14ac:dyDescent="0.25">
      <c r="A20" s="215" t="s">
        <v>442</v>
      </c>
      <c r="B20" s="215" t="s">
        <v>346</v>
      </c>
      <c r="C20" s="221">
        <v>0</v>
      </c>
    </row>
    <row r="21" spans="1:7" ht="30" customHeight="1" x14ac:dyDescent="0.25">
      <c r="A21" s="143" t="s">
        <v>439</v>
      </c>
      <c r="B21" s="142" t="s">
        <v>443</v>
      </c>
      <c r="C21" s="220">
        <f>C26</f>
        <v>-1000</v>
      </c>
    </row>
    <row r="22" spans="1:7" ht="43.5" customHeight="1" x14ac:dyDescent="0.25">
      <c r="A22" s="215" t="s">
        <v>429</v>
      </c>
      <c r="B22" s="137" t="s">
        <v>430</v>
      </c>
      <c r="C22" s="220">
        <f>C24</f>
        <v>0</v>
      </c>
    </row>
    <row r="23" spans="1:7" ht="60" customHeight="1" x14ac:dyDescent="0.25">
      <c r="A23" s="215" t="s">
        <v>431</v>
      </c>
      <c r="B23" s="215" t="s">
        <v>432</v>
      </c>
      <c r="C23" s="221">
        <v>0</v>
      </c>
    </row>
    <row r="24" spans="1:7" ht="57.75" customHeight="1" x14ac:dyDescent="0.25">
      <c r="A24" s="215" t="s">
        <v>433</v>
      </c>
      <c r="B24" s="215" t="s">
        <v>434</v>
      </c>
      <c r="C24" s="221">
        <v>0</v>
      </c>
    </row>
    <row r="25" spans="1:7" ht="52.5" customHeight="1" x14ac:dyDescent="0.25">
      <c r="A25" s="215" t="s">
        <v>435</v>
      </c>
      <c r="B25" s="215" t="s">
        <v>436</v>
      </c>
      <c r="C25" s="221">
        <f>C26</f>
        <v>-1000</v>
      </c>
    </row>
    <row r="26" spans="1:7" ht="53.25" customHeight="1" x14ac:dyDescent="0.25">
      <c r="A26" s="140" t="s">
        <v>437</v>
      </c>
      <c r="B26" s="140" t="s">
        <v>438</v>
      </c>
      <c r="C26" s="222">
        <v>-1000</v>
      </c>
    </row>
    <row r="27" spans="1:7" s="139" customFormat="1" ht="36" customHeight="1" x14ac:dyDescent="0.25">
      <c r="A27" s="219" t="s">
        <v>420</v>
      </c>
      <c r="B27" s="217" t="s">
        <v>202</v>
      </c>
      <c r="C27" s="223">
        <f>C31+C35</f>
        <v>2742.1999999999971</v>
      </c>
    </row>
    <row r="28" spans="1:7" ht="30" customHeight="1" x14ac:dyDescent="0.25">
      <c r="A28" s="215" t="s">
        <v>420</v>
      </c>
      <c r="B28" s="215" t="s">
        <v>202</v>
      </c>
      <c r="C28" s="221">
        <f>C31+C35</f>
        <v>2742.1999999999971</v>
      </c>
    </row>
    <row r="29" spans="1:7" ht="24.75" customHeight="1" x14ac:dyDescent="0.25">
      <c r="A29" s="215" t="s">
        <v>421</v>
      </c>
      <c r="B29" s="215" t="s">
        <v>422</v>
      </c>
      <c r="C29" s="480">
        <f>C31</f>
        <v>-27482.9</v>
      </c>
    </row>
    <row r="30" spans="1:7" ht="24.75" customHeight="1" x14ac:dyDescent="0.25">
      <c r="A30" s="225" t="s">
        <v>423</v>
      </c>
      <c r="B30" s="215" t="s">
        <v>347</v>
      </c>
      <c r="C30" s="224">
        <f>C31</f>
        <v>-27482.9</v>
      </c>
    </row>
    <row r="31" spans="1:7" ht="40.5" customHeight="1" x14ac:dyDescent="0.25">
      <c r="A31" s="227" t="s">
        <v>424</v>
      </c>
      <c r="B31" s="226" t="s">
        <v>201</v>
      </c>
      <c r="C31" s="224">
        <v>-27482.9</v>
      </c>
    </row>
    <row r="32" spans="1:7" ht="24.75" customHeight="1" x14ac:dyDescent="0.25">
      <c r="A32" s="215" t="s">
        <v>425</v>
      </c>
      <c r="B32" s="215" t="s">
        <v>348</v>
      </c>
      <c r="C32" s="480">
        <f>C35</f>
        <v>30225.1</v>
      </c>
    </row>
    <row r="33" spans="1:6" ht="24.75" customHeight="1" x14ac:dyDescent="0.25">
      <c r="A33" s="215" t="s">
        <v>426</v>
      </c>
      <c r="B33" s="215" t="s">
        <v>200</v>
      </c>
      <c r="C33" s="224">
        <f>C35</f>
        <v>30225.1</v>
      </c>
    </row>
    <row r="34" spans="1:6" ht="24.75" customHeight="1" x14ac:dyDescent="0.25">
      <c r="A34" s="215" t="s">
        <v>427</v>
      </c>
      <c r="B34" s="215" t="s">
        <v>199</v>
      </c>
      <c r="C34" s="224">
        <f>C35</f>
        <v>30225.1</v>
      </c>
    </row>
    <row r="35" spans="1:6" ht="39.75" customHeight="1" x14ac:dyDescent="0.25">
      <c r="A35" s="215" t="s">
        <v>428</v>
      </c>
      <c r="B35" s="215" t="s">
        <v>198</v>
      </c>
      <c r="C35" s="224">
        <f>'прил._6(7)'!K17+1000</f>
        <v>30225.1</v>
      </c>
    </row>
    <row r="37" spans="1:6" ht="18.75" x14ac:dyDescent="0.3">
      <c r="A37" s="613" t="s">
        <v>408</v>
      </c>
      <c r="B37" s="614"/>
      <c r="C37" s="614"/>
      <c r="D37" s="127"/>
      <c r="E37" s="127"/>
      <c r="F37" s="127"/>
    </row>
    <row r="38" spans="1:6" ht="18.75" x14ac:dyDescent="0.25">
      <c r="C38" s="138"/>
    </row>
  </sheetData>
  <mergeCells count="5">
    <mergeCell ref="A13:C13"/>
    <mergeCell ref="A14:C14"/>
    <mergeCell ref="A37:C37"/>
    <mergeCell ref="B5:C5"/>
    <mergeCell ref="B11:C11"/>
  </mergeCells>
  <phoneticPr fontId="38" type="noConversion"/>
  <pageMargins left="0.70866141732283472" right="0.27559055118110237" top="0.33" bottom="0.74803149606299213" header="0.31496062992125984" footer="0.31496062992125984"/>
  <pageSetup paperSize="9" scale="6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view="pageBreakPreview" zoomScale="124" zoomScaleNormal="100" zoomScaleSheetLayoutView="124" workbookViewId="0">
      <selection activeCell="B6" sqref="B6"/>
    </sheetView>
  </sheetViews>
  <sheetFormatPr defaultRowHeight="15" x14ac:dyDescent="0.25"/>
  <cols>
    <col min="1" max="1" width="70.7109375" customWidth="1"/>
    <col min="2" max="2" width="25.85546875" customWidth="1"/>
  </cols>
  <sheetData>
    <row r="1" spans="1:2" ht="15.75" x14ac:dyDescent="0.25">
      <c r="B1" s="159" t="s">
        <v>225</v>
      </c>
    </row>
    <row r="2" spans="1:2" ht="15.75" x14ac:dyDescent="0.25">
      <c r="B2" s="159" t="s">
        <v>0</v>
      </c>
    </row>
    <row r="3" spans="1:2" ht="15.75" x14ac:dyDescent="0.25">
      <c r="B3" s="159" t="s">
        <v>1</v>
      </c>
    </row>
    <row r="4" spans="1:2" ht="15.75" x14ac:dyDescent="0.25">
      <c r="B4" s="159" t="s">
        <v>2</v>
      </c>
    </row>
    <row r="5" spans="1:2" x14ac:dyDescent="0.25">
      <c r="B5" s="162" t="s">
        <v>398</v>
      </c>
    </row>
    <row r="9" spans="1:2" ht="98.25" customHeight="1" x14ac:dyDescent="0.25">
      <c r="A9" s="573" t="s">
        <v>370</v>
      </c>
      <c r="B9" s="574"/>
    </row>
    <row r="10" spans="1:2" ht="18.75" x14ac:dyDescent="0.25">
      <c r="A10" s="170">
        <v>4</v>
      </c>
      <c r="B10" s="170"/>
    </row>
    <row r="11" spans="1:2" ht="18.75" x14ac:dyDescent="0.3">
      <c r="A11" s="171"/>
      <c r="B11" s="171" t="s">
        <v>3</v>
      </c>
    </row>
    <row r="12" spans="1:2" ht="18.75" x14ac:dyDescent="0.25">
      <c r="A12" s="166" t="s">
        <v>226</v>
      </c>
      <c r="B12" s="172" t="s">
        <v>227</v>
      </c>
    </row>
    <row r="13" spans="1:2" ht="19.5" thickBot="1" x14ac:dyDescent="0.3">
      <c r="A13" s="173">
        <v>1</v>
      </c>
      <c r="B13" s="173">
        <v>2</v>
      </c>
    </row>
    <row r="14" spans="1:2" ht="19.5" thickBot="1" x14ac:dyDescent="0.3">
      <c r="A14" s="210" t="s">
        <v>228</v>
      </c>
      <c r="B14" s="212">
        <v>70</v>
      </c>
    </row>
    <row r="15" spans="1:2" ht="63" x14ac:dyDescent="0.25">
      <c r="A15" s="211" t="s">
        <v>311</v>
      </c>
      <c r="B15" s="173">
        <v>27.5</v>
      </c>
    </row>
    <row r="16" spans="1:2" ht="18.75" x14ac:dyDescent="0.25">
      <c r="A16" s="211" t="s">
        <v>312</v>
      </c>
      <c r="B16" s="173">
        <v>27.7</v>
      </c>
    </row>
    <row r="17" spans="1:3" ht="18.75" x14ac:dyDescent="0.3">
      <c r="A17" s="174" t="s">
        <v>229</v>
      </c>
      <c r="B17" s="212">
        <f>SUM(B14:B16)</f>
        <v>125.2</v>
      </c>
    </row>
    <row r="19" spans="1:3" x14ac:dyDescent="0.25">
      <c r="A19" s="616" t="s">
        <v>349</v>
      </c>
      <c r="B19" s="616"/>
      <c r="C19" s="616"/>
    </row>
  </sheetData>
  <mergeCells count="2">
    <mergeCell ref="A9:B9"/>
    <mergeCell ref="A19:C19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6</vt:i4>
      </vt:variant>
    </vt:vector>
  </HeadingPairs>
  <TitlesOfParts>
    <vt:vector size="20" baseType="lpstr">
      <vt:lpstr>Прил 2</vt:lpstr>
      <vt:lpstr>Прил 3</vt:lpstr>
      <vt:lpstr>прил2(2)</vt:lpstr>
      <vt:lpstr>прил3(4)</vt:lpstr>
      <vt:lpstr>прил4(5)</vt:lpstr>
      <vt:lpstr>прил.5(6)</vt:lpstr>
      <vt:lpstr>прил._6(7)</vt:lpstr>
      <vt:lpstr>Прил 7(8)</vt:lpstr>
      <vt:lpstr>прил 9</vt:lpstr>
      <vt:lpstr>Прил 10+</vt:lpstr>
      <vt:lpstr>Заимст 11</vt:lpstr>
      <vt:lpstr>Гарант 12</vt:lpstr>
      <vt:lpstr>нормативы 13</vt:lpstr>
      <vt:lpstr>прило10</vt:lpstr>
      <vt:lpstr>'Прил 2'!Область_печати</vt:lpstr>
      <vt:lpstr>'прил 9'!Область_печати</vt:lpstr>
      <vt:lpstr>'прил._6(7)'!Область_печати</vt:lpstr>
      <vt:lpstr>'прил.5(6)'!Область_печати</vt:lpstr>
      <vt:lpstr>'прил4(5)'!Область_печати</vt:lpstr>
      <vt:lpstr>прило10!Область_печати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Надежда</cp:lastModifiedBy>
  <cp:lastPrinted>2021-07-28T07:32:45Z</cp:lastPrinted>
  <dcterms:created xsi:type="dcterms:W3CDTF">2010-11-10T14:00:24Z</dcterms:created>
  <dcterms:modified xsi:type="dcterms:W3CDTF">2021-08-18T11:33:09Z</dcterms:modified>
</cp:coreProperties>
</file>