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дежда\Desktop\Новая папка\"/>
    </mc:Choice>
  </mc:AlternateContent>
  <bookViews>
    <workbookView xWindow="-135" yWindow="975" windowWidth="12855" windowHeight="8910" tabRatio="849"/>
  </bookViews>
  <sheets>
    <sheet name="Прил 1" sheetId="41" r:id="rId1"/>
    <sheet name="Прил 10+" sheetId="47" state="hidden" r:id="rId2"/>
  </sheets>
  <definedNames>
    <definedName name="_xlnm.Print_Area" localSheetId="0">'Прил 1'!$A$7:$F$35</definedName>
  </definedNames>
  <calcPr calcId="152511"/>
</workbook>
</file>

<file path=xl/calcChain.xml><?xml version="1.0" encoding="utf-8"?>
<calcChain xmlns="http://schemas.openxmlformats.org/spreadsheetml/2006/main">
  <c r="F30" i="41" l="1"/>
  <c r="G30" i="41"/>
  <c r="H30" i="41"/>
  <c r="I30" i="41"/>
  <c r="J30" i="41"/>
  <c r="J27" i="41"/>
  <c r="K13" i="41"/>
  <c r="K20" i="41"/>
  <c r="K21" i="41"/>
  <c r="K22" i="41"/>
  <c r="K24" i="41"/>
  <c r="K25" i="41"/>
  <c r="K26" i="41"/>
  <c r="K28" i="41"/>
  <c r="K29" i="41"/>
  <c r="C18" i="41" l="1"/>
  <c r="K18" i="41" s="1"/>
  <c r="C17" i="41"/>
  <c r="K17" i="41" s="1"/>
  <c r="C12" i="41"/>
  <c r="K12" i="41" s="1"/>
  <c r="C19" i="41" l="1"/>
  <c r="K19" i="41" s="1"/>
  <c r="C16" i="41" l="1"/>
  <c r="K16" i="41" s="1"/>
  <c r="C14" i="41" l="1"/>
  <c r="K14" i="41" s="1"/>
  <c r="C27" i="41" l="1"/>
  <c r="K27" i="41" s="1"/>
  <c r="C23" i="41" l="1"/>
  <c r="K23" i="41" s="1"/>
  <c r="C15" i="41" l="1"/>
  <c r="C11" i="41" l="1"/>
  <c r="K15" i="41"/>
  <c r="D11" i="41"/>
  <c r="E12" i="41"/>
  <c r="E15" i="41"/>
  <c r="D25" i="41"/>
  <c r="E25" i="41" s="1"/>
  <c r="E27" i="41"/>
  <c r="E11" i="41" l="1"/>
  <c r="E30" i="41" s="1"/>
  <c r="D30" i="41"/>
  <c r="C30" i="41"/>
  <c r="K30" i="41" s="1"/>
  <c r="K11" i="41"/>
  <c r="D24" i="41"/>
  <c r="E24" i="41" s="1"/>
  <c r="G31" i="41"/>
</calcChain>
</file>

<file path=xl/sharedStrings.xml><?xml version="1.0" encoding="utf-8"?>
<sst xmlns="http://schemas.openxmlformats.org/spreadsheetml/2006/main" count="95" uniqueCount="79">
  <si>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</si>
  <si>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</si>
  <si>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</si>
  <si>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</si>
  <si>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</si>
  <si>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</si>
  <si>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</si>
  <si>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</si>
  <si>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</si>
  <si>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</si>
  <si>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</si>
  <si>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</si>
  <si>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</si>
  <si>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</si>
  <si>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</si>
  <si>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</si>
  <si>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</si>
  <si>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</si>
  <si>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 xml:space="preserve"> 1 01 02010 01 0000 110</t>
  </si>
  <si>
    <t xml:space="preserve"> 1 06 06033 10 0000 110</t>
  </si>
  <si>
    <t xml:space="preserve"> 1 06 06043 10 0000 110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</si>
  <si>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</si>
  <si>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</si>
  <si>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</si>
  <si>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</si>
  <si>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</si>
  <si>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</si>
  <si>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</si>
  <si>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</si>
  <si>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</si>
  <si>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</si>
  <si>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</si>
  <si>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</si>
  <si>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</si>
  <si>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</si>
  <si>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</si>
  <si>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</si>
  <si>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</si>
  <si>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</si>
  <si>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</si>
  <si>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</si>
  <si>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</si>
  <si>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</si>
  <si>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</si>
  <si>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</si>
  <si>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</si>
  <si>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</si>
  <si>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</si>
  <si>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</si>
  <si>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</si>
  <si>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</si>
  <si>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</si>
  <si>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</si>
  <si>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</si>
  <si>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</si>
  <si>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</si>
  <si>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</si>
  <si>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1 03 02230 01 0000 110               1 03 02240 01 0000 110               1 03 02250 01 0000 110</t>
  </si>
  <si>
    <t>Земельный налог, с физических лиц, обладающих земельным участком, расположенным в границах сельских поселений</t>
  </si>
  <si>
    <t xml:space="preserve"> 2 02 25467 10 0000 150</t>
  </si>
  <si>
    <t xml:space="preserve"> 2 02 29999 10 0000 150</t>
  </si>
  <si>
    <t>Прочие субсидии бюджетам сельских поселений</t>
  </si>
  <si>
    <t xml:space="preserve"> 2 02 49999 10 0000 150</t>
  </si>
  <si>
    <t>Прочие межбюджетные трансферты, передаваемые бюджетам сельских поселений</t>
  </si>
  <si>
    <t>Начальник финансового отдела                                                             И.В. Хомякова</t>
  </si>
  <si>
    <t xml:space="preserve"> 1 13 02995 10 0000 130</t>
  </si>
  <si>
    <t xml:space="preserve"> 1 11 05035 10 0000 120</t>
  </si>
  <si>
    <t>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</si>
  <si>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</si>
  <si>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</si>
  <si>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>1 16 02010 02 0000 140</t>
  </si>
  <si>
    <t>от____________ № _____</t>
  </si>
  <si>
    <t>Прочие доходы от компенсации затрат бюджетов  сельских поселений</t>
  </si>
  <si>
    <t>Утвержденные бюджетные назначения решения Совета от  27.05.2021г. №119</t>
  </si>
  <si>
    <t>Исполнено за 1 полугодие 2021г.</t>
  </si>
  <si>
    <t>% исполнения</t>
  </si>
  <si>
    <t>Исполнено за 2022 г.</t>
  </si>
  <si>
    <t>Утвержденные бюджетные назначения решением Совета от  22.12.2022 г. №176</t>
  </si>
  <si>
    <t xml:space="preserve">Объем поступлений доходов в местный бюджет по кодам видов (подвидов) доходов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</si>
</sst>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7" fontId="13" fillId="0" borderId="0" applyBorder="0" applyProtection="0"/>
    <xf numFmtId="166" fontId="13" fillId="0" borderId="0" applyBorder="0" applyProtection="0"/>
    <xf numFmtId="0" fontId="14" fillId="0" borderId="0" applyNumberFormat="0" applyBorder="0" applyProtection="0">
      <alignment horizontal="center"/>
    </xf>
    <xf numFmtId="0" fontId="14" fillId="0" borderId="0" applyNumberFormat="0" applyBorder="0" applyProtection="0">
      <alignment horizontal="center" textRotation="90"/>
    </xf>
    <xf numFmtId="0" fontId="15" fillId="0" borderId="0" applyNumberFormat="0" applyBorder="0" applyProtection="0"/>
    <xf numFmtId="168" fontId="15" fillId="0" borderId="0" applyBorder="0" applyProtection="0"/>
    <xf numFmtId="0" fontId="16" fillId="0" borderId="0"/>
    <xf numFmtId="166" fontId="13" fillId="0" borderId="0" applyBorder="0" applyProtection="0"/>
    <xf numFmtId="166" fontId="17" fillId="0" borderId="0" applyBorder="0" applyProtection="0"/>
    <xf numFmtId="0" fontId="13" fillId="0" borderId="0" applyNumberFormat="0" applyBorder="0" applyProtection="0"/>
    <xf numFmtId="0" fontId="18" fillId="0" borderId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49">
    <xf numFmtId="0" fontId="0" fillId="0" borderId="0" xfId="0"/>
    <xf numFmtId="165" fontId="0" fillId="0" borderId="0" xfId="0" applyNumberFormat="1"/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5" fontId="0" fillId="3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3" borderId="0" xfId="0" applyNumberFormat="1" applyFont="1" applyFill="1" applyAlignment="1">
      <alignment horizontal="right"/>
    </xf>
    <xf numFmtId="165" fontId="4" fillId="3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0" fillId="3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5" fillId="3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165" fontId="3" fillId="3" borderId="1" xfId="12" applyNumberFormat="1" applyFont="1" applyFill="1" applyBorder="1" applyAlignment="1">
      <alignment horizontal="center" vertical="top" wrapText="1"/>
    </xf>
    <xf numFmtId="0" fontId="2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0" fontId="6" fillId="0" borderId="3" xfId="0" applyFont="1" applyBorder="1" applyAlignment="1">
      <alignment horizontal="center" vertical="center" wrapText="1"/>
    </xf>
    <xf numFmtId="165" fontId="6" fillId="0" borderId="0" xfId="0" applyNumberFormat="1" applyFont="1" applyAlignment="1"/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topLeftCell="A7" zoomScale="110" zoomScaleNormal="110" zoomScaleSheetLayoutView="106" workbookViewId="0">
      <selection activeCell="O15" sqref="O15"/>
    </sheetView>
  </sheetViews>
  <sheetFormatPr defaultRowHeight="15" x14ac:dyDescent="0.25"/>
  <cols>
    <col min="1" max="1" width="31.7109375" customWidth="1"/>
    <col min="2" max="2" width="64" customWidth="1"/>
    <col min="3" max="3" width="22.42578125" style="19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11.140625" style="36" customWidth="1"/>
    <col min="11" max="11" width="13.140625" customWidth="1"/>
  </cols>
  <sheetData>
    <row r="1" spans="1:12" ht="15.75" x14ac:dyDescent="0.25">
      <c r="C1" s="21" t="s">
        <v>17</v>
      </c>
    </row>
    <row r="2" spans="1:12" ht="15.75" x14ac:dyDescent="0.25">
      <c r="C2" s="32" t="s">
        <v>0</v>
      </c>
    </row>
    <row r="3" spans="1:12" ht="15.75" x14ac:dyDescent="0.25">
      <c r="C3" s="32" t="s">
        <v>1</v>
      </c>
    </row>
    <row r="4" spans="1:12" ht="15.75" x14ac:dyDescent="0.25">
      <c r="C4" s="32" t="s">
        <v>2</v>
      </c>
    </row>
    <row r="5" spans="1:12" x14ac:dyDescent="0.25">
      <c r="C5" s="39" t="s">
        <v>71</v>
      </c>
      <c r="D5" s="37"/>
    </row>
    <row r="7" spans="1:12" ht="33.75" customHeight="1" x14ac:dyDescent="0.3">
      <c r="A7" s="42" t="s">
        <v>78</v>
      </c>
      <c r="B7" s="42"/>
      <c r="C7" s="42"/>
      <c r="L7" s="24"/>
    </row>
    <row r="8" spans="1:12" ht="18.75" x14ac:dyDescent="0.3">
      <c r="A8" s="42"/>
      <c r="B8" s="42"/>
      <c r="C8" s="42"/>
    </row>
    <row r="9" spans="1:12" ht="18.75" x14ac:dyDescent="0.3">
      <c r="C9" s="33" t="s">
        <v>3</v>
      </c>
    </row>
    <row r="10" spans="1:12" ht="99" customHeight="1" x14ac:dyDescent="0.25">
      <c r="A10" s="5" t="s">
        <v>16</v>
      </c>
      <c r="B10" s="5" t="s">
        <v>15</v>
      </c>
      <c r="C10" s="38" t="s">
        <v>77</v>
      </c>
      <c r="D10" s="38" t="s">
        <v>74</v>
      </c>
      <c r="E10" s="38" t="s">
        <v>75</v>
      </c>
      <c r="F10" s="38" t="s">
        <v>73</v>
      </c>
      <c r="G10" s="38" t="s">
        <v>74</v>
      </c>
      <c r="H10" s="38" t="s">
        <v>75</v>
      </c>
      <c r="I10" s="38" t="s">
        <v>73</v>
      </c>
      <c r="J10" s="38" t="s">
        <v>76</v>
      </c>
      <c r="K10" s="38" t="s">
        <v>75</v>
      </c>
    </row>
    <row r="11" spans="1:12" ht="18.75" x14ac:dyDescent="0.25">
      <c r="A11" s="5" t="s">
        <v>14</v>
      </c>
      <c r="B11" s="4" t="s">
        <v>52</v>
      </c>
      <c r="C11" s="34">
        <f>C12+C13+C15+C18+C19+C20+C14+C22+C21</f>
        <v>18918.2</v>
      </c>
      <c r="D11" s="34">
        <f>SUM(D12:D19)</f>
        <v>1616.9</v>
      </c>
      <c r="E11" s="34" t="e">
        <f>D11/#REF!*100</f>
        <v>#REF!</v>
      </c>
      <c r="F11" s="34"/>
      <c r="G11" s="34">
        <v>10895.6</v>
      </c>
      <c r="H11" s="34">
        <v>0</v>
      </c>
      <c r="I11" s="34"/>
      <c r="J11" s="34">
        <v>19995.599999999999</v>
      </c>
      <c r="K11" s="34">
        <f>J11*100/C11</f>
        <v>105.69504498313792</v>
      </c>
    </row>
    <row r="12" spans="1:12" ht="33" customHeight="1" x14ac:dyDescent="0.25">
      <c r="A12" s="9" t="s">
        <v>18</v>
      </c>
      <c r="B12" s="6" t="s">
        <v>13</v>
      </c>
      <c r="C12" s="22">
        <f>2500+1000+250+250</f>
        <v>4000</v>
      </c>
      <c r="D12" s="22">
        <v>534.20000000000005</v>
      </c>
      <c r="E12" s="22" t="e">
        <f>D12/#REF!*100</f>
        <v>#REF!</v>
      </c>
      <c r="F12" s="22"/>
      <c r="G12" s="22">
        <v>1150</v>
      </c>
      <c r="H12" s="22">
        <v>0</v>
      </c>
      <c r="I12" s="22"/>
      <c r="J12" s="22">
        <v>4242.3</v>
      </c>
      <c r="K12" s="22">
        <f t="shared" ref="K12:K30" si="0">J12*100/C12</f>
        <v>106.0575</v>
      </c>
    </row>
    <row r="13" spans="1:12" ht="62.25" customHeight="1" x14ac:dyDescent="0.25">
      <c r="A13" s="27" t="s">
        <v>57</v>
      </c>
      <c r="B13" s="28" t="s">
        <v>53</v>
      </c>
      <c r="C13" s="22">
        <v>4379</v>
      </c>
      <c r="D13" s="22"/>
      <c r="E13" s="22"/>
      <c r="F13" s="22"/>
      <c r="G13" s="22"/>
      <c r="H13" s="22"/>
      <c r="I13" s="22"/>
      <c r="J13" s="22">
        <v>4846</v>
      </c>
      <c r="K13" s="22">
        <f t="shared" si="0"/>
        <v>110.66453528202786</v>
      </c>
    </row>
    <row r="14" spans="1:12" ht="33" customHeight="1" x14ac:dyDescent="0.25">
      <c r="A14" s="7" t="s">
        <v>46</v>
      </c>
      <c r="B14" s="6" t="s">
        <v>10</v>
      </c>
      <c r="C14" s="22">
        <f>206.2+100+100</f>
        <v>406.2</v>
      </c>
      <c r="D14" s="22"/>
      <c r="E14" s="22"/>
      <c r="F14" s="22"/>
      <c r="G14" s="22"/>
      <c r="H14" s="22"/>
      <c r="I14" s="22"/>
      <c r="J14" s="22">
        <v>428.2</v>
      </c>
      <c r="K14" s="22">
        <f t="shared" si="0"/>
        <v>105.41605120630231</v>
      </c>
    </row>
    <row r="15" spans="1:12" ht="62.25" customHeight="1" x14ac:dyDescent="0.25">
      <c r="A15" s="10" t="s">
        <v>54</v>
      </c>
      <c r="B15" s="6" t="s">
        <v>55</v>
      </c>
      <c r="C15" s="22">
        <f>C17+C16</f>
        <v>6500</v>
      </c>
      <c r="D15" s="22">
        <v>1075.9000000000001</v>
      </c>
      <c r="E15" s="22" t="e">
        <f>D15/#REF!*100</f>
        <v>#REF!</v>
      </c>
      <c r="F15" s="22"/>
      <c r="G15" s="22">
        <v>2146.9</v>
      </c>
      <c r="H15" s="22">
        <v>-871.79999999999973</v>
      </c>
      <c r="I15" s="22"/>
      <c r="J15" s="22">
        <v>6708.8</v>
      </c>
      <c r="K15" s="22">
        <f t="shared" si="0"/>
        <v>103.21230769230769</v>
      </c>
    </row>
    <row r="16" spans="1:12" ht="39" customHeight="1" x14ac:dyDescent="0.25">
      <c r="A16" s="10" t="s">
        <v>19</v>
      </c>
      <c r="B16" s="6" t="s">
        <v>45</v>
      </c>
      <c r="C16" s="22">
        <f>900+100+100+100</f>
        <v>1200</v>
      </c>
      <c r="D16" s="22">
        <v>6.8</v>
      </c>
      <c r="E16" s="22" t="e">
        <v>#REF!</v>
      </c>
      <c r="F16" s="22"/>
      <c r="G16" s="22">
        <v>10.6</v>
      </c>
      <c r="H16" s="22">
        <v>0</v>
      </c>
      <c r="I16" s="22"/>
      <c r="J16" s="22">
        <v>1221.8</v>
      </c>
      <c r="K16" s="22">
        <f t="shared" si="0"/>
        <v>101.81666666666666</v>
      </c>
    </row>
    <row r="17" spans="1:13" ht="56.25" x14ac:dyDescent="0.25">
      <c r="A17" s="10" t="s">
        <v>20</v>
      </c>
      <c r="B17" s="29" t="s">
        <v>58</v>
      </c>
      <c r="C17" s="22">
        <f>3900+200+400+800</f>
        <v>5300</v>
      </c>
      <c r="D17" s="22"/>
      <c r="E17" s="22"/>
      <c r="F17" s="22"/>
      <c r="G17" s="22"/>
      <c r="H17" s="22"/>
      <c r="I17" s="22"/>
      <c r="J17" s="22">
        <v>5487</v>
      </c>
      <c r="K17" s="22">
        <f t="shared" si="0"/>
        <v>103.52830188679245</v>
      </c>
    </row>
    <row r="18" spans="1:13" ht="37.5" customHeight="1" x14ac:dyDescent="0.25">
      <c r="A18" s="10" t="s">
        <v>12</v>
      </c>
      <c r="B18" s="6" t="s">
        <v>11</v>
      </c>
      <c r="C18" s="22">
        <f>2000+500+500+450</f>
        <v>3450</v>
      </c>
      <c r="D18" s="22"/>
      <c r="E18" s="22"/>
      <c r="F18" s="22"/>
      <c r="G18" s="22"/>
      <c r="H18" s="22"/>
      <c r="I18" s="22"/>
      <c r="J18" s="22">
        <v>3585.7</v>
      </c>
      <c r="K18" s="22">
        <f t="shared" si="0"/>
        <v>103.93333333333334</v>
      </c>
    </row>
    <row r="19" spans="1:13" ht="84.75" customHeight="1" x14ac:dyDescent="0.25">
      <c r="A19" s="10" t="s">
        <v>66</v>
      </c>
      <c r="B19" s="20" t="s">
        <v>44</v>
      </c>
      <c r="C19" s="22">
        <f>50+20</f>
        <v>70</v>
      </c>
      <c r="D19" s="22"/>
      <c r="E19" s="22"/>
      <c r="F19" s="22"/>
      <c r="G19" s="22"/>
      <c r="H19" s="22"/>
      <c r="I19" s="22"/>
      <c r="J19" s="22">
        <v>82.5</v>
      </c>
      <c r="K19" s="22">
        <f t="shared" si="0"/>
        <v>117.85714285714286</v>
      </c>
    </row>
    <row r="20" spans="1:13" ht="37.5" x14ac:dyDescent="0.3">
      <c r="A20" s="30" t="s">
        <v>65</v>
      </c>
      <c r="B20" s="31" t="s">
        <v>72</v>
      </c>
      <c r="C20" s="22">
        <v>100</v>
      </c>
      <c r="D20" s="22"/>
      <c r="E20" s="22"/>
      <c r="F20" s="22"/>
      <c r="G20" s="22"/>
      <c r="H20" s="22"/>
      <c r="I20" s="22"/>
      <c r="J20" s="22">
        <v>89.1</v>
      </c>
      <c r="K20" s="22">
        <f t="shared" si="0"/>
        <v>89.1</v>
      </c>
    </row>
    <row r="21" spans="1:13" ht="112.5" x14ac:dyDescent="0.3">
      <c r="A21" s="30" t="s">
        <v>70</v>
      </c>
      <c r="B21" s="31" t="s">
        <v>69</v>
      </c>
      <c r="C21" s="22">
        <v>2</v>
      </c>
      <c r="D21" s="22"/>
      <c r="E21" s="22"/>
      <c r="F21" s="22"/>
      <c r="G21" s="22"/>
      <c r="H21" s="22"/>
      <c r="I21" s="22"/>
      <c r="J21" s="22">
        <v>2</v>
      </c>
      <c r="K21" s="22">
        <f t="shared" si="0"/>
        <v>100</v>
      </c>
    </row>
    <row r="22" spans="1:13" ht="112.5" x14ac:dyDescent="0.3">
      <c r="A22" s="30" t="s">
        <v>67</v>
      </c>
      <c r="B22" s="31" t="s">
        <v>68</v>
      </c>
      <c r="C22" s="22">
        <v>11</v>
      </c>
      <c r="D22" s="22"/>
      <c r="E22" s="22"/>
      <c r="F22" s="22"/>
      <c r="G22" s="22"/>
      <c r="H22" s="22"/>
      <c r="I22" s="22"/>
      <c r="J22" s="22">
        <v>11</v>
      </c>
      <c r="K22" s="22">
        <f t="shared" si="0"/>
        <v>100</v>
      </c>
    </row>
    <row r="23" spans="1:13" ht="18.75" x14ac:dyDescent="0.25">
      <c r="A23" s="11" t="s">
        <v>9</v>
      </c>
      <c r="B23" s="4" t="s">
        <v>8</v>
      </c>
      <c r="C23" s="34">
        <f>C24+C27+C28+C25+C26+C29</f>
        <v>17554.999999999996</v>
      </c>
      <c r="D23" s="34"/>
      <c r="E23" s="34"/>
      <c r="F23" s="34"/>
      <c r="G23" s="34"/>
      <c r="H23" s="34"/>
      <c r="I23" s="34"/>
      <c r="J23" s="34">
        <v>17538</v>
      </c>
      <c r="K23" s="34">
        <f t="shared" si="0"/>
        <v>99.903161492452313</v>
      </c>
    </row>
    <row r="24" spans="1:13" ht="37.5" x14ac:dyDescent="0.25">
      <c r="A24" s="23" t="s">
        <v>47</v>
      </c>
      <c r="B24" s="3" t="s">
        <v>7</v>
      </c>
      <c r="C24" s="22">
        <v>8629.7999999999993</v>
      </c>
      <c r="D24" s="22" t="e">
        <f>#REF!+D27+#REF!+D25</f>
        <v>#REF!</v>
      </c>
      <c r="E24" s="22" t="e">
        <f>D24/#REF!*100</f>
        <v>#REF!</v>
      </c>
      <c r="F24" s="22"/>
      <c r="G24" s="22">
        <v>8542.4</v>
      </c>
      <c r="H24" s="22">
        <v>0</v>
      </c>
      <c r="I24" s="22"/>
      <c r="J24" s="22">
        <v>8629.7999999999993</v>
      </c>
      <c r="K24" s="22">
        <f t="shared" si="0"/>
        <v>100</v>
      </c>
    </row>
    <row r="25" spans="1:13" ht="60.75" customHeight="1" x14ac:dyDescent="0.25">
      <c r="A25" s="25" t="s">
        <v>59</v>
      </c>
      <c r="B25" s="26" t="s">
        <v>56</v>
      </c>
      <c r="C25" s="22">
        <v>2000</v>
      </c>
      <c r="D25" s="22">
        <f>1444.1+639.9</f>
        <v>2084</v>
      </c>
      <c r="E25" s="22" t="e">
        <f>D25/#REF!*100</f>
        <v>#REF!</v>
      </c>
      <c r="F25" s="22"/>
      <c r="G25" s="22">
        <v>2248.4</v>
      </c>
      <c r="H25" s="22">
        <v>0</v>
      </c>
      <c r="I25" s="22"/>
      <c r="J25" s="22">
        <v>2000</v>
      </c>
      <c r="K25" s="22">
        <f t="shared" si="0"/>
        <v>100</v>
      </c>
    </row>
    <row r="26" spans="1:13" ht="42" customHeight="1" x14ac:dyDescent="0.25">
      <c r="A26" s="25" t="s">
        <v>60</v>
      </c>
      <c r="B26" s="35" t="s">
        <v>61</v>
      </c>
      <c r="C26" s="22">
        <v>3396</v>
      </c>
      <c r="D26" s="22"/>
      <c r="E26" s="22"/>
      <c r="F26" s="22"/>
      <c r="G26" s="22"/>
      <c r="H26" s="22"/>
      <c r="I26" s="22"/>
      <c r="J26" s="22">
        <v>3379</v>
      </c>
      <c r="K26" s="22">
        <f t="shared" si="0"/>
        <v>99.499411071849238</v>
      </c>
    </row>
    <row r="27" spans="1:13" ht="57.75" customHeight="1" x14ac:dyDescent="0.25">
      <c r="A27" s="18" t="s">
        <v>48</v>
      </c>
      <c r="B27" s="2" t="s">
        <v>6</v>
      </c>
      <c r="C27" s="22">
        <f>246+13.8</f>
        <v>259.8</v>
      </c>
      <c r="D27" s="22">
        <v>94.7</v>
      </c>
      <c r="E27" s="22" t="e">
        <f>D27/#REF!*100</f>
        <v>#REF!</v>
      </c>
      <c r="F27" s="22"/>
      <c r="G27" s="22">
        <v>167.4</v>
      </c>
      <c r="H27" s="22">
        <v>0</v>
      </c>
      <c r="I27" s="22"/>
      <c r="J27" s="22">
        <f>246+13.8</f>
        <v>259.8</v>
      </c>
      <c r="K27" s="22">
        <f t="shared" si="0"/>
        <v>100</v>
      </c>
    </row>
    <row r="28" spans="1:13" ht="57.75" customHeight="1" x14ac:dyDescent="0.25">
      <c r="A28" s="18" t="s">
        <v>49</v>
      </c>
      <c r="B28" s="2" t="s">
        <v>5</v>
      </c>
      <c r="C28" s="22">
        <v>3.8</v>
      </c>
      <c r="D28" s="22"/>
      <c r="E28" s="22"/>
      <c r="F28" s="22"/>
      <c r="G28" s="22"/>
      <c r="H28" s="22"/>
      <c r="I28" s="22"/>
      <c r="J28" s="22">
        <v>3.8</v>
      </c>
      <c r="K28" s="22">
        <f t="shared" si="0"/>
        <v>100</v>
      </c>
    </row>
    <row r="29" spans="1:13" ht="57.75" customHeight="1" x14ac:dyDescent="0.25">
      <c r="A29" s="25" t="s">
        <v>62</v>
      </c>
      <c r="B29" s="35" t="s">
        <v>63</v>
      </c>
      <c r="C29" s="22">
        <v>3265.6</v>
      </c>
      <c r="D29" s="22"/>
      <c r="E29" s="22"/>
      <c r="F29" s="22"/>
      <c r="G29" s="22"/>
      <c r="H29" s="22"/>
      <c r="I29" s="22"/>
      <c r="J29" s="22">
        <v>3265.6</v>
      </c>
      <c r="K29" s="22">
        <f t="shared" si="0"/>
        <v>100</v>
      </c>
    </row>
    <row r="30" spans="1:13" ht="18.75" x14ac:dyDescent="0.25">
      <c r="A30" s="40" t="s">
        <v>4</v>
      </c>
      <c r="B30" s="41"/>
      <c r="C30" s="34">
        <f>C23+C11</f>
        <v>36473.199999999997</v>
      </c>
      <c r="D30" s="34">
        <f t="shared" ref="D30:J30" si="1">D23+D11</f>
        <v>1616.9</v>
      </c>
      <c r="E30" s="34" t="e">
        <f t="shared" si="1"/>
        <v>#REF!</v>
      </c>
      <c r="F30" s="34">
        <f t="shared" si="1"/>
        <v>0</v>
      </c>
      <c r="G30" s="34">
        <f t="shared" si="1"/>
        <v>10895.6</v>
      </c>
      <c r="H30" s="34">
        <f t="shared" si="1"/>
        <v>0</v>
      </c>
      <c r="I30" s="34">
        <f t="shared" si="1"/>
        <v>0</v>
      </c>
      <c r="J30" s="34">
        <f t="shared" si="1"/>
        <v>37533.599999999999</v>
      </c>
      <c r="K30" s="34">
        <f t="shared" si="0"/>
        <v>102.90734018402554</v>
      </c>
      <c r="L30" s="1"/>
      <c r="M30" s="1"/>
    </row>
    <row r="31" spans="1:13" x14ac:dyDescent="0.25">
      <c r="G31" s="1">
        <f>G30-C30</f>
        <v>-25577.599999999999</v>
      </c>
    </row>
    <row r="32" spans="1:13" x14ac:dyDescent="0.25">
      <c r="G32" s="1"/>
      <c r="M32" s="1"/>
    </row>
    <row r="33" spans="1:5" ht="18.75" x14ac:dyDescent="0.25">
      <c r="A33" s="43" t="s">
        <v>64</v>
      </c>
      <c r="B33" s="43"/>
      <c r="E33" s="1"/>
    </row>
  </sheetData>
  <mergeCells count="4">
    <mergeCell ref="A30:B30"/>
    <mergeCell ref="A8:C8"/>
    <mergeCell ref="A33:B33"/>
    <mergeCell ref="A7:C7"/>
  </mergeCells>
  <phoneticPr fontId="8" type="noConversion"/>
  <pageMargins left="0.70866141732283472" right="0.35433070866141736" top="0.39370078740157483" bottom="0.74803149606299213" header="0.31496062992125984" footer="0.31496062992125984"/>
  <pageSetup paperSize="9" scale="6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8" t="s">
        <v>21</v>
      </c>
    </row>
    <row r="2" spans="1:3" ht="15.75" x14ac:dyDescent="0.25">
      <c r="C2" s="8" t="s">
        <v>0</v>
      </c>
    </row>
    <row r="3" spans="1:3" ht="15.75" x14ac:dyDescent="0.25">
      <c r="C3" s="8" t="s">
        <v>1</v>
      </c>
    </row>
    <row r="4" spans="1:3" ht="15.75" x14ac:dyDescent="0.25">
      <c r="C4" s="8" t="s">
        <v>2</v>
      </c>
    </row>
    <row r="5" spans="1:3" x14ac:dyDescent="0.25">
      <c r="C5" s="12"/>
    </row>
    <row r="9" spans="1:3" ht="52.5" customHeight="1" x14ac:dyDescent="0.25">
      <c r="A9" s="45" t="s">
        <v>51</v>
      </c>
      <c r="B9" s="46"/>
      <c r="C9" s="46"/>
    </row>
    <row r="10" spans="1:3" ht="18.75" x14ac:dyDescent="0.3">
      <c r="A10" s="14"/>
    </row>
    <row r="11" spans="1:3" ht="18.75" x14ac:dyDescent="0.25">
      <c r="A11" s="13" t="s">
        <v>22</v>
      </c>
      <c r="B11" s="13" t="s">
        <v>23</v>
      </c>
      <c r="C11" s="13" t="s">
        <v>24</v>
      </c>
    </row>
    <row r="12" spans="1:3" ht="18.75" x14ac:dyDescent="0.25">
      <c r="A12" s="47" t="s">
        <v>25</v>
      </c>
      <c r="B12" s="48" t="s">
        <v>26</v>
      </c>
      <c r="C12" s="15" t="s">
        <v>27</v>
      </c>
    </row>
    <row r="13" spans="1:3" ht="18.75" x14ac:dyDescent="0.25">
      <c r="A13" s="47"/>
      <c r="B13" s="48"/>
      <c r="C13" s="15" t="s">
        <v>28</v>
      </c>
    </row>
    <row r="14" spans="1:3" ht="37.5" x14ac:dyDescent="0.25">
      <c r="A14" s="47"/>
      <c r="B14" s="48"/>
      <c r="C14" s="15" t="s">
        <v>29</v>
      </c>
    </row>
    <row r="15" spans="1:3" ht="18.75" x14ac:dyDescent="0.25">
      <c r="A15" s="47"/>
      <c r="B15" s="48"/>
      <c r="C15" s="15" t="s">
        <v>30</v>
      </c>
    </row>
    <row r="16" spans="1:3" ht="18.75" x14ac:dyDescent="0.25">
      <c r="A16" s="47"/>
      <c r="B16" s="48"/>
      <c r="C16" s="15" t="s">
        <v>31</v>
      </c>
    </row>
    <row r="17" spans="1:3" ht="18.75" x14ac:dyDescent="0.25">
      <c r="A17" s="47"/>
      <c r="B17" s="48"/>
      <c r="C17" s="15" t="s">
        <v>32</v>
      </c>
    </row>
    <row r="18" spans="1:3" ht="37.5" x14ac:dyDescent="0.25">
      <c r="A18" s="47"/>
      <c r="B18" s="48"/>
      <c r="C18" s="15" t="s">
        <v>33</v>
      </c>
    </row>
    <row r="19" spans="1:3" ht="37.5" x14ac:dyDescent="0.25">
      <c r="A19" s="47"/>
      <c r="B19" s="48"/>
      <c r="C19" s="15" t="s">
        <v>34</v>
      </c>
    </row>
    <row r="20" spans="1:3" ht="18.75" x14ac:dyDescent="0.25">
      <c r="A20" s="47" t="s">
        <v>35</v>
      </c>
      <c r="B20" s="48" t="s">
        <v>36</v>
      </c>
      <c r="C20" s="15" t="s">
        <v>27</v>
      </c>
    </row>
    <row r="21" spans="1:3" ht="18.75" x14ac:dyDescent="0.25">
      <c r="A21" s="47"/>
      <c r="B21" s="48"/>
      <c r="C21" s="15" t="s">
        <v>28</v>
      </c>
    </row>
    <row r="22" spans="1:3" ht="37.5" x14ac:dyDescent="0.25">
      <c r="A22" s="47"/>
      <c r="B22" s="48"/>
      <c r="C22" s="15" t="s">
        <v>29</v>
      </c>
    </row>
    <row r="23" spans="1:3" ht="18.75" x14ac:dyDescent="0.25">
      <c r="A23" s="47"/>
      <c r="B23" s="48"/>
      <c r="C23" s="15" t="s">
        <v>30</v>
      </c>
    </row>
    <row r="24" spans="1:3" ht="18.75" x14ac:dyDescent="0.25">
      <c r="A24" s="47"/>
      <c r="B24" s="48"/>
      <c r="C24" s="15" t="s">
        <v>31</v>
      </c>
    </row>
    <row r="25" spans="1:3" ht="18.75" x14ac:dyDescent="0.25">
      <c r="A25" s="47" t="s">
        <v>37</v>
      </c>
      <c r="B25" s="48" t="s">
        <v>38</v>
      </c>
      <c r="C25" s="15" t="s">
        <v>27</v>
      </c>
    </row>
    <row r="26" spans="1:3" ht="18.75" x14ac:dyDescent="0.25">
      <c r="A26" s="47"/>
      <c r="B26" s="48"/>
      <c r="C26" s="15" t="s">
        <v>28</v>
      </c>
    </row>
    <row r="27" spans="1:3" ht="37.5" x14ac:dyDescent="0.25">
      <c r="A27" s="47"/>
      <c r="B27" s="48"/>
      <c r="C27" s="15" t="s">
        <v>29</v>
      </c>
    </row>
    <row r="28" spans="1:3" ht="18.75" x14ac:dyDescent="0.25">
      <c r="A28" s="47"/>
      <c r="B28" s="48"/>
      <c r="C28" s="15" t="s">
        <v>30</v>
      </c>
    </row>
    <row r="29" spans="1:3" ht="18.75" x14ac:dyDescent="0.25">
      <c r="A29" s="47"/>
      <c r="B29" s="48"/>
      <c r="C29" s="15" t="s">
        <v>39</v>
      </c>
    </row>
    <row r="30" spans="1:3" ht="18.75" x14ac:dyDescent="0.25">
      <c r="A30" s="47"/>
      <c r="B30" s="48"/>
      <c r="C30" s="15" t="s">
        <v>40</v>
      </c>
    </row>
    <row r="31" spans="1:3" ht="75" x14ac:dyDescent="0.25">
      <c r="A31" s="16" t="s">
        <v>41</v>
      </c>
      <c r="B31" s="15" t="s">
        <v>42</v>
      </c>
      <c r="C31" s="15" t="s">
        <v>43</v>
      </c>
    </row>
    <row r="32" spans="1:3" ht="15.75" x14ac:dyDescent="0.25">
      <c r="A32" s="17"/>
    </row>
    <row r="33" spans="1:3" ht="18.75" x14ac:dyDescent="0.3">
      <c r="A33" s="44" t="s">
        <v>50</v>
      </c>
      <c r="B33" s="44"/>
      <c r="C33" s="4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8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1</vt:lpstr>
      <vt:lpstr>Прил 10+</vt:lpstr>
      <vt:lpstr>'Прил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2023-03-31T09:19:40Z</cp:lastPrinted>
  <dcterms:created xsi:type="dcterms:W3CDTF">2010-11-10T14:00:24Z</dcterms:created>
  <dcterms:modified xsi:type="dcterms:W3CDTF">2023-04-21T07:53:07Z</dcterms:modified>
</cp:coreProperties>
</file>