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35" yWindow="915" windowWidth="12855" windowHeight="8970" tabRatio="849" activeTab="2"/>
  </bookViews>
  <sheets>
    <sheet name="прил2" sheetId="6" r:id="rId1"/>
    <sheet name="прил.3" sheetId="40" r:id="rId2"/>
    <sheet name="прил._4" sheetId="24" r:id="rId3"/>
    <sheet name="Прил 5" sheetId="42" r:id="rId4"/>
    <sheet name="Прил 10+" sheetId="47" state="hidden" r:id="rId5"/>
  </sheets>
  <definedNames>
    <definedName name="_xlnm._FilterDatabase" localSheetId="2" hidden="1">прил._4!$A$17:$K$180</definedName>
    <definedName name="_xlnm._FilterDatabase" localSheetId="1" hidden="1">прил.3!$A$15:$H$177</definedName>
    <definedName name="_xlnm.Print_Area" localSheetId="2">прил._4!$A$6:$L$184</definedName>
    <definedName name="_xlnm.Print_Area" localSheetId="1">прил.3!$A$6:$J$190</definedName>
    <definedName name="_xlnm.Print_Area" localSheetId="0">прил2!$A$7:$F$51</definedName>
  </definedNames>
  <calcPr calcId="145621"/>
</workbook>
</file>

<file path=xl/calcChain.xml><?xml version="1.0" encoding="utf-8"?>
<calcChain xmlns="http://schemas.openxmlformats.org/spreadsheetml/2006/main">
  <c r="K128" i="24" l="1"/>
  <c r="H40" i="40" l="1"/>
  <c r="H37" i="40"/>
  <c r="K51" i="24" l="1"/>
  <c r="K49" i="24"/>
  <c r="K73" i="24"/>
  <c r="H28" i="40" l="1"/>
  <c r="K108" i="24"/>
  <c r="H27" i="40" s="1"/>
  <c r="H26" i="40" l="1"/>
  <c r="H25" i="40" s="1"/>
  <c r="K107" i="24"/>
  <c r="K163" i="24"/>
  <c r="K29" i="24" l="1"/>
  <c r="K117" i="24" l="1"/>
  <c r="C31" i="42"/>
  <c r="C30" i="42"/>
  <c r="C29" i="42"/>
  <c r="C23" i="42"/>
  <c r="C22" i="42"/>
  <c r="K173" i="24" l="1"/>
  <c r="D20" i="6"/>
  <c r="K130" i="24" l="1"/>
  <c r="H31" i="40" l="1"/>
  <c r="H30" i="40" s="1"/>
  <c r="H29" i="40" s="1"/>
  <c r="H24" i="40" s="1"/>
  <c r="H84" i="40"/>
  <c r="H83" i="40" s="1"/>
  <c r="H82" i="40" s="1"/>
  <c r="H81" i="40" s="1"/>
  <c r="H49" i="40"/>
  <c r="H48" i="40" s="1"/>
  <c r="H54" i="40"/>
  <c r="H186" i="40"/>
  <c r="H185" i="40" s="1"/>
  <c r="H184" i="40" s="1"/>
  <c r="H183" i="40" s="1"/>
  <c r="D48" i="6"/>
  <c r="K55" i="24" l="1"/>
  <c r="K54" i="24" s="1"/>
  <c r="K53" i="24" s="1"/>
  <c r="K52" i="24" s="1"/>
  <c r="D23" i="6" s="1"/>
  <c r="K111" i="24"/>
  <c r="K110" i="24" s="1"/>
  <c r="K151" i="24"/>
  <c r="K150" i="24" s="1"/>
  <c r="K129" i="24" l="1"/>
  <c r="K89" i="24"/>
  <c r="K88" i="24" s="1"/>
  <c r="K87" i="24" s="1"/>
  <c r="K82" i="24" s="1"/>
  <c r="D29" i="6" l="1"/>
  <c r="K91" i="24" l="1"/>
  <c r="K81" i="24" s="1"/>
  <c r="K92" i="24"/>
  <c r="K93" i="24"/>
  <c r="K83" i="24"/>
  <c r="K84" i="24"/>
  <c r="K85" i="24"/>
  <c r="D30" i="6" l="1"/>
  <c r="D27" i="6"/>
  <c r="D33" i="6"/>
  <c r="D36" i="6"/>
  <c r="K116" i="24" l="1"/>
  <c r="H166" i="40"/>
  <c r="H134" i="40"/>
  <c r="H131" i="40"/>
  <c r="H122" i="40"/>
  <c r="H95" i="40"/>
  <c r="H93" i="40" s="1"/>
  <c r="H80" i="40"/>
  <c r="H76" i="40"/>
  <c r="H69" i="40"/>
  <c r="H63" i="40"/>
  <c r="H51" i="40"/>
  <c r="H47" i="40" s="1"/>
  <c r="H23" i="40"/>
  <c r="K138" i="24"/>
  <c r="K72" i="24"/>
  <c r="H36" i="40" l="1"/>
  <c r="H32" i="40"/>
  <c r="H94" i="40"/>
  <c r="H92" i="40"/>
  <c r="K144" i="24"/>
  <c r="D37" i="6"/>
  <c r="K135" i="24"/>
  <c r="K134" i="24"/>
  <c r="K131" i="24"/>
  <c r="K125" i="24"/>
  <c r="K121" i="24"/>
  <c r="K120" i="24"/>
  <c r="K119" i="24"/>
  <c r="K118" i="24"/>
  <c r="B41" i="40"/>
  <c r="K95" i="24"/>
  <c r="H78" i="40" l="1"/>
  <c r="H79" i="40"/>
  <c r="H77" i="40"/>
  <c r="B69" i="40" l="1"/>
  <c r="B32" i="40"/>
  <c r="K40" i="24" l="1"/>
  <c r="H171" i="40"/>
  <c r="H177" i="40" l="1"/>
  <c r="H162" i="40"/>
  <c r="H160" i="40"/>
  <c r="H157" i="40"/>
  <c r="H156" i="40" s="1"/>
  <c r="H144" i="40"/>
  <c r="H141" i="40"/>
  <c r="H137" i="40"/>
  <c r="H132" i="40"/>
  <c r="H130" i="40"/>
  <c r="H127" i="40" s="1"/>
  <c r="H126" i="40"/>
  <c r="H116" i="40"/>
  <c r="H112" i="40"/>
  <c r="H96" i="40" s="1"/>
  <c r="H91" i="40"/>
  <c r="H88" i="40"/>
  <c r="H58" i="40"/>
  <c r="H57" i="40" s="1"/>
  <c r="H44" i="40"/>
  <c r="H124" i="40"/>
  <c r="K50" i="24"/>
  <c r="K48" i="24"/>
  <c r="H159" i="40" l="1"/>
  <c r="H158" i="40" s="1"/>
  <c r="H41" i="40"/>
  <c r="K47" i="24"/>
  <c r="K37" i="24" s="1"/>
  <c r="H129" i="40"/>
  <c r="K176" i="24"/>
  <c r="D21" i="6" l="1"/>
  <c r="H133" i="40"/>
  <c r="H86" i="40"/>
  <c r="H161" i="40"/>
  <c r="D26" i="6"/>
  <c r="H59" i="40" l="1"/>
  <c r="K141" i="24" l="1"/>
  <c r="K140" i="24" s="1"/>
  <c r="D38" i="6" s="1"/>
  <c r="K142" i="24"/>
  <c r="K143" i="24"/>
  <c r="B55" i="40" l="1"/>
  <c r="H164" i="40" l="1"/>
  <c r="K124" i="24"/>
  <c r="K123" i="24" s="1"/>
  <c r="K57" i="24"/>
  <c r="D24" i="6" s="1"/>
  <c r="K164" i="24"/>
  <c r="K137" i="24"/>
  <c r="K67" i="24"/>
  <c r="K68" i="24"/>
  <c r="K69" i="24"/>
  <c r="H21" i="40"/>
  <c r="H20" i="40" s="1"/>
  <c r="H52" i="40"/>
  <c r="H62" i="40"/>
  <c r="H68" i="40"/>
  <c r="H67" i="40" s="1"/>
  <c r="H66" i="40" s="1"/>
  <c r="H73" i="40"/>
  <c r="H111" i="40"/>
  <c r="H114" i="40"/>
  <c r="H120" i="40"/>
  <c r="H121" i="40" s="1"/>
  <c r="H123" i="40"/>
  <c r="H142" i="40"/>
  <c r="H153" i="40"/>
  <c r="H174" i="40"/>
  <c r="H180" i="40"/>
  <c r="H179" i="40" s="1"/>
  <c r="H182" i="40"/>
  <c r="H119" i="40"/>
  <c r="H15" i="40" s="1"/>
  <c r="K126" i="24"/>
  <c r="K25" i="24"/>
  <c r="K71" i="24"/>
  <c r="K78" i="24"/>
  <c r="K22" i="24"/>
  <c r="K74" i="24"/>
  <c r="K77" i="24" s="1"/>
  <c r="K162" i="24"/>
  <c r="K132" i="24"/>
  <c r="K96" i="24"/>
  <c r="K97" i="24"/>
  <c r="K65" i="24"/>
  <c r="K64" i="24"/>
  <c r="K63" i="24"/>
  <c r="K58" i="24"/>
  <c r="K59" i="24"/>
  <c r="K60" i="24"/>
  <c r="K32" i="24"/>
  <c r="D19" i="6" s="1"/>
  <c r="K33" i="24"/>
  <c r="K34" i="24"/>
  <c r="K35" i="24"/>
  <c r="K26" i="24"/>
  <c r="H168" i="40" s="1"/>
  <c r="K27" i="24"/>
  <c r="H169" i="40" s="1"/>
  <c r="K28" i="24"/>
  <c r="H170" i="40" s="1"/>
  <c r="K177" i="24"/>
  <c r="K179" i="24"/>
  <c r="K178" i="24" s="1"/>
  <c r="K175" i="24"/>
  <c r="D47" i="6" s="1"/>
  <c r="K159" i="24"/>
  <c r="D43" i="6" s="1"/>
  <c r="K160" i="24"/>
  <c r="K161" i="24"/>
  <c r="K156" i="24"/>
  <c r="K155" i="24" s="1"/>
  <c r="K149" i="24" s="1"/>
  <c r="K148" i="24" s="1"/>
  <c r="K147" i="24" s="1"/>
  <c r="K146" i="24" s="1"/>
  <c r="K115" i="24"/>
  <c r="B120" i="40"/>
  <c r="B117" i="40"/>
  <c r="B115" i="40"/>
  <c r="B113" i="40"/>
  <c r="B111" i="40"/>
  <c r="B96" i="40"/>
  <c r="B85" i="40"/>
  <c r="B66" i="40"/>
  <c r="B59" i="40"/>
  <c r="B53" i="40"/>
  <c r="B50" i="40"/>
  <c r="B45" i="40"/>
  <c r="B43" i="40"/>
  <c r="B36" i="40"/>
  <c r="B26" i="40"/>
  <c r="K103" i="24"/>
  <c r="K102" i="24" s="1"/>
  <c r="K101" i="24" s="1"/>
  <c r="I127" i="40"/>
  <c r="J127" i="40"/>
  <c r="I123" i="40"/>
  <c r="J123" i="40"/>
  <c r="H105" i="40"/>
  <c r="H102" i="40"/>
  <c r="H98" i="40"/>
  <c r="H18" i="40"/>
  <c r="H17" i="40" s="1"/>
  <c r="H16" i="40" s="1"/>
  <c r="K106" i="24"/>
  <c r="K105" i="24" s="1"/>
  <c r="K45" i="24"/>
  <c r="K44" i="24" s="1"/>
  <c r="F29" i="6"/>
  <c r="F30" i="6"/>
  <c r="F33" i="6"/>
  <c r="F34" i="6"/>
  <c r="F37" i="6"/>
  <c r="F39" i="6"/>
  <c r="F41" i="6"/>
  <c r="F46" i="6"/>
  <c r="E18" i="6"/>
  <c r="F18" i="6" s="1"/>
  <c r="E47" i="6"/>
  <c r="F47" i="6" s="1"/>
  <c r="E45" i="6"/>
  <c r="F45" i="6" s="1"/>
  <c r="E42" i="6"/>
  <c r="F42" i="6" s="1"/>
  <c r="E40" i="6"/>
  <c r="F40" i="6" s="1"/>
  <c r="E38" i="6"/>
  <c r="F38" i="6" s="1"/>
  <c r="E31" i="6"/>
  <c r="F31" i="6" s="1"/>
  <c r="E35" i="6"/>
  <c r="F35" i="6" s="1"/>
  <c r="E28" i="6"/>
  <c r="E26" i="6"/>
  <c r="F26" i="6" s="1"/>
  <c r="F28" i="6"/>
  <c r="A33" i="6"/>
  <c r="A25" i="6"/>
  <c r="A24" i="6"/>
  <c r="A21" i="6"/>
  <c r="A19" i="6"/>
  <c r="K127" i="24"/>
  <c r="K23" i="24"/>
  <c r="K21" i="24"/>
  <c r="K20" i="24"/>
  <c r="K113" i="24"/>
  <c r="K114" i="24"/>
  <c r="K153" i="24"/>
  <c r="K100" i="24" l="1"/>
  <c r="D32" i="6" s="1"/>
  <c r="H117" i="40"/>
  <c r="H167" i="40"/>
  <c r="D22" i="6"/>
  <c r="K62" i="24"/>
  <c r="K31" i="24" s="1"/>
  <c r="H118" i="40"/>
  <c r="H113" i="40"/>
  <c r="K76" i="24"/>
  <c r="D35" i="6"/>
  <c r="K18" i="24"/>
  <c r="K19" i="24" s="1"/>
  <c r="K39" i="24"/>
  <c r="K38" i="24" s="1"/>
  <c r="D40" i="6"/>
  <c r="K166" i="24"/>
  <c r="K167" i="24"/>
  <c r="D44" i="6"/>
  <c r="K158" i="24"/>
  <c r="K165" i="24"/>
  <c r="H50" i="40"/>
  <c r="H115" i="40"/>
  <c r="H90" i="40"/>
  <c r="H89" i="40" s="1"/>
  <c r="H85" i="40" s="1"/>
  <c r="H143" i="40"/>
  <c r="H22" i="40"/>
  <c r="H56" i="40"/>
  <c r="H55" i="40" s="1"/>
  <c r="H33" i="40"/>
  <c r="H45" i="40"/>
  <c r="H176" i="40"/>
  <c r="H175" i="40" s="1"/>
  <c r="H53" i="40"/>
  <c r="H101" i="40"/>
  <c r="H165" i="40"/>
  <c r="H163" i="40"/>
  <c r="H110" i="40"/>
  <c r="H97" i="40"/>
  <c r="H75" i="40"/>
  <c r="H74" i="40" s="1"/>
  <c r="H125" i="40"/>
  <c r="H61" i="40"/>
  <c r="H60" i="40" s="1"/>
  <c r="H46" i="40"/>
  <c r="K75" i="24"/>
  <c r="H178" i="40"/>
  <c r="H181" i="40"/>
  <c r="E17" i="6"/>
  <c r="F17" i="6" s="1"/>
  <c r="K99" i="24" l="1"/>
  <c r="D31" i="6" s="1"/>
  <c r="D42" i="6"/>
  <c r="D25" i="6"/>
  <c r="D18" i="6" s="1"/>
  <c r="D41" i="6"/>
  <c r="H136" i="40"/>
  <c r="H173" i="40" l="1"/>
  <c r="H128" i="40"/>
  <c r="D28" i="6"/>
  <c r="K172" i="24"/>
  <c r="K171" i="24" s="1"/>
  <c r="K170" i="24" s="1"/>
  <c r="D46" i="6" l="1"/>
  <c r="K169" i="24"/>
  <c r="K30" i="24" s="1"/>
  <c r="D45" i="6" l="1"/>
  <c r="D17" i="6" s="1"/>
  <c r="H172" i="40" l="1"/>
  <c r="K17" i="24"/>
  <c r="H18" i="6"/>
  <c r="C36" i="42" l="1"/>
  <c r="L14" i="40"/>
  <c r="H17" i="6"/>
  <c r="C34" i="42" l="1"/>
  <c r="C35" i="42"/>
  <c r="C28" i="42"/>
  <c r="C33" i="42"/>
  <c r="C18" i="42" s="1"/>
</calcChain>
</file>

<file path=xl/sharedStrings.xml><?xml version="1.0" encoding="utf-8"?>
<sst xmlns="http://schemas.openxmlformats.org/spreadsheetml/2006/main" count="2141" uniqueCount="343">
  <si>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</si>
  <si>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</si>
  <si>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</si>
  <si>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</si>
  <si>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</si>
  <si>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</si>
  <si>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</si>
  <si>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</si>
  <si>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</si>
  <si>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</si>
  <si>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</si>
  <si>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</si>
  <si>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</si>
  <si>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</si>
  <si>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</si>
  <si>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</si>
  <si>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</si>
  <si>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</si>
  <si>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</si>
  <si>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</si>
  <si>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</si>
  <si>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</si>
  <si>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</si>
  <si>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</si>
  <si>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</si>
  <si>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</si>
  <si>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</si>
  <si>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</si>
  <si>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</si>
  <si>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</si>
  <si>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</si>
  <si>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</si>
  <si>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</si>
  <si>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</si>
  <si>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</si>
  <si>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</si>
  <si>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</si>
  <si>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</si>
  <si>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</si>
  <si>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</si>
  <si>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</si>
  <si>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</si>
  <si>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</si>
  <si>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</si>
  <si>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</si>
  <si>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</si>
  <si>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</si>
  <si>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</si>
  <si>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</si>
  <si>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Реализация муниципальных функций, связанных с муниципальным управлением</t>
  </si>
  <si>
    <t>Ведение похозяйственного учета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</si>
  <si>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</si>
  <si>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</si>
  <si>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</si>
  <si>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</si>
  <si>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</si>
  <si>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Централизованные бухгалтерии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</si>
  <si>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</si>
  <si>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</si>
  <si>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</si>
  <si>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</si>
  <si>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</si>
  <si>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</si>
  <si>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</si>
  <si>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</si>
  <si>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</si>
  <si>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</si>
  <si>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</si>
  <si>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</si>
  <si>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</si>
  <si>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</si>
  <si>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</si>
  <si>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</si>
  <si>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</si>
  <si>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</si>
  <si>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</si>
  <si>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</si>
  <si>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</si>
  <si>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</si>
  <si>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</si>
  <si>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</si>
  <si>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</si>
  <si>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</si>
  <si>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</si>
  <si>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</si>
  <si>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</si>
  <si>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</si>
  <si>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</si>
  <si>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</si>
  <si>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</si>
  <si>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Расходы на обеспечение деятельности (оказание услуг) муниципальных учреждений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</si>
  <si>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</si>
  <si>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</si>
  <si>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</si>
  <si>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</si>
  <si>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</si>
  <si>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</si>
  <si>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</si>
  <si>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</si>
  <si>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</si>
  <si>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</si>
  <si>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</si>
  <si>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20</t>
  </si>
  <si>
    <t>Развитие водоснабжения и водоотведения поселения</t>
  </si>
  <si>
    <t>Проведение мероприятий по подготовке к осенне-зимнему периоду</t>
  </si>
  <si>
    <t>Развитие теплоснабжения поселения</t>
  </si>
  <si>
    <t>Доступная среда</t>
  </si>
  <si>
    <t>Обеспечение доступности для инвалидов и других маломобильных граждан объектов социальной инфраструктуры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</si>
  <si>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</si>
  <si>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</si>
  <si>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</si>
  <si>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</si>
  <si>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</si>
  <si>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</si>
  <si>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</si>
  <si>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</si>
  <si>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</si>
  <si>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</si>
  <si>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</si>
  <si>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</si>
  <si>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</si>
  <si>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</si>
  <si>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 xml:space="preserve">Новодмитриевского сельского </t>
  </si>
  <si>
    <t>Муниципальная программа "Доступная среда"</t>
  </si>
  <si>
    <t>Поддержка коммунального хозяйства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</si>
  <si>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</si>
  <si>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</si>
  <si>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</si>
  <si>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</si>
  <si>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</si>
  <si>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</si>
  <si>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</si>
  <si>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</si>
  <si>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</si>
  <si>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</si>
  <si>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</si>
  <si>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</si>
  <si>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10550</t>
  </si>
  <si>
    <t>10570</t>
  </si>
  <si>
    <t>10520</t>
  </si>
  <si>
    <t>10040</t>
  </si>
  <si>
    <t>10600</t>
  </si>
  <si>
    <t>10620</t>
  </si>
  <si>
    <t>10460</t>
  </si>
  <si>
    <t>10470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</si>
  <si>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</si>
  <si>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</si>
  <si>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</si>
  <si>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</si>
  <si>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</si>
  <si>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</si>
  <si>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</si>
  <si>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</si>
  <si>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10060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</si>
  <si>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</si>
  <si>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</si>
  <si>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</si>
  <si>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</si>
  <si>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</si>
  <si>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</si>
  <si>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</si>
  <si>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Муниципальная программа «Поддержка социально-ориентированных некоммерческих организаций в Новодмитриевском сельском поселении на  2016-2018 годы "</t>
  </si>
  <si>
    <t>Поддержка социально ориентированных некоммерческих организаций в Северском районе</t>
  </si>
  <si>
    <t>10590</t>
  </si>
  <si>
    <t xml:space="preserve">Гражданское и патриотическое воспитание, творческое, интеллектуальное и духовно-нравственное развитие молодежи </t>
  </si>
  <si>
    <t>Развитие кукльтуры</t>
  </si>
  <si>
    <t>Развитие водоснабжения и водоотведения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</si>
  <si>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</si>
  <si>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</si>
  <si>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 xml:space="preserve">Обеспечение доступности для инвалидов и других маломобильных граждан объектов социальной инфраструктуры </t>
  </si>
  <si>
    <t>Муниципальная программа "Доступная среда" на территории Новодмитриевского сельского поселения на 2018-2020 годы</t>
  </si>
  <si>
    <t>Молодежная политика</t>
  </si>
  <si>
    <t>Физическая культура</t>
  </si>
  <si>
    <t>Обеспечение функции администрации</t>
  </si>
  <si>
    <t>Мероприятия по предупреждению и ликвидации чрезвычайных ситуаций, стихийных бедсвий и их последствий в Северском районе</t>
  </si>
  <si>
    <t>Подпрограмма "Мероприятия, финансируемые за счет средств дорожного фонда"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</si>
  <si>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</si>
  <si>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</si>
  <si>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</si>
  <si>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</si>
  <si>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</si>
  <si>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</si>
  <si>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</si>
  <si>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</si>
  <si>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</si>
  <si>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</si>
  <si>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</si>
  <si>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</si>
  <si>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61</t>
  </si>
  <si>
    <t>60050</t>
  </si>
  <si>
    <t>Дополнительная помощь местным бюджетам для решения социально значимых вопросов</t>
  </si>
  <si>
    <t>Мероприятия на дополнительную помощь для решения социально-значимых вопросов</t>
  </si>
  <si>
    <t>Развитие жилищно-коммунального хозяйства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</si>
  <si>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</si>
  <si>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</si>
  <si>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</si>
  <si>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Код бюджетной классификации</t>
  </si>
  <si>
    <t>Уменьшение прочих остатков денежных средств бюджетов сельских поселений</t>
  </si>
  <si>
    <t xml:space="preserve">Уменьшение прочих остатков денежных средств бюджетов </t>
  </si>
  <si>
    <t>Уменьшение прочих остатков средств бюджетов</t>
  </si>
  <si>
    <t>Увеличение прочих остатков денежных средств бюджетов сельских поселений</t>
  </si>
  <si>
    <t>Изменение остатков средств на счетах по учету средств бюджета</t>
  </si>
  <si>
    <t>Кредиты кредитных организаций в валюте Российской Федерации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</si>
  <si>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</si>
  <si>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</si>
  <si>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</si>
  <si>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>Физическая культура и спорт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</si>
  <si>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</si>
  <si>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</si>
  <si>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Приложение № 3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</si>
  <si>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</si>
  <si>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</si>
  <si>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</si>
  <si>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</si>
  <si>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</si>
  <si>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</si>
  <si>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</si>
  <si>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</si>
  <si>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</si>
  <si>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</si>
  <si>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</si>
  <si>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</si>
  <si>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</si>
  <si>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</si>
  <si>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</si>
  <si>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</si>
  <si>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</si>
  <si>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</si>
  <si>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</si>
  <si>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</si>
  <si>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</si>
  <si>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</si>
  <si>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</si>
  <si>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Муниципальная программа "Развитие физической культуры и спорта в Новодмитриевском сельском поселении Северского района</t>
  </si>
  <si>
    <t>Дорожная деятельность в отношении автомобильных дорог местного значения</t>
  </si>
  <si>
    <t>Увеличение прочих остатков  средств бюджетов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</si>
  <si>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</si>
  <si>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</si>
  <si>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</si>
  <si>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</si>
  <si>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</si>
  <si>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20050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</si>
  <si>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</si>
  <si>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</si>
  <si>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Всего расходов в том числе:</t>
  </si>
  <si>
    <t>Муниципальная программа "Доступная среда" на территории Новодмитриевского сельского поселения на  годы</t>
  </si>
  <si>
    <t>Муниципальная программа "Комплексное и устойчивое развитие в сфере дорожного хозяйства в Новодмитриевском сельском поселении"</t>
  </si>
  <si>
    <t>дорожная деятельность в отношении автомобильных дорог местного значения</t>
  </si>
  <si>
    <t>Предоставление субсидий бюджетным,автономным учреждениям и иным некоммерческим организациям</t>
  </si>
  <si>
    <t>Подпрограмма "Поддержка и развитие Кубанского казачества"</t>
  </si>
  <si>
    <t>Молодежь Новодмитриевского сельского поселения Северского района</t>
  </si>
  <si>
    <t>Информационное Новодмитриевское сельское поселение</t>
  </si>
  <si>
    <t>Муниципальная программа "Поддержка малого и среднего предпринимательства" в Новодмитриевском сельском поселении на 2021год</t>
  </si>
  <si>
    <t>Развитие системы поддержки малого и среднего предпринимательства на территории поселения</t>
  </si>
  <si>
    <t>Муниципальная поддержка малого и среднего предпринимательства, включая крестьянские (фермерские) хозяйства</t>
  </si>
  <si>
    <t>инные бюджетные ассигнования</t>
  </si>
  <si>
    <t>Выполнение  полномочий по ведению внутреннего финансового контроля</t>
  </si>
  <si>
    <t>Обеспечение деятельности  администрации</t>
  </si>
  <si>
    <t>Другие вопросы в области национальной экономики</t>
  </si>
  <si>
    <t>Муниципальная программа "Поддержка малого и среднего предпринимательства в Новодмитриевском сельском поселении на 2021год</t>
  </si>
  <si>
    <t>Развитие малого и среднего предпринимательства на территории поселения</t>
  </si>
  <si>
    <t>Муниципальная поддержка малого среднего предпринимательства,включая крестьянские(фермерские)хозяйства</t>
  </si>
  <si>
    <t>Проведние мероприятий для детей и молодежи</t>
  </si>
  <si>
    <t>Муниципальная программа "Поддержка социально-ориентированных некоммерческих организаций в Новодмитриевскос сельском поселении на 2021год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</si>
  <si>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</si>
  <si>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</si>
  <si>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Увеличение остатков  средств бюджетов</t>
  </si>
  <si>
    <t>увеличение прочих остатков  денежных средств бюджетов</t>
  </si>
  <si>
    <t>Уменьшение  остатков средств бюджетов</t>
  </si>
  <si>
    <t>О противодействие корупции в Северском районе</t>
  </si>
  <si>
    <t>Муниципальная программа "О противодействии корупции в Новодмитриевском сельском поселении Северского района на 2021-2023годы"</t>
  </si>
  <si>
    <t>10160</t>
  </si>
  <si>
    <t xml:space="preserve">Муниципальная программа "Обеспечение безопасности и развитие казачества </t>
  </si>
  <si>
    <t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t>
  </si>
  <si>
    <t>Муниципальная программа "Обеспечение безопасности и развитие казачества в Новодмитриевском сельском поселении на 2021-2023 годы"</t>
  </si>
  <si>
    <t>Муниципальная программа
«Комплексное и устойчивое развитие в сфере дорожного хозяйства» на 2021 – 2023 годы в Новодмитриевском сельском поселении</t>
  </si>
  <si>
    <t>Муниципальная программа "Информационное общество Северского района в Новодмитриевском сельском поселении на 2021-2023 годы"</t>
  </si>
  <si>
    <t>Муниципальная программа "Развитие жилищно-коммунальной инфраструктуры в Новодмитриевском сельском поселении на 2021-2023 годы"</t>
  </si>
  <si>
    <t>Муниципальная программа "Благоустройство территории поселения в Новодмитриевском сельском поселении на 2021-2023 годы"</t>
  </si>
  <si>
    <t>Подпрограмма «Развитие, содержание и ремонт систем наружного освещения населенных пунктов» на 2021-2023 годы в Новодмитриевском сельском поселении</t>
  </si>
  <si>
    <t>Подпрограмма «Организация ритуальных услуг и содержание мест захоронения» на 2021-2023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</si>
  <si>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t>
  </si>
  <si>
    <t xml:space="preserve">Муниципальная программа "Молодежь Новодмитриевского сельского поселения Северского района на 2021-2023 годы  </t>
  </si>
  <si>
    <t>Муниципальная программа "Развитие культуры на 2021-2023 годы  в Новодмитриевском сельском поселении"</t>
  </si>
  <si>
    <t>Муниципальная программа "Региональная политика и развитие гражданского общества в Новодмитриевском сельском поселении на 2021-2023 годы"</t>
  </si>
  <si>
    <t>Начальник финансового отдела                                                  И.В. Хомякова</t>
  </si>
  <si>
    <t>Распределение бюджетных ассигнований по разделам и  подразделам классификации расходов местного бюджета на  2022 год</t>
  </si>
  <si>
    <t>Приложение № 6</t>
  </si>
  <si>
    <t>10140</t>
  </si>
  <si>
    <t>Муниципальная программа "Противодействие незаконному обороту наркотиков"</t>
  </si>
  <si>
    <t>Противодействие незаконному обороту наркотиков</t>
  </si>
  <si>
    <t>Организация и осуществление мероприятий по работе с детьми и молодежью, направленную на профилактику распространения и употребления наркотических средств</t>
  </si>
  <si>
    <t>Субсидии бюджетным учреждениям на иные цели</t>
  </si>
  <si>
    <t>L4670</t>
  </si>
  <si>
    <t>Подпрограмма "Обеспечение безопасности дорожного движения"</t>
  </si>
  <si>
    <t>Обеспечение безопасности дорожного движения</t>
  </si>
  <si>
    <t>99</t>
  </si>
  <si>
    <t>10580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</si>
  <si>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</si>
  <si>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Начальник финансового отдела                                                       И.В.Хомякова                    </t>
  </si>
  <si>
    <t>Обеспечение проведения выборов и референдумов</t>
  </si>
  <si>
    <t>Другие непрограммные направления деятельности органов местного самоуправления</t>
  </si>
  <si>
    <t xml:space="preserve">Обеспечение проведения выборов </t>
  </si>
  <si>
    <t>Источники внутреннего финансирования дефицита местного бюджета, перечни статей источников финансирования дефицита бюджета  на 2022 год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</si>
  <si>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2022 год</t>
  </si>
  <si>
    <t>Ведомственная структура расходов местного бюджета  на 2022 год</t>
  </si>
  <si>
    <t>Начальник финансового отдела                                                                  И.В.Хомякова</t>
  </si>
  <si>
    <t>Начальник финансового отдела                                            И.В. Хомякова</t>
  </si>
  <si>
    <t>Приложение №4</t>
  </si>
  <si>
    <t>000 01 05 00 00 00 0000 000</t>
  </si>
  <si>
    <t>000 01 05 02 00 00 0000 500</t>
  </si>
  <si>
    <t>000 01 05 02 01 00 0000 510</t>
  </si>
  <si>
    <t>000 01 05 02 01 10 0000 510</t>
  </si>
  <si>
    <t>000 01 05 00 00 00 0000 600</t>
  </si>
  <si>
    <t>000 01 05 02 00 00 0000 600</t>
  </si>
  <si>
    <t>000 01 05 02 01 00 0000 610</t>
  </si>
  <si>
    <t>000 01 05 02 01 10 0000 610</t>
  </si>
  <si>
    <t>000 01 03 00 00 00 0000 000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</si>
  <si>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</si>
  <si>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</si>
  <si>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</si>
  <si>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</si>
  <si>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Получение бюджетных кредитов из других бюджетов бюджетной системы Российской Федерации в валюте Российской Федерации</t>
  </si>
  <si>
    <t>000 01 03 01 00 10 0000 710</t>
  </si>
  <si>
    <t>Получение кредитов из других бюджетов бюджетной системы Российской Федерации бюджетами сельских поселений в валюте Российской Федерации</t>
  </si>
  <si>
    <t>000 01 03 01 00 00 0000 800</t>
  </si>
  <si>
    <t>Погашение  бюджетных кредитов, полученных из других бюджетов бюджетной системы Российской Федерации в валюте Российской Федерации</t>
  </si>
  <si>
    <t>000 01 03 01 00 10 0000 810</t>
  </si>
  <si>
    <t>Погашение бюджетами поселений кредитов из других бюджетов бюджетной системы Российской Федерации в валюте Российской Федерации</t>
  </si>
  <si>
    <t>000 01 02 00 00 00 0000 000</t>
  </si>
  <si>
    <t>000 01 02 00 00 00 0000 700</t>
  </si>
  <si>
    <t>000 01 02 00 00 10 0000 710</t>
  </si>
  <si>
    <t>Приложение №3</t>
  </si>
  <si>
    <t>Защита населения и территории от чрезвычайных ситуаций природного и техногенного характера, пожарная безопасность</t>
  </si>
  <si>
    <t>400</t>
  </si>
  <si>
    <t>Бюджетные инвестиции в объекты капитального строительства государственно (мниципальной) собственности</t>
  </si>
  <si>
    <t>от 23.12.2021г. № 136</t>
  </si>
  <si>
    <t>20000</t>
  </si>
  <si>
    <t>10000</t>
  </si>
  <si>
    <t>50000</t>
  </si>
  <si>
    <t>Приложение № 2</t>
  </si>
  <si>
    <t>Приложение №5</t>
  </si>
  <si>
    <t>от 02.06.2022 № 157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</si>
</sst>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"/>
  </numFmts>
  <fonts count="4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indexed="8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6">
    <xf numFmtId="0" fontId="0" fillId="0" borderId="0"/>
    <xf numFmtId="169" fontId="37" fillId="0" borderId="0" applyBorder="0" applyProtection="0"/>
    <xf numFmtId="168" fontId="37" fillId="0" borderId="0" applyBorder="0" applyProtection="0"/>
    <xf numFmtId="0" fontId="38" fillId="0" borderId="0" applyNumberFormat="0" applyBorder="0" applyProtection="0">
      <alignment horizontal="center"/>
    </xf>
    <xf numFmtId="0" fontId="38" fillId="0" borderId="0" applyNumberFormat="0" applyBorder="0" applyProtection="0">
      <alignment horizontal="center" textRotation="90"/>
    </xf>
    <xf numFmtId="0" fontId="39" fillId="0" borderId="0" applyNumberFormat="0" applyBorder="0" applyProtection="0"/>
    <xf numFmtId="170" fontId="39" fillId="0" borderId="0" applyBorder="0" applyProtection="0"/>
    <xf numFmtId="0" fontId="40" fillId="0" borderId="0"/>
    <xf numFmtId="168" fontId="37" fillId="0" borderId="0" applyBorder="0" applyProtection="0"/>
    <xf numFmtId="168" fontId="41" fillId="0" borderId="0" applyBorder="0" applyProtection="0"/>
    <xf numFmtId="0" fontId="37" fillId="0" borderId="0" applyNumberFormat="0" applyBorder="0" applyProtection="0"/>
    <xf numFmtId="0" fontId="42" fillId="0" borderId="0"/>
    <xf numFmtId="0" fontId="11" fillId="0" borderId="0"/>
    <xf numFmtId="164" fontId="1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43" fillId="0" borderId="0" applyFont="0" applyFill="0" applyBorder="0" applyAlignment="0" applyProtection="0"/>
  </cellStyleXfs>
  <cellXfs count="379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8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166" fontId="8" fillId="0" borderId="1" xfId="13" applyNumberFormat="1" applyFont="1" applyFill="1" applyBorder="1" applyAlignment="1">
      <alignment horizontal="center" wrapText="1"/>
    </xf>
    <xf numFmtId="166" fontId="8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0" fontId="14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4" fillId="0" borderId="1" xfId="7" applyFont="1" applyBorder="1" applyAlignment="1">
      <alignment horizontal="center"/>
    </xf>
    <xf numFmtId="0" fontId="12" fillId="0" borderId="3" xfId="7" applyFont="1" applyFill="1" applyBorder="1" applyAlignment="1">
      <alignment wrapText="1"/>
    </xf>
    <xf numFmtId="0" fontId="12" fillId="0" borderId="4" xfId="7" applyFont="1" applyFill="1" applyBorder="1" applyAlignment="1">
      <alignment wrapText="1"/>
    </xf>
    <xf numFmtId="0" fontId="14" fillId="0" borderId="1" xfId="7" applyFont="1" applyBorder="1"/>
    <xf numFmtId="0" fontId="14" fillId="0" borderId="0" xfId="7" applyFont="1"/>
    <xf numFmtId="0" fontId="6" fillId="0" borderId="1" xfId="7" applyFont="1" applyBorder="1"/>
    <xf numFmtId="0" fontId="14" fillId="0" borderId="1" xfId="7" applyFont="1" applyFill="1" applyBorder="1"/>
    <xf numFmtId="49" fontId="6" fillId="0" borderId="1" xfId="7" applyNumberFormat="1" applyFont="1" applyFill="1" applyBorder="1" applyAlignment="1">
      <alignment horizontal="center"/>
    </xf>
    <xf numFmtId="49" fontId="6" fillId="0" borderId="5" xfId="7" applyNumberFormat="1" applyFont="1" applyFill="1" applyBorder="1" applyAlignment="1">
      <alignment horizontal="center"/>
    </xf>
    <xf numFmtId="0" fontId="12" fillId="0" borderId="0" xfId="7" applyFont="1" applyFill="1" applyBorder="1" applyAlignment="1">
      <alignment wrapText="1"/>
    </xf>
    <xf numFmtId="0" fontId="6" fillId="0" borderId="1" xfId="7" applyFont="1" applyFill="1" applyBorder="1"/>
    <xf numFmtId="49" fontId="12" fillId="0" borderId="1" xfId="7" applyNumberFormat="1" applyFont="1" applyFill="1" applyBorder="1" applyAlignment="1">
      <alignment horizontal="center"/>
    </xf>
    <xf numFmtId="0" fontId="6" fillId="0" borderId="0" xfId="7" applyFont="1" applyFill="1"/>
    <xf numFmtId="165" fontId="6" fillId="0" borderId="0" xfId="7" applyNumberFormat="1" applyFont="1"/>
    <xf numFmtId="165" fontId="14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2" borderId="1" xfId="7" applyFont="1" applyFill="1" applyBorder="1"/>
    <xf numFmtId="0" fontId="6" fillId="2" borderId="0" xfId="7" applyFont="1" applyFill="1" applyBorder="1" applyAlignment="1">
      <alignment vertical="center" wrapText="1"/>
    </xf>
    <xf numFmtId="0" fontId="6" fillId="2" borderId="1" xfId="7" applyFont="1" applyFill="1" applyBorder="1" applyAlignment="1">
      <alignment horizontal="center"/>
    </xf>
    <xf numFmtId="49" fontId="6" fillId="2" borderId="1" xfId="7" applyNumberFormat="1" applyFont="1" applyFill="1" applyBorder="1" applyAlignment="1">
      <alignment horizontal="center"/>
    </xf>
    <xf numFmtId="49" fontId="6" fillId="2" borderId="6" xfId="7" applyNumberFormat="1" applyFont="1" applyFill="1" applyBorder="1" applyAlignment="1">
      <alignment horizontal="center"/>
    </xf>
    <xf numFmtId="49" fontId="6" fillId="2" borderId="7" xfId="7" applyNumberFormat="1" applyFont="1" applyFill="1" applyBorder="1" applyAlignment="1">
      <alignment horizontal="center"/>
    </xf>
    <xf numFmtId="49" fontId="6" fillId="2" borderId="5" xfId="7" applyNumberFormat="1" applyFont="1" applyFill="1" applyBorder="1" applyAlignment="1">
      <alignment horizontal="center"/>
    </xf>
    <xf numFmtId="0" fontId="6" fillId="2" borderId="1" xfId="7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top" wrapText="1"/>
    </xf>
    <xf numFmtId="165" fontId="17" fillId="0" borderId="1" xfId="0" applyNumberFormat="1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vertical="top" wrapText="1"/>
    </xf>
    <xf numFmtId="0" fontId="10" fillId="0" borderId="4" xfId="0" applyFont="1" applyFill="1" applyBorder="1" applyAlignment="1">
      <alignment wrapText="1"/>
    </xf>
    <xf numFmtId="0" fontId="8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21" fillId="0" borderId="0" xfId="0" applyFont="1"/>
    <xf numFmtId="165" fontId="0" fillId="2" borderId="0" xfId="0" applyNumberFormat="1" applyFill="1"/>
    <xf numFmtId="0" fontId="14" fillId="2" borderId="1" xfId="7" applyFont="1" applyFill="1" applyBorder="1"/>
    <xf numFmtId="0" fontId="13" fillId="2" borderId="3" xfId="7" applyFont="1" applyFill="1" applyBorder="1" applyAlignment="1">
      <alignment wrapText="1"/>
    </xf>
    <xf numFmtId="0" fontId="14" fillId="2" borderId="1" xfId="7" applyFont="1" applyFill="1" applyBorder="1" applyAlignment="1">
      <alignment horizontal="center"/>
    </xf>
    <xf numFmtId="49" fontId="14" fillId="2" borderId="1" xfId="7" applyNumberFormat="1" applyFont="1" applyFill="1" applyBorder="1" applyAlignment="1">
      <alignment horizontal="center"/>
    </xf>
    <xf numFmtId="49" fontId="14" fillId="2" borderId="6" xfId="7" applyNumberFormat="1" applyFont="1" applyFill="1" applyBorder="1" applyAlignment="1">
      <alignment horizontal="center"/>
    </xf>
    <xf numFmtId="49" fontId="14" fillId="2" borderId="7" xfId="7" applyNumberFormat="1" applyFont="1" applyFill="1" applyBorder="1" applyAlignment="1">
      <alignment horizontal="center"/>
    </xf>
    <xf numFmtId="49" fontId="14" fillId="2" borderId="5" xfId="7" applyNumberFormat="1" applyFont="1" applyFill="1" applyBorder="1" applyAlignment="1">
      <alignment horizontal="center"/>
    </xf>
    <xf numFmtId="0" fontId="14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4" fillId="2" borderId="1" xfId="7" applyFont="1" applyFill="1" applyBorder="1" applyAlignment="1">
      <alignment horizontal="left"/>
    </xf>
    <xf numFmtId="0" fontId="12" fillId="2" borderId="3" xfId="7" applyFont="1" applyFill="1" applyBorder="1" applyAlignment="1">
      <alignment wrapText="1"/>
    </xf>
    <xf numFmtId="49" fontId="6" fillId="2" borderId="7" xfId="7" applyNumberFormat="1" applyFont="1" applyFill="1" applyBorder="1" applyAlignment="1"/>
    <xf numFmtId="49" fontId="6" fillId="2" borderId="5" xfId="7" applyNumberFormat="1" applyFont="1" applyFill="1" applyBorder="1" applyAlignment="1"/>
    <xf numFmtId="0" fontId="12" fillId="2" borderId="4" xfId="7" applyFont="1" applyFill="1" applyBorder="1" applyAlignment="1">
      <alignment wrapText="1"/>
    </xf>
    <xf numFmtId="0" fontId="14" fillId="2" borderId="1" xfId="7" applyFont="1" applyFill="1" applyBorder="1" applyAlignment="1">
      <alignment vertical="center" wrapText="1"/>
    </xf>
    <xf numFmtId="0" fontId="12" fillId="2" borderId="0" xfId="7" applyFont="1" applyFill="1" applyBorder="1" applyAlignment="1">
      <alignment wrapText="1"/>
    </xf>
    <xf numFmtId="0" fontId="12" fillId="2" borderId="1" xfId="7" applyFont="1" applyFill="1" applyBorder="1" applyAlignment="1">
      <alignment wrapText="1"/>
    </xf>
    <xf numFmtId="0" fontId="12" fillId="2" borderId="8" xfId="7" applyFont="1" applyFill="1" applyBorder="1" applyAlignment="1">
      <alignment wrapText="1"/>
    </xf>
    <xf numFmtId="49" fontId="12" fillId="2" borderId="1" xfId="7" applyNumberFormat="1" applyFont="1" applyFill="1" applyBorder="1" applyAlignment="1">
      <alignment horizontal="center"/>
    </xf>
    <xf numFmtId="0" fontId="12" fillId="2" borderId="9" xfId="7" applyFont="1" applyFill="1" applyBorder="1" applyAlignment="1">
      <alignment wrapText="1"/>
    </xf>
    <xf numFmtId="49" fontId="6" fillId="2" borderId="0" xfId="7" applyNumberFormat="1" applyFont="1" applyFill="1" applyBorder="1" applyAlignment="1">
      <alignment horizontal="center"/>
    </xf>
    <xf numFmtId="165" fontId="14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9" fillId="0" borderId="0" xfId="0" applyFont="1" applyBorder="1"/>
    <xf numFmtId="165" fontId="17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15" fillId="0" borderId="0" xfId="0" applyFont="1" applyFill="1" applyBorder="1" applyAlignment="1">
      <alignment vertical="top" wrapText="1"/>
    </xf>
    <xf numFmtId="0" fontId="6" fillId="2" borderId="0" xfId="7" applyFont="1" applyFill="1" applyBorder="1" applyAlignment="1">
      <alignment horizontal="center"/>
    </xf>
    <xf numFmtId="0" fontId="23" fillId="0" borderId="1" xfId="0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7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8" fillId="2" borderId="1" xfId="13" applyNumberFormat="1" applyFont="1" applyFill="1" applyBorder="1" applyAlignment="1">
      <alignment wrapText="1"/>
    </xf>
    <xf numFmtId="165" fontId="10" fillId="2" borderId="1" xfId="13" applyNumberFormat="1" applyFont="1" applyFill="1" applyBorder="1" applyAlignment="1">
      <alignment wrapText="1"/>
    </xf>
    <xf numFmtId="49" fontId="14" fillId="2" borderId="6" xfId="7" applyNumberFormat="1" applyFont="1" applyFill="1" applyBorder="1" applyAlignment="1"/>
    <xf numFmtId="49" fontId="14" fillId="2" borderId="7" xfId="7" applyNumberFormat="1" applyFont="1" applyFill="1" applyBorder="1" applyAlignment="1"/>
    <xf numFmtId="49" fontId="14" fillId="2" borderId="5" xfId="7" applyNumberFormat="1" applyFont="1" applyFill="1" applyBorder="1" applyAlignment="1"/>
    <xf numFmtId="0" fontId="14" fillId="2" borderId="5" xfId="7" applyFont="1" applyFill="1" applyBorder="1" applyAlignment="1">
      <alignment horizontal="center"/>
    </xf>
    <xf numFmtId="49" fontId="14" fillId="0" borderId="5" xfId="7" applyNumberFormat="1" applyFont="1" applyFill="1" applyBorder="1" applyAlignment="1">
      <alignment horizontal="center"/>
    </xf>
    <xf numFmtId="49" fontId="14" fillId="0" borderId="1" xfId="7" applyNumberFormat="1" applyFont="1" applyFill="1" applyBorder="1" applyAlignment="1">
      <alignment horizontal="center"/>
    </xf>
    <xf numFmtId="165" fontId="14" fillId="0" borderId="1" xfId="7" applyNumberFormat="1" applyFont="1" applyFill="1" applyBorder="1" applyAlignment="1">
      <alignment horizontal="right"/>
    </xf>
    <xf numFmtId="49" fontId="13" fillId="0" borderId="1" xfId="7" applyNumberFormat="1" applyFont="1" applyFill="1" applyBorder="1" applyAlignment="1">
      <alignment horizontal="center"/>
    </xf>
    <xf numFmtId="49" fontId="6" fillId="0" borderId="0" xfId="7" applyNumberFormat="1" applyFont="1" applyFill="1" applyBorder="1" applyAlignment="1">
      <alignment horizontal="center"/>
    </xf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4" fillId="0" borderId="6" xfId="7" applyFont="1" applyBorder="1" applyAlignment="1">
      <alignment horizontal="left"/>
    </xf>
    <xf numFmtId="0" fontId="13" fillId="0" borderId="4" xfId="7" applyFont="1" applyFill="1" applyBorder="1" applyAlignment="1">
      <alignment wrapText="1"/>
    </xf>
    <xf numFmtId="0" fontId="12" fillId="0" borderId="6" xfId="7" applyFont="1" applyFill="1" applyBorder="1" applyAlignment="1">
      <alignment wrapText="1"/>
    </xf>
    <xf numFmtId="0" fontId="12" fillId="0" borderId="10" xfId="7" applyFont="1" applyFill="1" applyBorder="1" applyAlignment="1">
      <alignment wrapText="1"/>
    </xf>
    <xf numFmtId="0" fontId="6" fillId="0" borderId="6" xfId="7" applyFont="1" applyFill="1" applyBorder="1" applyAlignment="1">
      <alignment vertical="center" wrapText="1"/>
    </xf>
    <xf numFmtId="0" fontId="14" fillId="0" borderId="6" xfId="7" applyFont="1" applyFill="1" applyBorder="1" applyAlignment="1">
      <alignment vertical="center" wrapText="1"/>
    </xf>
    <xf numFmtId="0" fontId="13" fillId="0" borderId="6" xfId="7" applyFont="1" applyFill="1" applyBorder="1" applyAlignment="1">
      <alignment wrapText="1"/>
    </xf>
    <xf numFmtId="0" fontId="12" fillId="2" borderId="11" xfId="7" applyFont="1" applyFill="1" applyBorder="1" applyAlignment="1">
      <alignment wrapText="1"/>
    </xf>
    <xf numFmtId="0" fontId="12" fillId="0" borderId="11" xfId="7" applyFont="1" applyFill="1" applyBorder="1" applyAlignment="1">
      <alignment wrapText="1"/>
    </xf>
    <xf numFmtId="49" fontId="6" fillId="0" borderId="1" xfId="7" applyNumberFormat="1" applyFont="1" applyBorder="1" applyAlignment="1">
      <alignment horizontal="center"/>
    </xf>
    <xf numFmtId="0" fontId="14" fillId="2" borderId="12" xfId="7" applyFont="1" applyFill="1" applyBorder="1" applyAlignment="1">
      <alignment horizontal="center" vertical="center" wrapText="1"/>
    </xf>
    <xf numFmtId="49" fontId="13" fillId="2" borderId="13" xfId="7" applyNumberFormat="1" applyFont="1" applyFill="1" applyBorder="1" applyAlignment="1">
      <alignment horizontal="center" vertical="center"/>
    </xf>
    <xf numFmtId="0" fontId="13" fillId="2" borderId="13" xfId="7" applyFont="1" applyFill="1" applyBorder="1" applyAlignment="1">
      <alignment horizontal="center" vertical="center"/>
    </xf>
    <xf numFmtId="0" fontId="14" fillId="2" borderId="14" xfId="7" applyFont="1" applyFill="1" applyBorder="1" applyAlignment="1">
      <alignment horizontal="center" vertical="center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0" fontId="14" fillId="0" borderId="5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/>
    </xf>
    <xf numFmtId="0" fontId="6" fillId="0" borderId="0" xfId="7" applyFont="1" applyFill="1" applyAlignment="1">
      <alignment horizontal="center"/>
    </xf>
    <xf numFmtId="0" fontId="2" fillId="2" borderId="1" xfId="0" applyFont="1" applyFill="1" applyBorder="1" applyAlignment="1">
      <alignment wrapText="1"/>
    </xf>
    <xf numFmtId="49" fontId="12" fillId="0" borderId="5" xfId="7" applyNumberFormat="1" applyFont="1" applyFill="1" applyBorder="1" applyAlignment="1">
      <alignment horizontal="center"/>
    </xf>
    <xf numFmtId="0" fontId="12" fillId="2" borderId="1" xfId="7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165" fontId="14" fillId="0" borderId="6" xfId="7" applyNumberFormat="1" applyFont="1" applyFill="1" applyBorder="1" applyAlignment="1">
      <alignment horizontal="right"/>
    </xf>
    <xf numFmtId="165" fontId="7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0" fillId="2" borderId="6" xfId="13" applyNumberFormat="1" applyFont="1" applyFill="1" applyBorder="1" applyAlignment="1">
      <alignment wrapText="1"/>
    </xf>
    <xf numFmtId="0" fontId="0" fillId="0" borderId="0" xfId="0" applyBorder="1"/>
    <xf numFmtId="0" fontId="21" fillId="0" borderId="0" xfId="0" applyFont="1" applyBorder="1"/>
    <xf numFmtId="165" fontId="7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0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49" fontId="6" fillId="0" borderId="6" xfId="7" applyNumberFormat="1" applyFont="1" applyFill="1" applyBorder="1" applyAlignment="1">
      <alignment horizontal="center"/>
    </xf>
    <xf numFmtId="0" fontId="12" fillId="0" borderId="1" xfId="7" applyFont="1" applyFill="1" applyBorder="1" applyAlignment="1">
      <alignment wrapText="1"/>
    </xf>
    <xf numFmtId="49" fontId="6" fillId="0" borderId="7" xfId="7" applyNumberFormat="1" applyFont="1" applyFill="1" applyBorder="1" applyAlignment="1">
      <alignment horizontal="center"/>
    </xf>
    <xf numFmtId="0" fontId="6" fillId="2" borderId="6" xfId="7" applyFont="1" applyFill="1" applyBorder="1" applyAlignment="1">
      <alignment vertical="center" wrapText="1"/>
    </xf>
    <xf numFmtId="49" fontId="6" fillId="2" borderId="15" xfId="7" applyNumberFormat="1" applyFont="1" applyFill="1" applyBorder="1" applyAlignment="1">
      <alignment horizontal="center"/>
    </xf>
    <xf numFmtId="49" fontId="6" fillId="2" borderId="17" xfId="7" applyNumberFormat="1" applyFont="1" applyFill="1" applyBorder="1" applyAlignment="1">
      <alignment horizontal="center"/>
    </xf>
    <xf numFmtId="49" fontId="6" fillId="2" borderId="16" xfId="7" applyNumberFormat="1" applyFont="1" applyFill="1" applyBorder="1" applyAlignment="1">
      <alignment horizontal="center"/>
    </xf>
    <xf numFmtId="49" fontId="6" fillId="2" borderId="14" xfId="7" applyNumberFormat="1" applyFont="1" applyFill="1" applyBorder="1" applyAlignment="1">
      <alignment horizontal="center"/>
    </xf>
    <xf numFmtId="0" fontId="6" fillId="2" borderId="2" xfId="7" applyFont="1" applyFill="1" applyBorder="1"/>
    <xf numFmtId="0" fontId="6" fillId="2" borderId="2" xfId="7" applyFont="1" applyFill="1" applyBorder="1" applyAlignment="1">
      <alignment horizontal="center"/>
    </xf>
    <xf numFmtId="0" fontId="6" fillId="0" borderId="1" xfId="7" applyFont="1" applyFill="1" applyBorder="1" applyAlignment="1">
      <alignment vertical="center" wrapText="1"/>
    </xf>
    <xf numFmtId="0" fontId="6" fillId="0" borderId="1" xfId="7" applyFont="1" applyFill="1" applyBorder="1" applyAlignment="1">
      <alignment horizontal="center"/>
    </xf>
    <xf numFmtId="0" fontId="12" fillId="2" borderId="6" xfId="7" applyFont="1" applyFill="1" applyBorder="1" applyAlignment="1">
      <alignment horizontal="left" vertical="center" wrapText="1"/>
    </xf>
    <xf numFmtId="0" fontId="13" fillId="2" borderId="6" xfId="7" applyFont="1" applyFill="1" applyBorder="1" applyAlignment="1">
      <alignment horizontal="left" vertical="center" wrapText="1"/>
    </xf>
    <xf numFmtId="49" fontId="13" fillId="0" borderId="5" xfId="7" applyNumberFormat="1" applyFont="1" applyFill="1" applyBorder="1" applyAlignment="1">
      <alignment horizontal="center"/>
    </xf>
    <xf numFmtId="0" fontId="24" fillId="0" borderId="0" xfId="0" applyFont="1"/>
    <xf numFmtId="0" fontId="25" fillId="0" borderId="0" xfId="7" applyFont="1" applyFill="1" applyAlignment="1"/>
    <xf numFmtId="0" fontId="26" fillId="0" borderId="0" xfId="7" applyFont="1" applyFill="1" applyAlignment="1"/>
    <xf numFmtId="0" fontId="6" fillId="2" borderId="1" xfId="7" applyFont="1" applyFill="1" applyBorder="1" applyAlignment="1"/>
    <xf numFmtId="0" fontId="6" fillId="2" borderId="0" xfId="7" applyFont="1" applyFill="1" applyAlignment="1"/>
    <xf numFmtId="0" fontId="14" fillId="2" borderId="1" xfId="7" applyFont="1" applyFill="1" applyBorder="1" applyAlignment="1"/>
    <xf numFmtId="0" fontId="14" fillId="2" borderId="1" xfId="7" applyFont="1" applyFill="1" applyBorder="1" applyAlignment="1">
      <alignment vertical="center"/>
    </xf>
    <xf numFmtId="0" fontId="14" fillId="2" borderId="0" xfId="7" applyFont="1" applyFill="1" applyAlignment="1"/>
    <xf numFmtId="49" fontId="6" fillId="2" borderId="16" xfId="7" applyNumberFormat="1" applyFont="1" applyFill="1" applyBorder="1" applyAlignment="1"/>
    <xf numFmtId="49" fontId="6" fillId="2" borderId="7" xfId="7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6" fillId="3" borderId="6" xfId="7" applyFont="1" applyFill="1" applyBorder="1" applyAlignment="1">
      <alignment vertical="center" wrapText="1"/>
    </xf>
    <xf numFmtId="49" fontId="6" fillId="3" borderId="1" xfId="7" applyNumberFormat="1" applyFont="1" applyFill="1" applyBorder="1" applyAlignment="1">
      <alignment horizontal="center"/>
    </xf>
    <xf numFmtId="0" fontId="12" fillId="2" borderId="10" xfId="7" applyFont="1" applyFill="1" applyBorder="1" applyAlignment="1">
      <alignment wrapText="1"/>
    </xf>
    <xf numFmtId="49" fontId="6" fillId="2" borderId="2" xfId="7" applyNumberFormat="1" applyFont="1" applyFill="1" applyBorder="1" applyAlignment="1">
      <alignment horizontal="center"/>
    </xf>
    <xf numFmtId="49" fontId="12" fillId="2" borderId="2" xfId="7" applyNumberFormat="1" applyFont="1" applyFill="1" applyBorder="1" applyAlignment="1">
      <alignment horizontal="center"/>
    </xf>
    <xf numFmtId="49" fontId="6" fillId="2" borderId="1" xfId="7" applyNumberFormat="1" applyFont="1" applyFill="1" applyBorder="1" applyAlignment="1">
      <alignment horizontal="center" vertical="center"/>
    </xf>
    <xf numFmtId="0" fontId="15" fillId="2" borderId="0" xfId="7" applyFont="1" applyFill="1" applyAlignment="1">
      <alignment horizontal="center"/>
    </xf>
    <xf numFmtId="0" fontId="15" fillId="2" borderId="0" xfId="7" applyFont="1" applyFill="1"/>
    <xf numFmtId="165" fontId="15" fillId="2" borderId="0" xfId="7" applyNumberFormat="1" applyFont="1" applyFill="1" applyAlignment="1">
      <alignment horizontal="center"/>
    </xf>
    <xf numFmtId="165" fontId="15" fillId="2" borderId="0" xfId="7" applyNumberFormat="1" applyFont="1" applyFill="1"/>
    <xf numFmtId="165" fontId="27" fillId="2" borderId="0" xfId="7" applyNumberFormat="1" applyFont="1" applyFill="1"/>
    <xf numFmtId="0" fontId="28" fillId="2" borderId="0" xfId="7" applyFont="1" applyFill="1" applyAlignment="1">
      <alignment horizontal="center"/>
    </xf>
    <xf numFmtId="0" fontId="28" fillId="2" borderId="0" xfId="7" applyFont="1" applyFill="1"/>
    <xf numFmtId="165" fontId="28" fillId="2" borderId="0" xfId="7" applyNumberFormat="1" applyFont="1" applyFill="1"/>
    <xf numFmtId="0" fontId="15" fillId="0" borderId="0" xfId="7" applyFont="1" applyFill="1" applyAlignment="1">
      <alignment horizontal="center"/>
    </xf>
    <xf numFmtId="0" fontId="15" fillId="0" borderId="0" xfId="7" applyFont="1" applyFill="1"/>
    <xf numFmtId="0" fontId="15" fillId="2" borderId="0" xfId="7" applyFont="1" applyFill="1" applyAlignment="1"/>
    <xf numFmtId="165" fontId="28" fillId="2" borderId="0" xfId="7" applyNumberFormat="1" applyFont="1" applyFill="1" applyAlignment="1">
      <alignment horizontal="center"/>
    </xf>
    <xf numFmtId="165" fontId="28" fillId="2" borderId="0" xfId="7" applyNumberFormat="1" applyFont="1" applyFill="1" applyAlignment="1"/>
    <xf numFmtId="0" fontId="28" fillId="2" borderId="0" xfId="7" applyFont="1" applyFill="1" applyAlignment="1"/>
    <xf numFmtId="14" fontId="15" fillId="2" borderId="0" xfId="7" applyNumberFormat="1" applyFont="1" applyFill="1"/>
    <xf numFmtId="0" fontId="29" fillId="2" borderId="0" xfId="7" applyFont="1" applyFill="1"/>
    <xf numFmtId="0" fontId="7" fillId="2" borderId="6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49" fontId="8" fillId="2" borderId="1" xfId="0" applyNumberFormat="1" applyFont="1" applyFill="1" applyBorder="1" applyAlignment="1">
      <alignment horizontal="center" wrapText="1"/>
    </xf>
    <xf numFmtId="0" fontId="7" fillId="2" borderId="6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wrapText="1"/>
    </xf>
    <xf numFmtId="49" fontId="14" fillId="2" borderId="1" xfId="7" applyNumberFormat="1" applyFont="1" applyFill="1" applyBorder="1" applyAlignment="1">
      <alignment horizontal="center" vertical="center"/>
    </xf>
    <xf numFmtId="0" fontId="6" fillId="3" borderId="0" xfId="7" applyFont="1" applyFill="1"/>
    <xf numFmtId="49" fontId="6" fillId="2" borderId="19" xfId="7" applyNumberFormat="1" applyFont="1" applyFill="1" applyBorder="1" applyAlignment="1">
      <alignment horizontal="center"/>
    </xf>
    <xf numFmtId="0" fontId="0" fillId="0" borderId="0" xfId="0" applyAlignment="1"/>
    <xf numFmtId="0" fontId="2" fillId="0" borderId="1" xfId="0" applyFont="1" applyBorder="1" applyAlignment="1">
      <alignment wrapText="1"/>
    </xf>
    <xf numFmtId="0" fontId="10" fillId="2" borderId="0" xfId="0" applyFont="1" applyFill="1" applyBorder="1" applyAlignment="1">
      <alignment horizontal="left" vertical="center"/>
    </xf>
    <xf numFmtId="0" fontId="31" fillId="0" borderId="0" xfId="0" applyFont="1"/>
    <xf numFmtId="0" fontId="2" fillId="0" borderId="2" xfId="0" applyFont="1" applyBorder="1" applyAlignment="1">
      <alignment vertical="center" wrapText="1"/>
    </xf>
    <xf numFmtId="0" fontId="22" fillId="0" borderId="1" xfId="0" applyFont="1" applyBorder="1" applyAlignment="1">
      <alignment wrapText="1"/>
    </xf>
    <xf numFmtId="0" fontId="22" fillId="0" borderId="1" xfId="0" applyFont="1" applyBorder="1"/>
    <xf numFmtId="173" fontId="31" fillId="0" borderId="0" xfId="0" applyNumberFormat="1" applyFont="1"/>
    <xf numFmtId="3" fontId="0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right" vertical="top" wrapText="1"/>
    </xf>
    <xf numFmtId="0" fontId="7" fillId="0" borderId="16" xfId="0" applyFont="1" applyBorder="1" applyAlignment="1">
      <alignment vertical="top" wrapText="1"/>
    </xf>
    <xf numFmtId="0" fontId="9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0" fontId="6" fillId="0" borderId="0" xfId="0" applyFont="1" applyAlignment="1"/>
    <xf numFmtId="0" fontId="5" fillId="0" borderId="0" xfId="0" applyFont="1" applyAlignment="1">
      <alignment horizontal="right"/>
    </xf>
    <xf numFmtId="0" fontId="30" fillId="0" borderId="0" xfId="0" applyFont="1"/>
    <xf numFmtId="0" fontId="14" fillId="2" borderId="0" xfId="7" applyFont="1" applyFill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14" fillId="0" borderId="1" xfId="7" applyFont="1" applyFill="1" applyBorder="1" applyAlignment="1">
      <alignment vertical="center" wrapText="1"/>
    </xf>
    <xf numFmtId="0" fontId="14" fillId="0" borderId="1" xfId="7" applyFont="1" applyFill="1" applyBorder="1" applyAlignment="1">
      <alignment horizontal="center"/>
    </xf>
    <xf numFmtId="49" fontId="14" fillId="0" borderId="6" xfId="7" applyNumberFormat="1" applyFont="1" applyFill="1" applyBorder="1" applyAlignment="1">
      <alignment horizontal="center"/>
    </xf>
    <xf numFmtId="49" fontId="14" fillId="0" borderId="7" xfId="7" applyNumberFormat="1" applyFont="1" applyFill="1" applyBorder="1" applyAlignment="1">
      <alignment horizontal="center"/>
    </xf>
    <xf numFmtId="0" fontId="28" fillId="0" borderId="0" xfId="7" applyFont="1" applyFill="1" applyAlignment="1">
      <alignment horizontal="center"/>
    </xf>
    <xf numFmtId="0" fontId="6" fillId="0" borderId="0" xfId="7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top" wrapText="1"/>
    </xf>
    <xf numFmtId="49" fontId="6" fillId="2" borderId="1" xfId="7" applyNumberFormat="1" applyFont="1" applyFill="1" applyBorder="1" applyAlignment="1">
      <alignment horizontal="center"/>
    </xf>
    <xf numFmtId="0" fontId="12" fillId="2" borderId="3" xfId="7" applyFont="1" applyFill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49" fontId="6" fillId="2" borderId="1" xfId="7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34" fillId="0" borderId="1" xfId="0" applyFont="1" applyBorder="1" applyAlignment="1">
      <alignment horizontal="center" vertical="center" wrapText="1"/>
    </xf>
    <xf numFmtId="0" fontId="35" fillId="0" borderId="0" xfId="0" applyFont="1" applyAlignment="1">
      <alignment horizontal="center"/>
    </xf>
    <xf numFmtId="0" fontId="35" fillId="0" borderId="1" xfId="0" applyFont="1" applyBorder="1" applyAlignment="1">
      <alignment horizontal="left"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0" xfId="0" applyFont="1" applyAlignment="1">
      <alignment horizontal="center"/>
    </xf>
    <xf numFmtId="0" fontId="12" fillId="0" borderId="21" xfId="7" applyFont="1" applyFill="1" applyBorder="1" applyAlignment="1">
      <alignment wrapText="1"/>
    </xf>
    <xf numFmtId="165" fontId="6" fillId="4" borderId="1" xfId="7" applyNumberFormat="1" applyFont="1" applyFill="1" applyBorder="1" applyAlignment="1"/>
    <xf numFmtId="0" fontId="14" fillId="4" borderId="1" xfId="7" applyFont="1" applyFill="1" applyBorder="1" applyAlignment="1">
      <alignment horizontal="center"/>
    </xf>
    <xf numFmtId="49" fontId="14" fillId="4" borderId="1" xfId="7" applyNumberFormat="1" applyFont="1" applyFill="1" applyBorder="1" applyAlignment="1">
      <alignment horizontal="center"/>
    </xf>
    <xf numFmtId="49" fontId="14" fillId="4" borderId="6" xfId="7" applyNumberFormat="1" applyFont="1" applyFill="1" applyBorder="1" applyAlignment="1">
      <alignment horizontal="center"/>
    </xf>
    <xf numFmtId="49" fontId="14" fillId="4" borderId="7" xfId="7" applyNumberFormat="1" applyFont="1" applyFill="1" applyBorder="1" applyAlignment="1">
      <alignment horizontal="center"/>
    </xf>
    <xf numFmtId="49" fontId="6" fillId="4" borderId="7" xfId="7" applyNumberFormat="1" applyFont="1" applyFill="1" applyBorder="1" applyAlignment="1">
      <alignment horizontal="center"/>
    </xf>
    <xf numFmtId="49" fontId="14" fillId="4" borderId="5" xfId="7" applyNumberFormat="1" applyFont="1" applyFill="1" applyBorder="1" applyAlignment="1">
      <alignment horizontal="center"/>
    </xf>
    <xf numFmtId="165" fontId="14" fillId="4" borderId="1" xfId="7" applyNumberFormat="1" applyFont="1" applyFill="1" applyBorder="1" applyAlignment="1"/>
    <xf numFmtId="49" fontId="6" fillId="4" borderId="1" xfId="7" applyNumberFormat="1" applyFont="1" applyFill="1" applyBorder="1" applyAlignment="1">
      <alignment horizontal="center" vertical="center"/>
    </xf>
    <xf numFmtId="165" fontId="6" fillId="4" borderId="1" xfId="7" applyNumberFormat="1" applyFont="1" applyFill="1" applyBorder="1" applyAlignment="1">
      <alignment horizontal="right" vertical="center"/>
    </xf>
    <xf numFmtId="0" fontId="6" fillId="4" borderId="1" xfId="7" applyFont="1" applyFill="1" applyBorder="1" applyAlignment="1">
      <alignment horizontal="center"/>
    </xf>
    <xf numFmtId="49" fontId="6" fillId="4" borderId="1" xfId="7" applyNumberFormat="1" applyFont="1" applyFill="1" applyBorder="1" applyAlignment="1">
      <alignment horizontal="center"/>
    </xf>
    <xf numFmtId="49" fontId="6" fillId="4" borderId="6" xfId="7" applyNumberFormat="1" applyFont="1" applyFill="1" applyBorder="1" applyAlignment="1">
      <alignment horizontal="center"/>
    </xf>
    <xf numFmtId="49" fontId="6" fillId="4" borderId="5" xfId="7" applyNumberFormat="1" applyFont="1" applyFill="1" applyBorder="1" applyAlignment="1">
      <alignment horizontal="center"/>
    </xf>
    <xf numFmtId="165" fontId="3" fillId="4" borderId="1" xfId="13" applyNumberFormat="1" applyFont="1" applyFill="1" applyBorder="1" applyAlignment="1">
      <alignment wrapText="1"/>
    </xf>
    <xf numFmtId="165" fontId="3" fillId="4" borderId="1" xfId="13" applyNumberFormat="1" applyFont="1" applyFill="1" applyBorder="1" applyAlignment="1">
      <alignment horizontal="center" wrapText="1"/>
    </xf>
    <xf numFmtId="165" fontId="18" fillId="4" borderId="1" xfId="0" applyNumberFormat="1" applyFont="1" applyFill="1" applyBorder="1" applyAlignment="1">
      <alignment horizontal="center" vertical="top" wrapText="1"/>
    </xf>
    <xf numFmtId="0" fontId="0" fillId="4" borderId="0" xfId="0" applyFill="1"/>
    <xf numFmtId="165" fontId="0" fillId="4" borderId="0" xfId="0" applyNumberFormat="1" applyFill="1"/>
    <xf numFmtId="0" fontId="6" fillId="4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49" fontId="6" fillId="2" borderId="18" xfId="7" applyNumberFormat="1" applyFont="1" applyFill="1" applyBorder="1" applyAlignment="1">
      <alignment horizontal="center"/>
    </xf>
    <xf numFmtId="49" fontId="6" fillId="2" borderId="20" xfId="7" applyNumberFormat="1" applyFont="1" applyFill="1" applyBorder="1" applyAlignment="1">
      <alignment horizontal="center"/>
    </xf>
    <xf numFmtId="49" fontId="14" fillId="2" borderId="17" xfId="7" applyNumberFormat="1" applyFont="1" applyFill="1" applyBorder="1" applyAlignment="1">
      <alignment horizontal="center"/>
    </xf>
    <xf numFmtId="49" fontId="14" fillId="2" borderId="16" xfId="7" applyNumberFormat="1" applyFont="1" applyFill="1" applyBorder="1" applyAlignment="1">
      <alignment horizontal="center"/>
    </xf>
    <xf numFmtId="49" fontId="14" fillId="2" borderId="14" xfId="7" applyNumberFormat="1" applyFont="1" applyFill="1" applyBorder="1" applyAlignment="1">
      <alignment horizontal="center"/>
    </xf>
    <xf numFmtId="0" fontId="6" fillId="4" borderId="0" xfId="7" applyFont="1" applyFill="1" applyBorder="1"/>
    <xf numFmtId="0" fontId="14" fillId="4" borderId="0" xfId="7" applyFont="1" applyFill="1"/>
    <xf numFmtId="165" fontId="6" fillId="4" borderId="0" xfId="7" applyNumberFormat="1" applyFont="1" applyFill="1"/>
    <xf numFmtId="165" fontId="14" fillId="4" borderId="0" xfId="7" applyNumberFormat="1" applyFont="1" applyFill="1" applyBorder="1" applyAlignment="1">
      <alignment horizontal="right"/>
    </xf>
    <xf numFmtId="165" fontId="6" fillId="4" borderId="0" xfId="7" applyNumberFormat="1" applyFont="1" applyFill="1" applyBorder="1"/>
    <xf numFmtId="0" fontId="25" fillId="4" borderId="0" xfId="7" applyFont="1" applyFill="1" applyAlignment="1"/>
    <xf numFmtId="0" fontId="26" fillId="4" borderId="0" xfId="7" applyFont="1" applyFill="1" applyAlignment="1"/>
    <xf numFmtId="0" fontId="2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22" fillId="0" borderId="6" xfId="0" applyFont="1" applyBorder="1" applyAlignment="1">
      <alignment vertical="center" wrapText="1"/>
    </xf>
    <xf numFmtId="0" fontId="4" fillId="2" borderId="6" xfId="0" applyFont="1" applyFill="1" applyBorder="1" applyAlignment="1">
      <alignment vertical="top" wrapText="1"/>
    </xf>
    <xf numFmtId="0" fontId="12" fillId="0" borderId="1" xfId="7" applyFont="1" applyFill="1" applyBorder="1" applyAlignment="1">
      <alignment vertical="top" wrapText="1"/>
    </xf>
    <xf numFmtId="0" fontId="13" fillId="2" borderId="1" xfId="7" applyFont="1" applyFill="1" applyBorder="1" applyAlignment="1">
      <alignment horizontal="left" vertical="center" wrapText="1"/>
    </xf>
    <xf numFmtId="0" fontId="12" fillId="2" borderId="1" xfId="7" applyFont="1" applyFill="1" applyBorder="1" applyAlignment="1">
      <alignment vertical="top" wrapText="1"/>
    </xf>
    <xf numFmtId="0" fontId="12" fillId="4" borderId="1" xfId="7" applyFont="1" applyFill="1" applyBorder="1" applyAlignment="1">
      <alignment wrapText="1"/>
    </xf>
    <xf numFmtId="0" fontId="12" fillId="0" borderId="6" xfId="7" applyFont="1" applyFill="1" applyBorder="1" applyAlignment="1">
      <alignment vertical="top" wrapText="1"/>
    </xf>
    <xf numFmtId="0" fontId="12" fillId="0" borderId="4" xfId="7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12" fillId="2" borderId="3" xfId="7" applyFont="1" applyFill="1" applyBorder="1" applyAlignment="1">
      <alignment vertical="top" wrapText="1"/>
    </xf>
    <xf numFmtId="0" fontId="6" fillId="4" borderId="1" xfId="7" applyFont="1" applyFill="1" applyBorder="1"/>
    <xf numFmtId="49" fontId="6" fillId="2" borderId="12" xfId="7" applyNumberFormat="1" applyFont="1" applyFill="1" applyBorder="1" applyAlignment="1">
      <alignment horizontal="center"/>
    </xf>
    <xf numFmtId="49" fontId="6" fillId="2" borderId="22" xfId="7" applyNumberFormat="1" applyFont="1" applyFill="1" applyBorder="1" applyAlignment="1">
      <alignment horizontal="center"/>
    </xf>
    <xf numFmtId="49" fontId="6" fillId="2" borderId="23" xfId="7" applyNumberFormat="1" applyFont="1" applyFill="1" applyBorder="1" applyAlignment="1">
      <alignment horizontal="center"/>
    </xf>
    <xf numFmtId="0" fontId="12" fillId="2" borderId="3" xfId="7" applyFont="1" applyFill="1" applyBorder="1" applyAlignment="1"/>
    <xf numFmtId="0" fontId="22" fillId="0" borderId="2" xfId="0" applyFont="1" applyBorder="1" applyAlignment="1">
      <alignment vertical="center" wrapText="1"/>
    </xf>
    <xf numFmtId="172" fontId="22" fillId="0" borderId="1" xfId="0" applyNumberFormat="1" applyFont="1" applyBorder="1" applyAlignment="1">
      <alignment horizontal="center" vertical="center" wrapText="1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172" fontId="22" fillId="0" borderId="2" xfId="0" applyNumberFormat="1" applyFont="1" applyBorder="1" applyAlignment="1">
      <alignment horizontal="center" vertical="center" wrapText="1"/>
    </xf>
    <xf numFmtId="171" fontId="2" fillId="0" borderId="1" xfId="13" applyNumberFormat="1" applyFont="1" applyBorder="1" applyAlignment="1">
      <alignment horizontal="center" vertical="center" wrapText="1"/>
    </xf>
    <xf numFmtId="0" fontId="44" fillId="0" borderId="1" xfId="0" applyFont="1" applyBorder="1"/>
    <xf numFmtId="0" fontId="44" fillId="0" borderId="1" xfId="0" applyFont="1" applyBorder="1" applyAlignment="1">
      <alignment vertical="top" wrapText="1"/>
    </xf>
    <xf numFmtId="0" fontId="44" fillId="0" borderId="1" xfId="0" applyFont="1" applyBorder="1" applyAlignment="1">
      <alignment vertical="center"/>
    </xf>
    <xf numFmtId="0" fontId="6" fillId="2" borderId="12" xfId="7" applyFont="1" applyFill="1" applyBorder="1"/>
    <xf numFmtId="0" fontId="6" fillId="2" borderId="12" xfId="7" applyFont="1" applyFill="1" applyBorder="1" applyAlignment="1">
      <alignment horizontal="center"/>
    </xf>
    <xf numFmtId="0" fontId="6" fillId="2" borderId="0" xfId="7" applyFont="1" applyFill="1" applyBorder="1" applyAlignment="1">
      <alignment horizontal="center"/>
    </xf>
    <xf numFmtId="0" fontId="10" fillId="0" borderId="0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6" xfId="0" applyFont="1" applyFill="1" applyBorder="1" applyAlignment="1">
      <alignment vertical="top" wrapText="1"/>
    </xf>
    <xf numFmtId="165" fontId="6" fillId="4" borderId="1" xfId="7" applyNumberFormat="1" applyFont="1" applyFill="1" applyBorder="1" applyAlignment="1">
      <alignment horizontal="right"/>
    </xf>
    <xf numFmtId="167" fontId="12" fillId="4" borderId="0" xfId="12" applyNumberFormat="1" applyFont="1" applyFill="1"/>
    <xf numFmtId="0" fontId="23" fillId="4" borderId="1" xfId="0" applyFont="1" applyFill="1" applyBorder="1" applyAlignment="1">
      <alignment horizontal="center" vertical="top" wrapText="1"/>
    </xf>
    <xf numFmtId="165" fontId="14" fillId="4" borderId="1" xfId="7" applyNumberFormat="1" applyFont="1" applyFill="1" applyBorder="1" applyAlignment="1">
      <alignment horizontal="right"/>
    </xf>
    <xf numFmtId="165" fontId="6" fillId="4" borderId="2" xfId="7" applyNumberFormat="1" applyFont="1" applyFill="1" applyBorder="1" applyAlignment="1"/>
    <xf numFmtId="165" fontId="14" fillId="4" borderId="1" xfId="7" applyNumberFormat="1" applyFont="1" applyFill="1" applyBorder="1" applyAlignment="1">
      <alignment horizontal="right" vertical="center"/>
    </xf>
    <xf numFmtId="0" fontId="14" fillId="4" borderId="1" xfId="7" applyFont="1" applyFill="1" applyBorder="1" applyAlignment="1">
      <alignment horizontal="right"/>
    </xf>
    <xf numFmtId="0" fontId="6" fillId="4" borderId="1" xfId="7" applyFont="1" applyFill="1" applyBorder="1" applyAlignment="1">
      <alignment horizontal="right"/>
    </xf>
    <xf numFmtId="0" fontId="6" fillId="0" borderId="0" xfId="7" applyFont="1" applyBorder="1" applyAlignment="1">
      <alignment horizontal="center"/>
    </xf>
    <xf numFmtId="0" fontId="6" fillId="4" borderId="0" xfId="7" applyFont="1" applyFill="1" applyBorder="1" applyAlignment="1">
      <alignment horizontal="right"/>
    </xf>
    <xf numFmtId="167" fontId="12" fillId="4" borderId="16" xfId="12" applyNumberFormat="1" applyFont="1" applyFill="1" applyBorder="1"/>
    <xf numFmtId="0" fontId="16" fillId="4" borderId="15" xfId="0" applyFont="1" applyFill="1" applyBorder="1" applyAlignment="1">
      <alignment horizontal="center" vertical="top" wrapText="1"/>
    </xf>
    <xf numFmtId="165" fontId="12" fillId="4" borderId="1" xfId="7" applyNumberFormat="1" applyFont="1" applyFill="1" applyBorder="1" applyAlignment="1"/>
    <xf numFmtId="165" fontId="6" fillId="4" borderId="0" xfId="7" applyNumberFormat="1" applyFont="1" applyFill="1" applyBorder="1" applyAlignment="1"/>
    <xf numFmtId="0" fontId="13" fillId="2" borderId="1" xfId="7" applyFont="1" applyFill="1" applyBorder="1" applyAlignment="1">
      <alignment wrapText="1"/>
    </xf>
    <xf numFmtId="49" fontId="14" fillId="2" borderId="18" xfId="7" applyNumberFormat="1" applyFont="1" applyFill="1" applyBorder="1" applyAlignment="1">
      <alignment horizontal="center"/>
    </xf>
    <xf numFmtId="49" fontId="14" fillId="2" borderId="20" xfId="7" applyNumberFormat="1" applyFont="1" applyFill="1" applyBorder="1" applyAlignment="1">
      <alignment horizontal="center"/>
    </xf>
    <xf numFmtId="49" fontId="14" fillId="2" borderId="19" xfId="7" applyNumberFormat="1" applyFont="1" applyFill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0" fontId="46" fillId="2" borderId="0" xfId="7" applyFont="1" applyFill="1" applyBorder="1" applyAlignment="1">
      <alignment wrapText="1"/>
    </xf>
    <xf numFmtId="0" fontId="6" fillId="2" borderId="0" xfId="7" applyFont="1" applyFill="1" applyAlignment="1">
      <alignment horizontal="right"/>
    </xf>
    <xf numFmtId="0" fontId="6" fillId="2" borderId="0" xfId="7" applyFont="1" applyFill="1" applyAlignment="1">
      <alignment horizontal="right"/>
    </xf>
    <xf numFmtId="165" fontId="6" fillId="0" borderId="0" xfId="0" applyNumberFormat="1" applyFont="1" applyAlignment="1">
      <alignment horizontal="right"/>
    </xf>
    <xf numFmtId="0" fontId="46" fillId="0" borderId="4" xfId="7" applyFont="1" applyFill="1" applyBorder="1" applyAlignment="1">
      <alignment wrapText="1"/>
    </xf>
    <xf numFmtId="49" fontId="47" fillId="0" borderId="1" xfId="7" applyNumberFormat="1" applyFont="1" applyFill="1" applyBorder="1" applyAlignment="1">
      <alignment horizontal="center"/>
    </xf>
    <xf numFmtId="165" fontId="47" fillId="4" borderId="1" xfId="7" applyNumberFormat="1" applyFont="1" applyFill="1" applyBorder="1" applyAlignment="1">
      <alignment horizontal="right"/>
    </xf>
    <xf numFmtId="0" fontId="46" fillId="0" borderId="4" xfId="7" applyFont="1" applyFill="1" applyBorder="1" applyAlignment="1">
      <alignment vertical="top" wrapText="1"/>
    </xf>
    <xf numFmtId="49" fontId="14" fillId="2" borderId="2" xfId="7" applyNumberFormat="1" applyFont="1" applyFill="1" applyBorder="1" applyAlignment="1">
      <alignment horizontal="center"/>
    </xf>
    <xf numFmtId="165" fontId="6" fillId="5" borderId="1" xfId="7" applyNumberFormat="1" applyFont="1" applyFill="1" applyBorder="1" applyAlignment="1">
      <alignment horizontal="right"/>
    </xf>
    <xf numFmtId="165" fontId="6" fillId="6" borderId="1" xfId="7" applyNumberFormat="1" applyFont="1" applyFill="1" applyBorder="1" applyAlignment="1">
      <alignment horizontal="right"/>
    </xf>
    <xf numFmtId="165" fontId="47" fillId="5" borderId="1" xfId="7" applyNumberFormat="1" applyFont="1" applyFill="1" applyBorder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17" fillId="2" borderId="0" xfId="0" applyFont="1" applyFill="1" applyBorder="1" applyAlignment="1">
      <alignment horizontal="center" vertical="center"/>
    </xf>
    <xf numFmtId="0" fontId="45" fillId="0" borderId="0" xfId="0" applyFont="1" applyAlignment="1"/>
    <xf numFmtId="0" fontId="14" fillId="0" borderId="6" xfId="7" applyFont="1" applyBorder="1" applyAlignment="1">
      <alignment horizontal="center" vertical="center" wrapText="1"/>
    </xf>
    <xf numFmtId="0" fontId="14" fillId="0" borderId="7" xfId="7" applyFont="1" applyBorder="1" applyAlignment="1">
      <alignment horizontal="center" vertical="center" wrapText="1"/>
    </xf>
    <xf numFmtId="0" fontId="14" fillId="0" borderId="5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/>
    </xf>
    <xf numFmtId="0" fontId="6" fillId="0" borderId="7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4" fillId="0" borderId="0" xfId="7" applyFont="1" applyFill="1" applyAlignment="1"/>
    <xf numFmtId="0" fontId="9" fillId="0" borderId="0" xfId="0" applyFont="1" applyAlignment="1"/>
    <xf numFmtId="0" fontId="6" fillId="0" borderId="0" xfId="7" applyFont="1" applyAlignment="1">
      <alignment horizontal="right"/>
    </xf>
    <xf numFmtId="0" fontId="14" fillId="0" borderId="0" xfId="7" applyFont="1" applyAlignment="1">
      <alignment horizontal="center" wrapText="1"/>
    </xf>
    <xf numFmtId="0" fontId="6" fillId="2" borderId="0" xfId="7" applyFont="1" applyFill="1" applyAlignment="1">
      <alignment horizontal="right"/>
    </xf>
    <xf numFmtId="0" fontId="14" fillId="2" borderId="0" xfId="7" applyFont="1" applyFill="1" applyBorder="1" applyAlignment="1">
      <alignment horizontal="center"/>
    </xf>
    <xf numFmtId="0" fontId="4" fillId="2" borderId="0" xfId="7" applyFont="1" applyFill="1" applyBorder="1" applyAlignment="1"/>
    <xf numFmtId="0" fontId="7" fillId="2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4" fillId="2" borderId="17" xfId="7" applyFont="1" applyFill="1" applyBorder="1" applyAlignment="1">
      <alignment horizontal="center" vertical="center" wrapText="1"/>
    </xf>
    <xf numFmtId="0" fontId="14" fillId="2" borderId="16" xfId="7" applyFont="1" applyFill="1" applyBorder="1" applyAlignment="1">
      <alignment horizontal="center" vertical="center" wrapText="1"/>
    </xf>
    <xf numFmtId="0" fontId="14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4" fillId="2" borderId="6" xfId="7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4" fillId="0" borderId="0" xfId="7" applyFont="1" applyFill="1" applyAlignment="1">
      <alignment horizontal="center"/>
    </xf>
    <xf numFmtId="0" fontId="7" fillId="0" borderId="0" xfId="7" applyFont="1" applyFill="1" applyAlignment="1">
      <alignment horizontal="center"/>
    </xf>
    <xf numFmtId="0" fontId="34" fillId="0" borderId="0" xfId="0" applyFont="1" applyAlignment="1">
      <alignment horizontal="center" vertical="center" wrapText="1"/>
    </xf>
    <xf numFmtId="0" fontId="36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left" vertical="top" wrapText="1"/>
    </xf>
    <xf numFmtId="165" fontId="6" fillId="2" borderId="0" xfId="7" applyNumberFormat="1" applyFont="1" applyFill="1" applyAlignment="1">
      <alignment horizontal="center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opLeftCell="A173" zoomScale="80" zoomScaleNormal="80" workbookViewId="0">
      <pane ySplit="1260" activePane="bottomLeft"/>
      <selection activeCell="A127" sqref="A127:XFD175"/>
      <selection pane="bottomLeft" activeCell="O16" sqref="O16"/>
    </sheetView>
  </sheetViews>
  <sheetFormatPr defaultRowHeight="15" x14ac:dyDescent="0.25"/>
  <cols>
    <col min="1" max="1" width="92.5703125" customWidth="1"/>
    <col min="2" max="2" width="7.42578125" customWidth="1"/>
    <col min="3" max="3" width="8" customWidth="1"/>
    <col min="4" max="4" width="21.140625" style="65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8" ht="15.75" x14ac:dyDescent="0.25">
      <c r="D1" s="226" t="s">
        <v>340</v>
      </c>
    </row>
    <row r="2" spans="1:8" ht="15.75" x14ac:dyDescent="0.25">
      <c r="D2" s="89" t="s">
        <v>0</v>
      </c>
    </row>
    <row r="3" spans="1:8" ht="15.75" x14ac:dyDescent="0.25">
      <c r="D3" s="89" t="s">
        <v>1</v>
      </c>
    </row>
    <row r="4" spans="1:8" ht="15.75" x14ac:dyDescent="0.25">
      <c r="D4" s="89" t="s">
        <v>2</v>
      </c>
    </row>
    <row r="5" spans="1:8" x14ac:dyDescent="0.25">
      <c r="B5" s="344" t="s">
        <v>342</v>
      </c>
      <c r="C5" s="344"/>
      <c r="D5" s="344"/>
    </row>
    <row r="7" spans="1:8" ht="15.75" x14ac:dyDescent="0.25">
      <c r="D7" s="226" t="s">
        <v>209</v>
      </c>
    </row>
    <row r="8" spans="1:8" ht="15.75" x14ac:dyDescent="0.25">
      <c r="D8" s="89" t="s">
        <v>0</v>
      </c>
    </row>
    <row r="9" spans="1:8" ht="15.75" x14ac:dyDescent="0.25">
      <c r="D9" s="89" t="s">
        <v>1</v>
      </c>
    </row>
    <row r="10" spans="1:8" ht="15.75" x14ac:dyDescent="0.25">
      <c r="D10" s="89" t="s">
        <v>2</v>
      </c>
    </row>
    <row r="11" spans="1:8" x14ac:dyDescent="0.25">
      <c r="B11" s="344" t="s">
        <v>336</v>
      </c>
      <c r="C11" s="344"/>
      <c r="D11" s="344"/>
    </row>
    <row r="12" spans="1:8" x14ac:dyDescent="0.25">
      <c r="H12" s="7"/>
    </row>
    <row r="13" spans="1:8" ht="37.5" customHeight="1" x14ac:dyDescent="0.25">
      <c r="A13" s="343" t="s">
        <v>286</v>
      </c>
      <c r="B13" s="343"/>
      <c r="C13" s="343"/>
      <c r="D13" s="343"/>
      <c r="E13" s="7"/>
    </row>
    <row r="14" spans="1:8" ht="18.75" x14ac:dyDescent="0.3">
      <c r="A14" s="1"/>
      <c r="D14" s="90" t="s">
        <v>3</v>
      </c>
    </row>
    <row r="15" spans="1:8" ht="56.25" x14ac:dyDescent="0.3">
      <c r="A15" s="47" t="s">
        <v>21</v>
      </c>
      <c r="B15" s="2" t="s">
        <v>5</v>
      </c>
      <c r="C15" s="2" t="s">
        <v>6</v>
      </c>
      <c r="D15" s="99" t="s">
        <v>158</v>
      </c>
      <c r="E15" s="56" t="s">
        <v>127</v>
      </c>
      <c r="F15" s="56" t="s">
        <v>126</v>
      </c>
    </row>
    <row r="16" spans="1:8" ht="18.75" x14ac:dyDescent="0.3">
      <c r="A16" s="48">
        <v>1</v>
      </c>
      <c r="B16" s="3">
        <v>2</v>
      </c>
      <c r="C16" s="3">
        <v>3</v>
      </c>
      <c r="D16" s="91">
        <v>4</v>
      </c>
      <c r="E16" s="57"/>
      <c r="F16" s="57"/>
      <c r="H16" s="7"/>
    </row>
    <row r="17" spans="1:13" ht="18.75" x14ac:dyDescent="0.3">
      <c r="A17" s="49" t="s">
        <v>244</v>
      </c>
      <c r="B17" s="4"/>
      <c r="C17" s="4"/>
      <c r="D17" s="261">
        <f>D18+D26+D28+D31+D35+D38+D40+D42+D45+D47</f>
        <v>26923.9</v>
      </c>
      <c r="E17" s="262" t="e">
        <f>E18+E26+E28+E31+E35+E38+E40+E42+E45+E47</f>
        <v>#REF!</v>
      </c>
      <c r="F17" s="263" t="e">
        <f>E17/#REF!*100</f>
        <v>#REF!</v>
      </c>
      <c r="G17" s="264">
        <v>21991.3</v>
      </c>
      <c r="H17" s="265">
        <f>G17-D17</f>
        <v>-4932.6000000000022</v>
      </c>
      <c r="I17" s="264"/>
      <c r="J17" s="264"/>
      <c r="K17" s="264"/>
      <c r="L17" s="265"/>
      <c r="M17" s="264"/>
    </row>
    <row r="18" spans="1:13" ht="18.75" x14ac:dyDescent="0.3">
      <c r="A18" s="49" t="s">
        <v>7</v>
      </c>
      <c r="B18" s="4" t="s">
        <v>22</v>
      </c>
      <c r="C18" s="4" t="s">
        <v>23</v>
      </c>
      <c r="D18" s="100">
        <f>D19+D20+D21+D22+D23+D24+D25</f>
        <v>10777.3</v>
      </c>
      <c r="E18" s="9">
        <f>E19+E21+E22+E24+E25</f>
        <v>5022</v>
      </c>
      <c r="F18" s="46" t="e">
        <f>E18/#REF!*100</f>
        <v>#REF!</v>
      </c>
      <c r="G18">
        <v>22561.3</v>
      </c>
      <c r="H18" s="7">
        <f>G18-D17</f>
        <v>-4362.6000000000022</v>
      </c>
      <c r="M18" s="7"/>
    </row>
    <row r="19" spans="1:13" ht="57" customHeight="1" x14ac:dyDescent="0.3">
      <c r="A19" s="50" t="str">
        <f>прил._4!B32</f>
        <v>Функционирование высшего должностного лица субъекта Российской Федерации и муниципального образования</v>
      </c>
      <c r="B19" s="10" t="s">
        <v>22</v>
      </c>
      <c r="C19" s="10" t="s">
        <v>24</v>
      </c>
      <c r="D19" s="101">
        <f>прил._4!K32</f>
        <v>853.1</v>
      </c>
      <c r="E19" s="101">
        <v>675</v>
      </c>
      <c r="F19" s="101">
        <v>675</v>
      </c>
      <c r="G19" s="101">
        <v>675</v>
      </c>
      <c r="H19" s="101">
        <v>675</v>
      </c>
      <c r="I19" s="101">
        <v>675</v>
      </c>
      <c r="J19" s="140">
        <v>675</v>
      </c>
      <c r="K19" s="145"/>
      <c r="L19" s="143"/>
    </row>
    <row r="20" spans="1:13" ht="72.75" customHeight="1" x14ac:dyDescent="0.3">
      <c r="A20" s="234" t="s">
        <v>183</v>
      </c>
      <c r="B20" s="10" t="s">
        <v>22</v>
      </c>
      <c r="C20" s="10" t="s">
        <v>26</v>
      </c>
      <c r="D20" s="101">
        <f>прил._4!K24</f>
        <v>10</v>
      </c>
      <c r="E20" s="101"/>
      <c r="F20" s="101"/>
      <c r="G20" s="101"/>
      <c r="H20" s="101"/>
      <c r="I20" s="101"/>
      <c r="J20" s="140"/>
      <c r="K20" s="145"/>
      <c r="L20" s="146"/>
    </row>
    <row r="21" spans="1:13" ht="56.25" x14ac:dyDescent="0.3">
      <c r="A21" s="51" t="str">
        <f>прил._4!B37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21" s="10" t="s">
        <v>22</v>
      </c>
      <c r="C21" s="10" t="s">
        <v>25</v>
      </c>
      <c r="D21" s="102">
        <f>прил._4!K37</f>
        <v>4871.7000000000007</v>
      </c>
      <c r="E21" s="102">
        <v>4243.8999999999996</v>
      </c>
      <c r="F21" s="102">
        <v>4243.8999999999996</v>
      </c>
      <c r="G21" s="102">
        <v>4243.8999999999996</v>
      </c>
      <c r="H21" s="102">
        <v>4243.8999999999996</v>
      </c>
      <c r="I21" s="102">
        <v>4243.8999999999996</v>
      </c>
      <c r="J21" s="141">
        <v>4243.8999999999996</v>
      </c>
      <c r="K21" s="146"/>
      <c r="L21" s="146"/>
    </row>
    <row r="22" spans="1:13" s="14" customFormat="1" ht="37.5" x14ac:dyDescent="0.3">
      <c r="A22" s="52" t="s">
        <v>48</v>
      </c>
      <c r="B22" s="10" t="s">
        <v>22</v>
      </c>
      <c r="C22" s="10" t="s">
        <v>28</v>
      </c>
      <c r="D22" s="102">
        <f>прил._4!K25</f>
        <v>85.4</v>
      </c>
      <c r="E22" s="102">
        <v>58.1</v>
      </c>
      <c r="F22" s="102">
        <v>58.1</v>
      </c>
      <c r="G22" s="102">
        <v>58.1</v>
      </c>
      <c r="H22" s="102">
        <v>58.1</v>
      </c>
      <c r="I22" s="102">
        <v>58.1</v>
      </c>
      <c r="J22" s="141">
        <v>58.1</v>
      </c>
      <c r="K22" s="146"/>
      <c r="L22" s="143"/>
    </row>
    <row r="23" spans="1:13" s="14" customFormat="1" ht="18.75" x14ac:dyDescent="0.3">
      <c r="A23" s="309" t="s">
        <v>300</v>
      </c>
      <c r="B23" s="310" t="s">
        <v>22</v>
      </c>
      <c r="C23" s="310" t="s">
        <v>29</v>
      </c>
      <c r="D23" s="102">
        <f>прил._4!K52</f>
        <v>300</v>
      </c>
      <c r="E23" s="102"/>
      <c r="F23" s="102"/>
      <c r="G23" s="102"/>
      <c r="H23" s="102"/>
      <c r="I23" s="102"/>
      <c r="J23" s="141"/>
      <c r="K23" s="146"/>
      <c r="L23" s="143"/>
    </row>
    <row r="24" spans="1:13" ht="18.75" x14ac:dyDescent="0.3">
      <c r="A24" s="197" t="str">
        <f>прил._4!B57</f>
        <v>Резервные фонды</v>
      </c>
      <c r="B24" s="198" t="s">
        <v>22</v>
      </c>
      <c r="C24" s="198" t="s">
        <v>42</v>
      </c>
      <c r="D24" s="102">
        <f>прил._4!K57</f>
        <v>10</v>
      </c>
      <c r="E24" s="102">
        <v>5</v>
      </c>
      <c r="F24" s="102">
        <v>5</v>
      </c>
      <c r="G24" s="102">
        <v>5</v>
      </c>
      <c r="H24" s="102">
        <v>5</v>
      </c>
      <c r="I24" s="102">
        <v>5</v>
      </c>
      <c r="J24" s="141">
        <v>5</v>
      </c>
      <c r="K24" s="146"/>
      <c r="L24" s="143"/>
    </row>
    <row r="25" spans="1:13" ht="18.75" x14ac:dyDescent="0.3">
      <c r="A25" s="197" t="str">
        <f>прил._4!B62</f>
        <v>Другие общегосударственные вопросы</v>
      </c>
      <c r="B25" s="198" t="s">
        <v>22</v>
      </c>
      <c r="C25" s="198" t="s">
        <v>41</v>
      </c>
      <c r="D25" s="102">
        <f>прил._4!K62</f>
        <v>4647.0999999999995</v>
      </c>
      <c r="E25" s="102">
        <v>40</v>
      </c>
      <c r="F25" s="102">
        <v>40</v>
      </c>
      <c r="G25" s="102">
        <v>40</v>
      </c>
      <c r="H25" s="102">
        <v>40</v>
      </c>
      <c r="I25" s="102">
        <v>40</v>
      </c>
      <c r="J25" s="141">
        <v>40</v>
      </c>
      <c r="K25" s="146"/>
      <c r="L25" s="143"/>
    </row>
    <row r="26" spans="1:13" ht="18.75" x14ac:dyDescent="0.3">
      <c r="A26" s="53" t="s">
        <v>9</v>
      </c>
      <c r="B26" s="11" t="s">
        <v>24</v>
      </c>
      <c r="C26" s="11" t="s">
        <v>23</v>
      </c>
      <c r="D26" s="103">
        <f>D27</f>
        <v>246</v>
      </c>
      <c r="E26" s="12">
        <f>E27</f>
        <v>186</v>
      </c>
      <c r="F26" s="46" t="e">
        <f>E26/#REF!*100</f>
        <v>#REF!</v>
      </c>
      <c r="K26" s="143"/>
      <c r="L26" s="143"/>
    </row>
    <row r="27" spans="1:13" ht="18.75" x14ac:dyDescent="0.3">
      <c r="A27" s="51" t="s">
        <v>10</v>
      </c>
      <c r="B27" s="10" t="s">
        <v>24</v>
      </c>
      <c r="C27" s="10" t="s">
        <v>26</v>
      </c>
      <c r="D27" s="102">
        <f>прил._4!K79</f>
        <v>246</v>
      </c>
      <c r="E27" s="102">
        <v>186</v>
      </c>
      <c r="F27" s="102">
        <v>186</v>
      </c>
      <c r="G27" s="102">
        <v>186</v>
      </c>
      <c r="H27" s="102">
        <v>186</v>
      </c>
      <c r="I27" s="102">
        <v>186</v>
      </c>
      <c r="J27" s="141">
        <v>186</v>
      </c>
      <c r="K27" s="146"/>
      <c r="L27" s="143"/>
    </row>
    <row r="28" spans="1:13" ht="18.75" x14ac:dyDescent="0.3">
      <c r="A28" s="53" t="s">
        <v>11</v>
      </c>
      <c r="B28" s="11" t="s">
        <v>26</v>
      </c>
      <c r="C28" s="11" t="s">
        <v>23</v>
      </c>
      <c r="D28" s="103">
        <f>D30+D29</f>
        <v>48</v>
      </c>
      <c r="E28" s="13">
        <f>E29+E30</f>
        <v>262.39999999999998</v>
      </c>
      <c r="F28" s="46" t="e">
        <f>E28/#REF!*100</f>
        <v>#REF!</v>
      </c>
      <c r="K28" s="143"/>
      <c r="L28" s="143"/>
    </row>
    <row r="29" spans="1:13" ht="37.5" customHeight="1" x14ac:dyDescent="0.3">
      <c r="A29" s="311" t="s">
        <v>333</v>
      </c>
      <c r="B29" s="10" t="s">
        <v>26</v>
      </c>
      <c r="C29" s="310" t="s">
        <v>100</v>
      </c>
      <c r="D29" s="102">
        <f>прил._4!K82</f>
        <v>23</v>
      </c>
      <c r="E29" s="57">
        <v>262.39999999999998</v>
      </c>
      <c r="F29" s="45" t="e">
        <f>E29/#REF!*100</f>
        <v>#REF!</v>
      </c>
      <c r="G29" t="s">
        <v>131</v>
      </c>
      <c r="K29" s="143"/>
      <c r="L29" s="143"/>
    </row>
    <row r="30" spans="1:13" ht="44.25" customHeight="1" x14ac:dyDescent="0.3">
      <c r="A30" s="51" t="s">
        <v>12</v>
      </c>
      <c r="B30" s="10" t="s">
        <v>26</v>
      </c>
      <c r="C30" s="10">
        <v>14</v>
      </c>
      <c r="D30" s="102">
        <f>прил._4!K91</f>
        <v>25</v>
      </c>
      <c r="E30" s="57">
        <v>0</v>
      </c>
      <c r="F30" s="45" t="e">
        <f>E30/#REF!*100</f>
        <v>#REF!</v>
      </c>
      <c r="H30" t="s">
        <v>132</v>
      </c>
      <c r="K30" s="143"/>
      <c r="L30" s="143"/>
    </row>
    <row r="31" spans="1:13" ht="18.75" x14ac:dyDescent="0.3">
      <c r="A31" s="53" t="s">
        <v>13</v>
      </c>
      <c r="B31" s="11" t="s">
        <v>25</v>
      </c>
      <c r="C31" s="11" t="s">
        <v>23</v>
      </c>
      <c r="D31" s="103">
        <f>прил._4!K99</f>
        <v>4680.3999999999996</v>
      </c>
      <c r="E31" s="12" t="e">
        <f>#REF!+#REF!+E32+E33+E34</f>
        <v>#REF!</v>
      </c>
      <c r="F31" s="46" t="e">
        <f>E31/#REF!*100</f>
        <v>#REF!</v>
      </c>
      <c r="K31" s="143"/>
      <c r="L31" s="143"/>
    </row>
    <row r="32" spans="1:13" s="64" customFormat="1" ht="18.75" x14ac:dyDescent="0.3">
      <c r="A32" s="62" t="s">
        <v>98</v>
      </c>
      <c r="B32" s="63" t="s">
        <v>25</v>
      </c>
      <c r="C32" s="63" t="s">
        <v>27</v>
      </c>
      <c r="D32" s="104">
        <f>прил._4!K100</f>
        <v>4389</v>
      </c>
      <c r="E32" s="104">
        <v>3150</v>
      </c>
      <c r="F32" s="104">
        <v>3150</v>
      </c>
      <c r="G32" s="104">
        <v>3150</v>
      </c>
      <c r="H32" s="104">
        <v>3150</v>
      </c>
      <c r="I32" s="104">
        <v>3150</v>
      </c>
      <c r="J32" s="142">
        <v>3150</v>
      </c>
      <c r="K32" s="147"/>
      <c r="L32" s="144"/>
    </row>
    <row r="33" spans="1:12" ht="18.75" x14ac:dyDescent="0.3">
      <c r="A33" s="51" t="str">
        <f>прил._4!B113</f>
        <v>Связь и информатика</v>
      </c>
      <c r="B33" s="10" t="s">
        <v>25</v>
      </c>
      <c r="C33" s="10" t="s">
        <v>100</v>
      </c>
      <c r="D33" s="102">
        <f>прил._4!K117</f>
        <v>281.39999999999998</v>
      </c>
      <c r="E33" s="57">
        <v>156.80000000000001</v>
      </c>
      <c r="F33" s="45" t="e">
        <f>E33/#REF!*100</f>
        <v>#REF!</v>
      </c>
      <c r="K33" s="143"/>
      <c r="L33" s="143"/>
    </row>
    <row r="34" spans="1:12" ht="18.75" x14ac:dyDescent="0.3">
      <c r="A34" s="283" t="s">
        <v>258</v>
      </c>
      <c r="B34" s="198" t="s">
        <v>25</v>
      </c>
      <c r="C34" s="198">
        <v>12</v>
      </c>
      <c r="D34" s="102">
        <v>10</v>
      </c>
      <c r="E34" s="57">
        <v>175</v>
      </c>
      <c r="F34" s="45" t="e">
        <f>E34/#REF!*100</f>
        <v>#REF!</v>
      </c>
      <c r="K34" s="143"/>
      <c r="L34" s="143"/>
    </row>
    <row r="35" spans="1:12" ht="18.75" x14ac:dyDescent="0.3">
      <c r="A35" s="53" t="s">
        <v>14</v>
      </c>
      <c r="B35" s="11" t="s">
        <v>30</v>
      </c>
      <c r="C35" s="11" t="s">
        <v>23</v>
      </c>
      <c r="D35" s="103">
        <f>прил._4!K123</f>
        <v>3190.8</v>
      </c>
      <c r="E35" s="12">
        <f>E36+E37</f>
        <v>1863.7</v>
      </c>
      <c r="F35" s="46" t="e">
        <f>E35/#REF!*100</f>
        <v>#REF!</v>
      </c>
      <c r="K35" s="143"/>
      <c r="L35" s="143"/>
    </row>
    <row r="36" spans="1:12" ht="18.75" x14ac:dyDescent="0.3">
      <c r="A36" s="51" t="s">
        <v>15</v>
      </c>
      <c r="B36" s="10" t="s">
        <v>30</v>
      </c>
      <c r="C36" s="10" t="s">
        <v>24</v>
      </c>
      <c r="D36" s="102">
        <f>прил._4!K128</f>
        <v>1688.8</v>
      </c>
      <c r="E36" s="102">
        <v>243.5</v>
      </c>
      <c r="F36" s="102">
        <v>243.5</v>
      </c>
      <c r="G36" s="102">
        <v>243.5</v>
      </c>
      <c r="H36" s="102">
        <v>243.5</v>
      </c>
      <c r="I36" s="102">
        <v>243.5</v>
      </c>
      <c r="J36" s="141">
        <v>243.5</v>
      </c>
      <c r="K36" s="146"/>
      <c r="L36" s="143"/>
    </row>
    <row r="37" spans="1:12" ht="18.75" x14ac:dyDescent="0.3">
      <c r="A37" s="51" t="s">
        <v>16</v>
      </c>
      <c r="B37" s="10" t="s">
        <v>30</v>
      </c>
      <c r="C37" s="10" t="s">
        <v>26</v>
      </c>
      <c r="D37" s="102">
        <f>прил._4!K129</f>
        <v>1502</v>
      </c>
      <c r="E37" s="57">
        <v>1620.2</v>
      </c>
      <c r="F37" s="45" t="e">
        <f>E37/#REF!*100</f>
        <v>#REF!</v>
      </c>
      <c r="H37" s="92"/>
      <c r="K37" s="143"/>
      <c r="L37" s="143"/>
    </row>
    <row r="38" spans="1:12" ht="18.75" x14ac:dyDescent="0.3">
      <c r="A38" s="53" t="s">
        <v>17</v>
      </c>
      <c r="B38" s="11" t="s">
        <v>29</v>
      </c>
      <c r="C38" s="11" t="s">
        <v>23</v>
      </c>
      <c r="D38" s="103">
        <f>прил._4!K140</f>
        <v>10</v>
      </c>
      <c r="E38" s="12">
        <f>E39</f>
        <v>186.7</v>
      </c>
      <c r="F38" s="46" t="e">
        <f>E38/#REF!*100</f>
        <v>#REF!</v>
      </c>
      <c r="K38" s="143"/>
      <c r="L38" s="143"/>
    </row>
    <row r="39" spans="1:12" ht="18.75" x14ac:dyDescent="0.3">
      <c r="A39" s="51" t="s">
        <v>171</v>
      </c>
      <c r="B39" s="10" t="s">
        <v>29</v>
      </c>
      <c r="C39" s="10" t="s">
        <v>29</v>
      </c>
      <c r="D39" s="102">
        <v>10</v>
      </c>
      <c r="E39" s="57">
        <v>186.7</v>
      </c>
      <c r="F39" s="45" t="e">
        <f>E39/#REF!*100</f>
        <v>#REF!</v>
      </c>
      <c r="K39" s="143"/>
      <c r="L39" s="143"/>
    </row>
    <row r="40" spans="1:12" ht="18.75" x14ac:dyDescent="0.3">
      <c r="A40" s="199" t="s">
        <v>18</v>
      </c>
      <c r="B40" s="200" t="s">
        <v>31</v>
      </c>
      <c r="C40" s="200" t="s">
        <v>23</v>
      </c>
      <c r="D40" s="103">
        <f>прил._4!K146</f>
        <v>7114</v>
      </c>
      <c r="E40" s="12">
        <f>E41</f>
        <v>2141.6999999999998</v>
      </c>
      <c r="F40" s="46" t="e">
        <f>E40/#REF!*100</f>
        <v>#REF!</v>
      </c>
      <c r="K40" s="143"/>
      <c r="L40" s="143"/>
    </row>
    <row r="41" spans="1:12" ht="18.75" x14ac:dyDescent="0.3">
      <c r="A41" s="201" t="s">
        <v>19</v>
      </c>
      <c r="B41" s="198" t="s">
        <v>31</v>
      </c>
      <c r="C41" s="198" t="s">
        <v>22</v>
      </c>
      <c r="D41" s="102">
        <f>прил._4!K147</f>
        <v>7114</v>
      </c>
      <c r="E41" s="57">
        <v>2141.6999999999998</v>
      </c>
      <c r="F41" s="45" t="e">
        <f>E41/#REF!*100</f>
        <v>#REF!</v>
      </c>
      <c r="K41" s="143"/>
      <c r="L41" s="143"/>
    </row>
    <row r="42" spans="1:12" ht="18.75" x14ac:dyDescent="0.3">
      <c r="A42" s="54" t="s">
        <v>38</v>
      </c>
      <c r="B42" s="58">
        <v>10</v>
      </c>
      <c r="C42" s="59" t="s">
        <v>128</v>
      </c>
      <c r="D42" s="103">
        <f>прил._4!K158</f>
        <v>500</v>
      </c>
      <c r="E42" s="8">
        <f>E43</f>
        <v>370</v>
      </c>
      <c r="F42" s="46" t="e">
        <f>E42/#REF!*100</f>
        <v>#REF!</v>
      </c>
      <c r="K42" s="143"/>
      <c r="L42" s="143"/>
    </row>
    <row r="43" spans="1:12" ht="18.75" x14ac:dyDescent="0.3">
      <c r="A43" s="55" t="s">
        <v>39</v>
      </c>
      <c r="B43" s="60">
        <v>10</v>
      </c>
      <c r="C43" s="61" t="s">
        <v>129</v>
      </c>
      <c r="D43" s="102">
        <f>прил._4!K159</f>
        <v>480</v>
      </c>
      <c r="E43" s="102">
        <v>370</v>
      </c>
      <c r="F43" s="102">
        <v>370</v>
      </c>
      <c r="G43" s="102">
        <v>370</v>
      </c>
      <c r="H43" s="102">
        <v>370</v>
      </c>
      <c r="I43" s="102">
        <v>370</v>
      </c>
      <c r="J43" s="141">
        <v>370</v>
      </c>
      <c r="K43" s="146"/>
      <c r="L43" s="143"/>
    </row>
    <row r="44" spans="1:12" ht="18.75" x14ac:dyDescent="0.3">
      <c r="A44" s="55" t="s">
        <v>119</v>
      </c>
      <c r="B44" s="60">
        <v>10</v>
      </c>
      <c r="C44" s="6" t="s">
        <v>26</v>
      </c>
      <c r="D44" s="102">
        <f>прил._4!K164</f>
        <v>20</v>
      </c>
      <c r="E44" s="102"/>
      <c r="F44" s="102"/>
      <c r="G44" s="146"/>
      <c r="H44" s="146"/>
      <c r="I44" s="146"/>
      <c r="J44" s="146"/>
      <c r="K44" s="146"/>
      <c r="L44" s="143"/>
    </row>
    <row r="45" spans="1:12" ht="18.75" x14ac:dyDescent="0.3">
      <c r="A45" s="53" t="s">
        <v>172</v>
      </c>
      <c r="B45" s="11" t="s">
        <v>42</v>
      </c>
      <c r="C45" s="11" t="s">
        <v>23</v>
      </c>
      <c r="D45" s="103">
        <f>прил._4!K169</f>
        <v>207.4</v>
      </c>
      <c r="E45" s="12">
        <f>E46</f>
        <v>156.9</v>
      </c>
      <c r="F45" s="46" t="e">
        <f>E45/#REF!*100</f>
        <v>#REF!</v>
      </c>
      <c r="K45" s="143"/>
      <c r="L45" s="143"/>
    </row>
    <row r="46" spans="1:12" ht="18.75" x14ac:dyDescent="0.3">
      <c r="A46" s="51" t="s">
        <v>20</v>
      </c>
      <c r="B46" s="10" t="s">
        <v>42</v>
      </c>
      <c r="C46" s="10" t="s">
        <v>24</v>
      </c>
      <c r="D46" s="102">
        <f>прил._4!K170</f>
        <v>207.4</v>
      </c>
      <c r="E46" s="57">
        <v>156.9</v>
      </c>
      <c r="F46" s="45" t="e">
        <f>E46/#REF!*100</f>
        <v>#REF!</v>
      </c>
      <c r="H46" t="s">
        <v>130</v>
      </c>
      <c r="K46" s="143"/>
      <c r="L46" s="143"/>
    </row>
    <row r="47" spans="1:12" ht="18.75" x14ac:dyDescent="0.3">
      <c r="A47" s="54" t="s">
        <v>44</v>
      </c>
      <c r="B47" s="5" t="s">
        <v>40</v>
      </c>
      <c r="C47" s="5" t="s">
        <v>23</v>
      </c>
      <c r="D47" s="103">
        <f>прил._4!K175</f>
        <v>150</v>
      </c>
      <c r="E47" s="8" t="e">
        <f>#REF!+E48</f>
        <v>#REF!</v>
      </c>
      <c r="F47" s="46" t="e">
        <f>E47/#REF!*100</f>
        <v>#REF!</v>
      </c>
      <c r="K47" s="143"/>
      <c r="L47" s="143"/>
    </row>
    <row r="48" spans="1:12" ht="18.75" x14ac:dyDescent="0.3">
      <c r="A48" s="50" t="s">
        <v>45</v>
      </c>
      <c r="B48" s="6">
        <v>12</v>
      </c>
      <c r="C48" s="6" t="s">
        <v>24</v>
      </c>
      <c r="D48" s="102">
        <f>прил._4!K180</f>
        <v>150</v>
      </c>
      <c r="E48" s="146"/>
      <c r="F48" s="146"/>
      <c r="G48" s="146"/>
      <c r="H48" s="146"/>
      <c r="I48" s="146"/>
      <c r="J48" s="146"/>
      <c r="K48" s="146"/>
      <c r="L48" s="143"/>
    </row>
    <row r="49" spans="1:12" ht="18.75" x14ac:dyDescent="0.3">
      <c r="E49" s="93"/>
      <c r="F49" s="94"/>
      <c r="K49" s="148"/>
      <c r="L49" s="143"/>
    </row>
    <row r="51" spans="1:12" ht="15" customHeight="1" x14ac:dyDescent="0.3">
      <c r="A51" s="345" t="s">
        <v>285</v>
      </c>
      <c r="B51" s="346"/>
      <c r="C51" s="346"/>
    </row>
  </sheetData>
  <mergeCells count="4">
    <mergeCell ref="A13:D13"/>
    <mergeCell ref="B11:D11"/>
    <mergeCell ref="A51:C51"/>
    <mergeCell ref="B5:D5"/>
  </mergeCells>
  <phoneticPr fontId="32" type="noConversion"/>
  <pageMargins left="0.70866141732283472" right="0.21" top="0.34" bottom="0.32" header="0.31496062992125984" footer="0.31496062992125984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93"/>
  <sheetViews>
    <sheetView zoomScale="90" zoomScaleNormal="90" zoomScaleSheetLayoutView="100" workbookViewId="0">
      <selection activeCell="L9" sqref="L9"/>
    </sheetView>
  </sheetViews>
  <sheetFormatPr defaultColWidth="45.28515625" defaultRowHeight="15" x14ac:dyDescent="0.25"/>
  <cols>
    <col min="1" max="1" width="3.85546875" style="15" customWidth="1"/>
    <col min="2" max="2" width="45.28515625" style="15" customWidth="1"/>
    <col min="3" max="3" width="3.7109375" style="15" customWidth="1"/>
    <col min="4" max="5" width="5" style="15" customWidth="1"/>
    <col min="6" max="6" width="9" style="15" customWidth="1"/>
    <col min="7" max="7" width="4.7109375" style="16" customWidth="1"/>
    <col min="8" max="8" width="15.7109375" style="266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6" x14ac:dyDescent="0.25">
      <c r="B1"/>
      <c r="C1" s="355" t="s">
        <v>332</v>
      </c>
      <c r="D1" s="355"/>
      <c r="E1" s="355"/>
      <c r="F1" s="355"/>
      <c r="G1" s="355"/>
      <c r="H1" s="355"/>
    </row>
    <row r="2" spans="1:16" x14ac:dyDescent="0.25">
      <c r="C2" s="355" t="s">
        <v>0</v>
      </c>
      <c r="D2" s="355"/>
      <c r="E2" s="355"/>
      <c r="F2" s="355"/>
      <c r="G2" s="355"/>
      <c r="H2" s="355"/>
    </row>
    <row r="3" spans="1:16" x14ac:dyDescent="0.25">
      <c r="C3" s="355" t="s">
        <v>122</v>
      </c>
      <c r="D3" s="355"/>
      <c r="E3" s="355"/>
      <c r="F3" s="355"/>
      <c r="G3" s="355"/>
      <c r="H3" s="355"/>
    </row>
    <row r="4" spans="1:16" x14ac:dyDescent="0.25">
      <c r="C4" s="355" t="s">
        <v>2</v>
      </c>
      <c r="D4" s="355"/>
      <c r="E4" s="355"/>
      <c r="F4" s="355"/>
      <c r="G4" s="355"/>
      <c r="H4" s="355"/>
    </row>
    <row r="5" spans="1:16" x14ac:dyDescent="0.25">
      <c r="C5" s="355" t="s">
        <v>342</v>
      </c>
      <c r="D5" s="355"/>
      <c r="E5" s="355"/>
      <c r="F5" s="355"/>
      <c r="G5" s="355"/>
      <c r="H5" s="355"/>
    </row>
    <row r="6" spans="1:16" x14ac:dyDescent="0.25">
      <c r="B6"/>
      <c r="C6" s="355" t="s">
        <v>308</v>
      </c>
      <c r="D6" s="355"/>
      <c r="E6" s="355"/>
      <c r="F6" s="355"/>
      <c r="G6" s="355"/>
      <c r="H6" s="355"/>
    </row>
    <row r="7" spans="1:16" x14ac:dyDescent="0.25">
      <c r="C7" s="355" t="s">
        <v>0</v>
      </c>
      <c r="D7" s="355"/>
      <c r="E7" s="355"/>
      <c r="F7" s="355"/>
      <c r="G7" s="355"/>
      <c r="H7" s="355"/>
    </row>
    <row r="8" spans="1:16" x14ac:dyDescent="0.25">
      <c r="C8" s="355" t="s">
        <v>122</v>
      </c>
      <c r="D8" s="355"/>
      <c r="E8" s="355"/>
      <c r="F8" s="355"/>
      <c r="G8" s="355"/>
      <c r="H8" s="355"/>
    </row>
    <row r="9" spans="1:16" x14ac:dyDescent="0.25">
      <c r="C9" s="355" t="s">
        <v>2</v>
      </c>
      <c r="D9" s="355"/>
      <c r="E9" s="355"/>
      <c r="F9" s="355"/>
      <c r="G9" s="355"/>
      <c r="H9" s="355"/>
    </row>
    <row r="10" spans="1:16" x14ac:dyDescent="0.25">
      <c r="C10" s="355" t="s">
        <v>336</v>
      </c>
      <c r="D10" s="355"/>
      <c r="E10" s="355"/>
      <c r="F10" s="355"/>
      <c r="G10" s="355"/>
      <c r="H10" s="355"/>
    </row>
    <row r="11" spans="1:16" ht="52.5" customHeight="1" x14ac:dyDescent="0.25">
      <c r="A11" s="356" t="s">
        <v>304</v>
      </c>
      <c r="B11" s="356"/>
      <c r="C11" s="356"/>
      <c r="D11" s="356"/>
      <c r="E11" s="356"/>
      <c r="F11" s="356"/>
      <c r="G11" s="356"/>
      <c r="H11" s="356"/>
    </row>
    <row r="12" spans="1:16" x14ac:dyDescent="0.25">
      <c r="H12" s="313" t="s">
        <v>60</v>
      </c>
    </row>
    <row r="13" spans="1:16" ht="42" customHeight="1" x14ac:dyDescent="0.25">
      <c r="A13" s="17" t="s">
        <v>61</v>
      </c>
      <c r="B13" s="17" t="s">
        <v>4</v>
      </c>
      <c r="C13" s="347" t="s">
        <v>32</v>
      </c>
      <c r="D13" s="348"/>
      <c r="E13" s="348"/>
      <c r="F13" s="349"/>
      <c r="G13" s="132" t="s">
        <v>33</v>
      </c>
      <c r="H13" s="314" t="s">
        <v>158</v>
      </c>
      <c r="I13" s="44" t="s">
        <v>127</v>
      </c>
      <c r="J13" s="44" t="s">
        <v>126</v>
      </c>
    </row>
    <row r="14" spans="1:16" x14ac:dyDescent="0.25">
      <c r="A14" s="18">
        <v>1</v>
      </c>
      <c r="B14" s="18">
        <v>2</v>
      </c>
      <c r="C14" s="350">
        <v>6</v>
      </c>
      <c r="D14" s="351"/>
      <c r="E14" s="351"/>
      <c r="F14" s="352"/>
      <c r="G14" s="133">
        <v>7</v>
      </c>
      <c r="H14" s="257">
        <v>8</v>
      </c>
      <c r="L14" s="32">
        <f>H15-прил._4!K17</f>
        <v>0</v>
      </c>
    </row>
    <row r="15" spans="1:16" ht="18" customHeight="1" x14ac:dyDescent="0.25">
      <c r="A15" s="19"/>
      <c r="B15" s="116" t="s">
        <v>64</v>
      </c>
      <c r="C15" s="125"/>
      <c r="D15" s="125"/>
      <c r="E15" s="125"/>
      <c r="F15" s="125"/>
      <c r="G15" s="19"/>
      <c r="H15" s="315">
        <f>H23+H26+H31+H37+H40+H44+H49+H51+H54+H58+H63+H69+H76+H80+H84+H88+H91+H95+H112+H116+H119+H122+H126+H130+H131+H132+H137+H141+H144+H157+H160+H162+H166+H177+H186+H134</f>
        <v>26923.899999999998</v>
      </c>
      <c r="K15" s="275"/>
      <c r="L15" s="32"/>
      <c r="P15" s="32"/>
    </row>
    <row r="16" spans="1:16" s="23" customFormat="1" ht="0.75" hidden="1" customHeight="1" x14ac:dyDescent="0.2">
      <c r="A16" s="22"/>
      <c r="B16" s="121" t="s">
        <v>123</v>
      </c>
      <c r="C16" s="110" t="s">
        <v>24</v>
      </c>
      <c r="D16" s="110" t="s">
        <v>67</v>
      </c>
      <c r="E16" s="110" t="s">
        <v>23</v>
      </c>
      <c r="F16" s="110" t="s">
        <v>134</v>
      </c>
      <c r="G16" s="110"/>
      <c r="H16" s="315">
        <f>H17</f>
        <v>0</v>
      </c>
      <c r="J16" s="33"/>
      <c r="K16" s="274"/>
    </row>
    <row r="17" spans="1:11" s="23" customFormat="1" hidden="1" x14ac:dyDescent="0.25">
      <c r="A17" s="24"/>
      <c r="B17" s="120" t="s">
        <v>106</v>
      </c>
      <c r="C17" s="26" t="s">
        <v>24</v>
      </c>
      <c r="D17" s="26" t="s">
        <v>76</v>
      </c>
      <c r="E17" s="26" t="s">
        <v>23</v>
      </c>
      <c r="F17" s="26" t="s">
        <v>134</v>
      </c>
      <c r="G17" s="26"/>
      <c r="H17" s="312">
        <f>H18</f>
        <v>0</v>
      </c>
      <c r="K17" s="274"/>
    </row>
    <row r="18" spans="1:11" s="23" customFormat="1" ht="45" hidden="1" x14ac:dyDescent="0.25">
      <c r="A18" s="24"/>
      <c r="B18" s="120" t="s">
        <v>107</v>
      </c>
      <c r="C18" s="26" t="s">
        <v>24</v>
      </c>
      <c r="D18" s="26" t="s">
        <v>76</v>
      </c>
      <c r="E18" s="26" t="s">
        <v>23</v>
      </c>
      <c r="F18" s="26" t="s">
        <v>133</v>
      </c>
      <c r="G18" s="26"/>
      <c r="H18" s="312">
        <f>H19</f>
        <v>0</v>
      </c>
      <c r="K18" s="274"/>
    </row>
    <row r="19" spans="1:11" s="23" customFormat="1" ht="1.5" hidden="1" customHeight="1" x14ac:dyDescent="0.25">
      <c r="A19" s="24"/>
      <c r="B19" s="118" t="s">
        <v>81</v>
      </c>
      <c r="C19" s="26" t="s">
        <v>24</v>
      </c>
      <c r="D19" s="26" t="s">
        <v>76</v>
      </c>
      <c r="E19" s="26" t="s">
        <v>23</v>
      </c>
      <c r="F19" s="26" t="s">
        <v>133</v>
      </c>
      <c r="G19" s="26" t="s">
        <v>82</v>
      </c>
      <c r="H19" s="312">
        <v>0</v>
      </c>
      <c r="K19" s="274"/>
    </row>
    <row r="20" spans="1:11" s="23" customFormat="1" ht="42.75" x14ac:dyDescent="0.2">
      <c r="A20" s="22"/>
      <c r="B20" s="121" t="s">
        <v>245</v>
      </c>
      <c r="C20" s="110" t="s">
        <v>24</v>
      </c>
      <c r="D20" s="110" t="s">
        <v>67</v>
      </c>
      <c r="E20" s="110" t="s">
        <v>23</v>
      </c>
      <c r="F20" s="110" t="s">
        <v>134</v>
      </c>
      <c r="G20" s="110"/>
      <c r="H20" s="315">
        <f>H21</f>
        <v>10</v>
      </c>
      <c r="K20" s="274"/>
    </row>
    <row r="21" spans="1:11" x14ac:dyDescent="0.25">
      <c r="A21" s="24"/>
      <c r="B21" s="21" t="s">
        <v>106</v>
      </c>
      <c r="C21" s="26" t="s">
        <v>24</v>
      </c>
      <c r="D21" s="26" t="s">
        <v>76</v>
      </c>
      <c r="E21" s="26" t="s">
        <v>23</v>
      </c>
      <c r="F21" s="26" t="s">
        <v>134</v>
      </c>
      <c r="G21" s="26"/>
      <c r="H21" s="312">
        <f>H23</f>
        <v>10</v>
      </c>
      <c r="K21" s="266"/>
    </row>
    <row r="22" spans="1:11" ht="44.25" customHeight="1" x14ac:dyDescent="0.25">
      <c r="A22" s="24"/>
      <c r="B22" s="119" t="s">
        <v>169</v>
      </c>
      <c r="C22" s="26" t="s">
        <v>24</v>
      </c>
      <c r="D22" s="26" t="s">
        <v>76</v>
      </c>
      <c r="E22" s="26" t="s">
        <v>23</v>
      </c>
      <c r="F22" s="26" t="s">
        <v>133</v>
      </c>
      <c r="G22" s="26"/>
      <c r="H22" s="312">
        <f>H23</f>
        <v>10</v>
      </c>
      <c r="K22" s="266"/>
    </row>
    <row r="23" spans="1:11" ht="33.75" customHeight="1" x14ac:dyDescent="0.25">
      <c r="A23" s="24"/>
      <c r="B23" s="119" t="s">
        <v>81</v>
      </c>
      <c r="C23" s="26" t="s">
        <v>24</v>
      </c>
      <c r="D23" s="26" t="s">
        <v>76</v>
      </c>
      <c r="E23" s="26" t="s">
        <v>23</v>
      </c>
      <c r="F23" s="26" t="s">
        <v>133</v>
      </c>
      <c r="G23" s="26" t="s">
        <v>82</v>
      </c>
      <c r="H23" s="312">
        <f>прил._4!K104</f>
        <v>10</v>
      </c>
      <c r="K23" s="275"/>
    </row>
    <row r="24" spans="1:11" s="23" customFormat="1" ht="57" x14ac:dyDescent="0.2">
      <c r="A24" s="22"/>
      <c r="B24" s="121" t="s">
        <v>246</v>
      </c>
      <c r="C24" s="110" t="s">
        <v>25</v>
      </c>
      <c r="D24" s="110" t="s">
        <v>67</v>
      </c>
      <c r="E24" s="110" t="s">
        <v>23</v>
      </c>
      <c r="F24" s="110" t="s">
        <v>134</v>
      </c>
      <c r="G24" s="110"/>
      <c r="H24" s="315">
        <f>H25+H29</f>
        <v>4379</v>
      </c>
      <c r="K24" s="274"/>
    </row>
    <row r="25" spans="1:11" ht="39" customHeight="1" x14ac:dyDescent="0.25">
      <c r="A25" s="24"/>
      <c r="B25" s="118" t="s">
        <v>247</v>
      </c>
      <c r="C25" s="26" t="s">
        <v>25</v>
      </c>
      <c r="D25" s="26" t="s">
        <v>76</v>
      </c>
      <c r="E25" s="26" t="s">
        <v>23</v>
      </c>
      <c r="F25" s="26" t="s">
        <v>134</v>
      </c>
      <c r="G25" s="26"/>
      <c r="H25" s="312">
        <f>H26</f>
        <v>4016.4</v>
      </c>
      <c r="K25" s="266"/>
    </row>
    <row r="26" spans="1:11" ht="30" x14ac:dyDescent="0.25">
      <c r="A26" s="24"/>
      <c r="B26" s="120" t="str">
        <f>прил._4!B107</f>
        <v>Подпрограмма "Мероприятия, финансируемые за счет средств дорожного фонда"</v>
      </c>
      <c r="C26" s="26" t="s">
        <v>25</v>
      </c>
      <c r="D26" s="26" t="s">
        <v>76</v>
      </c>
      <c r="E26" s="26" t="s">
        <v>23</v>
      </c>
      <c r="F26" s="26" t="s">
        <v>135</v>
      </c>
      <c r="G26" s="26"/>
      <c r="H26" s="312">
        <f>H27+H28</f>
        <v>4016.4</v>
      </c>
      <c r="K26" s="266"/>
    </row>
    <row r="27" spans="1:11" s="31" customFormat="1" ht="28.5" customHeight="1" x14ac:dyDescent="0.25">
      <c r="A27" s="24"/>
      <c r="B27" s="119" t="s">
        <v>81</v>
      </c>
      <c r="C27" s="26" t="s">
        <v>25</v>
      </c>
      <c r="D27" s="26" t="s">
        <v>76</v>
      </c>
      <c r="E27" s="26" t="s">
        <v>23</v>
      </c>
      <c r="F27" s="26" t="s">
        <v>135</v>
      </c>
      <c r="G27" s="26" t="s">
        <v>82</v>
      </c>
      <c r="H27" s="312">
        <f>прил._4!K108</f>
        <v>3896.4</v>
      </c>
      <c r="K27" s="266"/>
    </row>
    <row r="28" spans="1:11" s="31" customFormat="1" ht="45" customHeight="1" x14ac:dyDescent="0.25">
      <c r="A28" s="24"/>
      <c r="B28" s="119" t="s">
        <v>335</v>
      </c>
      <c r="C28" s="26" t="s">
        <v>25</v>
      </c>
      <c r="D28" s="26" t="s">
        <v>76</v>
      </c>
      <c r="E28" s="26" t="s">
        <v>23</v>
      </c>
      <c r="F28" s="26" t="s">
        <v>135</v>
      </c>
      <c r="G28" s="26" t="s">
        <v>334</v>
      </c>
      <c r="H28" s="312">
        <f>прил._4!K109</f>
        <v>120</v>
      </c>
      <c r="K28" s="266"/>
    </row>
    <row r="29" spans="1:11" s="31" customFormat="1" ht="28.5" customHeight="1" x14ac:dyDescent="0.25">
      <c r="A29" s="24"/>
      <c r="B29" s="177" t="s">
        <v>295</v>
      </c>
      <c r="C29" s="236" t="s">
        <v>25</v>
      </c>
      <c r="D29" s="236" t="s">
        <v>69</v>
      </c>
      <c r="E29" s="236" t="s">
        <v>23</v>
      </c>
      <c r="F29" s="236" t="s">
        <v>134</v>
      </c>
      <c r="G29" s="236"/>
      <c r="H29" s="312">
        <f>H30</f>
        <v>362.6</v>
      </c>
      <c r="K29" s="266"/>
    </row>
    <row r="30" spans="1:11" s="31" customFormat="1" ht="28.5" customHeight="1" x14ac:dyDescent="0.25">
      <c r="A30" s="24"/>
      <c r="B30" s="177" t="s">
        <v>294</v>
      </c>
      <c r="C30" s="236" t="s">
        <v>25</v>
      </c>
      <c r="D30" s="236" t="s">
        <v>69</v>
      </c>
      <c r="E30" s="236" t="s">
        <v>23</v>
      </c>
      <c r="F30" s="236" t="s">
        <v>135</v>
      </c>
      <c r="G30" s="236"/>
      <c r="H30" s="312">
        <f>H31</f>
        <v>362.6</v>
      </c>
      <c r="K30" s="266"/>
    </row>
    <row r="31" spans="1:11" s="31" customFormat="1" ht="28.5" customHeight="1" x14ac:dyDescent="0.25">
      <c r="A31" s="24"/>
      <c r="B31" s="177" t="s">
        <v>81</v>
      </c>
      <c r="C31" s="236" t="s">
        <v>25</v>
      </c>
      <c r="D31" s="236" t="s">
        <v>69</v>
      </c>
      <c r="E31" s="236" t="s">
        <v>23</v>
      </c>
      <c r="F31" s="236" t="s">
        <v>135</v>
      </c>
      <c r="G31" s="236" t="s">
        <v>82</v>
      </c>
      <c r="H31" s="312">
        <f>прил._4!K112</f>
        <v>362.6</v>
      </c>
      <c r="K31" s="266"/>
    </row>
    <row r="32" spans="1:11" s="31" customFormat="1" ht="57" customHeight="1" x14ac:dyDescent="0.25">
      <c r="A32" s="22"/>
      <c r="B32" s="121" t="str">
        <f>прил._4!B83</f>
        <v xml:space="preserve">Муниципальная программа "Обеспечение безопасности и развитие казачества </v>
      </c>
      <c r="C32" s="110" t="s">
        <v>30</v>
      </c>
      <c r="D32" s="110" t="s">
        <v>67</v>
      </c>
      <c r="E32" s="110" t="s">
        <v>23</v>
      </c>
      <c r="F32" s="110" t="s">
        <v>134</v>
      </c>
      <c r="G32" s="110"/>
      <c r="H32" s="315">
        <f>H42+H37+H39</f>
        <v>45</v>
      </c>
      <c r="K32" s="266"/>
    </row>
    <row r="33" spans="1:11" s="31" customFormat="1" ht="48" customHeight="1" x14ac:dyDescent="0.25">
      <c r="A33" s="24"/>
      <c r="B33" s="120" t="s">
        <v>174</v>
      </c>
      <c r="C33" s="26" t="s">
        <v>30</v>
      </c>
      <c r="D33" s="26" t="s">
        <v>76</v>
      </c>
      <c r="E33" s="26" t="s">
        <v>23</v>
      </c>
      <c r="F33" s="26" t="s">
        <v>134</v>
      </c>
      <c r="G33" s="26"/>
      <c r="H33" s="312">
        <f>H36</f>
        <v>20</v>
      </c>
      <c r="K33" s="266"/>
    </row>
    <row r="34" spans="1:11" ht="17.25" hidden="1" customHeight="1" x14ac:dyDescent="0.25">
      <c r="A34" s="24"/>
      <c r="B34" s="21" t="s">
        <v>51</v>
      </c>
      <c r="C34" s="26" t="s">
        <v>30</v>
      </c>
      <c r="D34" s="26" t="s">
        <v>76</v>
      </c>
      <c r="E34" s="26"/>
      <c r="F34" s="26" t="s">
        <v>154</v>
      </c>
      <c r="G34" s="26"/>
      <c r="H34" s="312"/>
      <c r="K34" s="266"/>
    </row>
    <row r="35" spans="1:11" ht="28.5" hidden="1" customHeight="1" x14ac:dyDescent="0.25">
      <c r="A35" s="24"/>
      <c r="B35" s="21" t="s">
        <v>81</v>
      </c>
      <c r="C35" s="26" t="s">
        <v>30</v>
      </c>
      <c r="D35" s="26" t="s">
        <v>76</v>
      </c>
      <c r="E35" s="26"/>
      <c r="F35" s="26" t="s">
        <v>154</v>
      </c>
      <c r="G35" s="26" t="s">
        <v>82</v>
      </c>
      <c r="H35" s="312"/>
      <c r="K35" s="266"/>
    </row>
    <row r="36" spans="1:11" ht="95.25" customHeight="1" x14ac:dyDescent="0.25">
      <c r="A36" s="24"/>
      <c r="B36" s="119" t="str">
        <f>прил._4!B85</f>
        <v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v>
      </c>
      <c r="C36" s="26" t="s">
        <v>30</v>
      </c>
      <c r="D36" s="26" t="s">
        <v>76</v>
      </c>
      <c r="E36" s="26" t="s">
        <v>23</v>
      </c>
      <c r="F36" s="26" t="s">
        <v>154</v>
      </c>
      <c r="G36" s="26"/>
      <c r="H36" s="312">
        <f>H37</f>
        <v>20</v>
      </c>
      <c r="K36" s="266"/>
    </row>
    <row r="37" spans="1:11" ht="30" customHeight="1" x14ac:dyDescent="0.25">
      <c r="A37" s="24"/>
      <c r="B37" s="119" t="s">
        <v>81</v>
      </c>
      <c r="C37" s="26" t="s">
        <v>30</v>
      </c>
      <c r="D37" s="26" t="s">
        <v>76</v>
      </c>
      <c r="E37" s="26" t="s">
        <v>23</v>
      </c>
      <c r="F37" s="26" t="s">
        <v>154</v>
      </c>
      <c r="G37" s="26" t="s">
        <v>82</v>
      </c>
      <c r="H37" s="312">
        <f>прил._4!K86</f>
        <v>20</v>
      </c>
      <c r="K37" s="266"/>
    </row>
    <row r="38" spans="1:11" ht="30" customHeight="1" x14ac:dyDescent="0.25">
      <c r="A38" s="24"/>
      <c r="B38" s="83" t="s">
        <v>269</v>
      </c>
      <c r="C38" s="26" t="s">
        <v>30</v>
      </c>
      <c r="D38" s="26" t="s">
        <v>89</v>
      </c>
      <c r="E38" s="26" t="s">
        <v>23</v>
      </c>
      <c r="F38" s="26" t="s">
        <v>134</v>
      </c>
      <c r="G38" s="26"/>
      <c r="H38" s="247">
        <v>5</v>
      </c>
      <c r="K38" s="266"/>
    </row>
    <row r="39" spans="1:11" ht="54.75" customHeight="1" x14ac:dyDescent="0.25">
      <c r="A39" s="24"/>
      <c r="B39" s="83" t="s">
        <v>270</v>
      </c>
      <c r="C39" s="26" t="s">
        <v>30</v>
      </c>
      <c r="D39" s="26" t="s">
        <v>89</v>
      </c>
      <c r="E39" s="26" t="s">
        <v>23</v>
      </c>
      <c r="F39" s="26" t="s">
        <v>271</v>
      </c>
      <c r="G39" s="26"/>
      <c r="H39" s="247">
        <v>5</v>
      </c>
      <c r="K39" s="266"/>
    </row>
    <row r="40" spans="1:11" ht="30" customHeight="1" x14ac:dyDescent="0.25">
      <c r="A40" s="24"/>
      <c r="B40" s="83" t="s">
        <v>81</v>
      </c>
      <c r="C40" s="26" t="s">
        <v>30</v>
      </c>
      <c r="D40" s="26" t="s">
        <v>89</v>
      </c>
      <c r="E40" s="26" t="s">
        <v>23</v>
      </c>
      <c r="F40" s="26" t="s">
        <v>271</v>
      </c>
      <c r="G40" s="26" t="s">
        <v>82</v>
      </c>
      <c r="H40" s="247">
        <f>прил._4!K94</f>
        <v>5</v>
      </c>
      <c r="K40" s="266"/>
    </row>
    <row r="41" spans="1:11" ht="63.75" customHeight="1" x14ac:dyDescent="0.25">
      <c r="A41" s="24"/>
      <c r="B41" s="28" t="str">
        <f>прил._4!B95</f>
        <v>Муниципальная программа "Обеспечение безопасности и развитие казачества в Новодмитриевском сельском поселении на 2021-2023 годы"</v>
      </c>
      <c r="C41" s="26" t="s">
        <v>30</v>
      </c>
      <c r="D41" s="26" t="s">
        <v>67</v>
      </c>
      <c r="E41" s="26" t="s">
        <v>23</v>
      </c>
      <c r="F41" s="26" t="s">
        <v>134</v>
      </c>
      <c r="G41" s="26"/>
      <c r="H41" s="312">
        <f>H44</f>
        <v>20</v>
      </c>
      <c r="K41" s="266"/>
    </row>
    <row r="42" spans="1:11" ht="17.25" customHeight="1" x14ac:dyDescent="0.25">
      <c r="A42" s="24"/>
      <c r="B42" s="118" t="s">
        <v>96</v>
      </c>
      <c r="C42" s="26" t="s">
        <v>30</v>
      </c>
      <c r="D42" s="26" t="s">
        <v>91</v>
      </c>
      <c r="E42" s="26" t="s">
        <v>23</v>
      </c>
      <c r="F42" s="26" t="s">
        <v>134</v>
      </c>
      <c r="G42" s="26"/>
      <c r="H42" s="312">
        <v>20</v>
      </c>
      <c r="K42" s="266"/>
    </row>
    <row r="43" spans="1:11" ht="29.25" customHeight="1" x14ac:dyDescent="0.25">
      <c r="A43" s="24"/>
      <c r="B43" s="118" t="str">
        <f>прил._4!B97</f>
        <v>Подпрограмма "Поддержка и развитие Кубанского казачества"</v>
      </c>
      <c r="C43" s="26" t="s">
        <v>30</v>
      </c>
      <c r="D43" s="26" t="s">
        <v>91</v>
      </c>
      <c r="E43" s="26" t="s">
        <v>23</v>
      </c>
      <c r="F43" s="26" t="s">
        <v>155</v>
      </c>
      <c r="G43" s="26"/>
      <c r="H43" s="312">
        <v>20</v>
      </c>
      <c r="K43" s="266"/>
    </row>
    <row r="44" spans="1:11" ht="43.5" customHeight="1" x14ac:dyDescent="0.25">
      <c r="A44" s="24"/>
      <c r="B44" s="284" t="s">
        <v>248</v>
      </c>
      <c r="C44" s="26" t="s">
        <v>30</v>
      </c>
      <c r="D44" s="26" t="s">
        <v>91</v>
      </c>
      <c r="E44" s="26" t="s">
        <v>23</v>
      </c>
      <c r="F44" s="26" t="s">
        <v>155</v>
      </c>
      <c r="G44" s="26" t="s">
        <v>113</v>
      </c>
      <c r="H44" s="312">
        <f>прил._4!K98</f>
        <v>20</v>
      </c>
      <c r="K44" s="266"/>
    </row>
    <row r="45" spans="1:11" ht="45" customHeight="1" x14ac:dyDescent="0.25">
      <c r="A45" s="22"/>
      <c r="B45" s="121" t="str">
        <f>прил._4!B148</f>
        <v>Муниципальная программа "Развитие культуры на 2021-2023 годы  в Новодмитриевском сельском поселении"</v>
      </c>
      <c r="C45" s="110" t="s">
        <v>28</v>
      </c>
      <c r="D45" s="110" t="s">
        <v>67</v>
      </c>
      <c r="E45" s="110" t="s">
        <v>23</v>
      </c>
      <c r="F45" s="110" t="s">
        <v>134</v>
      </c>
      <c r="G45" s="110"/>
      <c r="H45" s="315">
        <f>H47+H52</f>
        <v>7114</v>
      </c>
      <c r="K45" s="266"/>
    </row>
    <row r="46" spans="1:11" ht="15.75" customHeight="1" x14ac:dyDescent="0.25">
      <c r="A46" s="24"/>
      <c r="B46" s="135" t="s">
        <v>165</v>
      </c>
      <c r="C46" s="26" t="s">
        <v>28</v>
      </c>
      <c r="D46" s="26" t="s">
        <v>76</v>
      </c>
      <c r="E46" s="26" t="s">
        <v>23</v>
      </c>
      <c r="F46" s="26" t="s">
        <v>134</v>
      </c>
      <c r="G46" s="26"/>
      <c r="H46" s="312">
        <f>H47</f>
        <v>7094</v>
      </c>
      <c r="K46" s="266"/>
    </row>
    <row r="47" spans="1:11" ht="29.25" customHeight="1" x14ac:dyDescent="0.25">
      <c r="A47" s="29"/>
      <c r="B47" s="135" t="s">
        <v>114</v>
      </c>
      <c r="C47" s="26" t="s">
        <v>28</v>
      </c>
      <c r="D47" s="26" t="s">
        <v>76</v>
      </c>
      <c r="E47" s="26" t="s">
        <v>30</v>
      </c>
      <c r="F47" s="26" t="s">
        <v>134</v>
      </c>
      <c r="G47" s="26"/>
      <c r="H47" s="312">
        <f>H51+H48</f>
        <v>7094</v>
      </c>
      <c r="K47" s="266"/>
    </row>
    <row r="48" spans="1:11" ht="29.25" customHeight="1" x14ac:dyDescent="0.25">
      <c r="A48" s="29"/>
      <c r="B48" s="159" t="s">
        <v>298</v>
      </c>
      <c r="C48" s="26" t="s">
        <v>28</v>
      </c>
      <c r="D48" s="26" t="s">
        <v>76</v>
      </c>
      <c r="E48" s="26" t="s">
        <v>30</v>
      </c>
      <c r="F48" s="26" t="s">
        <v>293</v>
      </c>
      <c r="G48" s="26"/>
      <c r="H48" s="312">
        <f>H49</f>
        <v>2174</v>
      </c>
      <c r="K48" s="266"/>
    </row>
    <row r="49" spans="1:11" ht="29.25" customHeight="1" x14ac:dyDescent="0.25">
      <c r="A49" s="29"/>
      <c r="B49" s="159" t="s">
        <v>292</v>
      </c>
      <c r="C49" s="26" t="s">
        <v>28</v>
      </c>
      <c r="D49" s="26" t="s">
        <v>76</v>
      </c>
      <c r="E49" s="26" t="s">
        <v>30</v>
      </c>
      <c r="F49" s="26" t="s">
        <v>293</v>
      </c>
      <c r="G49" s="26" t="s">
        <v>113</v>
      </c>
      <c r="H49" s="312">
        <f>прил._4!K152</f>
        <v>2174</v>
      </c>
      <c r="K49" s="266"/>
    </row>
    <row r="50" spans="1:11" ht="48" customHeight="1" x14ac:dyDescent="0.25">
      <c r="A50" s="29"/>
      <c r="B50" s="135" t="str">
        <f>прил._4!B153</f>
        <v>Подпрограмма "Расходы на обеспечение деятельности (оказание услуг) муниципальных учреждений"</v>
      </c>
      <c r="C50" s="26" t="s">
        <v>28</v>
      </c>
      <c r="D50" s="26" t="s">
        <v>76</v>
      </c>
      <c r="E50" s="26" t="s">
        <v>30</v>
      </c>
      <c r="F50" s="26" t="s">
        <v>136</v>
      </c>
      <c r="G50" s="26"/>
      <c r="H50" s="312">
        <f>H51</f>
        <v>4920</v>
      </c>
      <c r="K50" s="266"/>
    </row>
    <row r="51" spans="1:11" ht="45.75" customHeight="1" x14ac:dyDescent="0.25">
      <c r="A51" s="29"/>
      <c r="B51" s="135" t="s">
        <v>160</v>
      </c>
      <c r="C51" s="26" t="s">
        <v>28</v>
      </c>
      <c r="D51" s="26" t="s">
        <v>76</v>
      </c>
      <c r="E51" s="26" t="s">
        <v>30</v>
      </c>
      <c r="F51" s="26" t="s">
        <v>136</v>
      </c>
      <c r="G51" s="26" t="s">
        <v>113</v>
      </c>
      <c r="H51" s="312">
        <f>прил._4!K154</f>
        <v>4920</v>
      </c>
      <c r="K51" s="266"/>
    </row>
    <row r="52" spans="1:11" ht="28.5" customHeight="1" x14ac:dyDescent="0.25">
      <c r="A52" s="24"/>
      <c r="B52" s="120" t="s">
        <v>115</v>
      </c>
      <c r="C52" s="26" t="s">
        <v>28</v>
      </c>
      <c r="D52" s="26" t="s">
        <v>76</v>
      </c>
      <c r="E52" s="26" t="s">
        <v>31</v>
      </c>
      <c r="F52" s="26" t="s">
        <v>134</v>
      </c>
      <c r="G52" s="26"/>
      <c r="H52" s="312">
        <f>H54</f>
        <v>20</v>
      </c>
      <c r="K52" s="266"/>
    </row>
    <row r="53" spans="1:11" ht="30.75" customHeight="1" x14ac:dyDescent="0.25">
      <c r="A53" s="24"/>
      <c r="B53" s="21" t="str">
        <f>прил._4!B156</f>
        <v>Мероприятия в сфере сохранения и развития культуры</v>
      </c>
      <c r="C53" s="26" t="s">
        <v>28</v>
      </c>
      <c r="D53" s="26" t="s">
        <v>76</v>
      </c>
      <c r="E53" s="26" t="s">
        <v>31</v>
      </c>
      <c r="F53" s="26" t="s">
        <v>137</v>
      </c>
      <c r="G53" s="26"/>
      <c r="H53" s="312">
        <f>H54</f>
        <v>20</v>
      </c>
      <c r="K53" s="266"/>
    </row>
    <row r="54" spans="1:11" ht="34.5" customHeight="1" x14ac:dyDescent="0.25">
      <c r="A54" s="24"/>
      <c r="B54" s="118" t="s">
        <v>81</v>
      </c>
      <c r="C54" s="26" t="s">
        <v>28</v>
      </c>
      <c r="D54" s="26" t="s">
        <v>76</v>
      </c>
      <c r="E54" s="26" t="s">
        <v>31</v>
      </c>
      <c r="F54" s="26" t="s">
        <v>137</v>
      </c>
      <c r="G54" s="26" t="s">
        <v>82</v>
      </c>
      <c r="H54" s="312">
        <f>прил._4!K157</f>
        <v>20</v>
      </c>
      <c r="K54" s="266"/>
    </row>
    <row r="55" spans="1:11" ht="56.25" customHeight="1" x14ac:dyDescent="0.25">
      <c r="A55" s="24"/>
      <c r="B55" s="121" t="str">
        <f>прил._4!B171</f>
        <v>Муниципальная программа "Развитие физической культуры и спорта в Новодмитриевском сельском поселении Северского района</v>
      </c>
      <c r="C55" s="110" t="s">
        <v>31</v>
      </c>
      <c r="D55" s="110" t="s">
        <v>76</v>
      </c>
      <c r="E55" s="110" t="s">
        <v>26</v>
      </c>
      <c r="F55" s="110" t="s">
        <v>134</v>
      </c>
      <c r="G55" s="110"/>
      <c r="H55" s="315">
        <f>H56</f>
        <v>207.4</v>
      </c>
      <c r="K55" s="266"/>
    </row>
    <row r="56" spans="1:11" ht="29.25" customHeight="1" x14ac:dyDescent="0.25">
      <c r="A56" s="24"/>
      <c r="B56" s="21" t="s">
        <v>120</v>
      </c>
      <c r="C56" s="26" t="s">
        <v>31</v>
      </c>
      <c r="D56" s="26" t="s">
        <v>76</v>
      </c>
      <c r="E56" s="26" t="s">
        <v>26</v>
      </c>
      <c r="F56" s="26" t="s">
        <v>68</v>
      </c>
      <c r="G56" s="26"/>
      <c r="H56" s="312">
        <f>H57</f>
        <v>207.4</v>
      </c>
      <c r="K56" s="266"/>
    </row>
    <row r="57" spans="1:11" ht="29.25" customHeight="1" x14ac:dyDescent="0.25">
      <c r="A57" s="24"/>
      <c r="B57" s="21" t="s">
        <v>120</v>
      </c>
      <c r="C57" s="26" t="s">
        <v>31</v>
      </c>
      <c r="D57" s="26" t="s">
        <v>76</v>
      </c>
      <c r="E57" s="26" t="s">
        <v>26</v>
      </c>
      <c r="F57" s="26" t="s">
        <v>138</v>
      </c>
      <c r="G57" s="26"/>
      <c r="H57" s="312">
        <f>H58</f>
        <v>207.4</v>
      </c>
      <c r="K57" s="266"/>
    </row>
    <row r="58" spans="1:11" ht="75" customHeight="1" x14ac:dyDescent="0.25">
      <c r="A58" s="24"/>
      <c r="B58" s="20" t="s">
        <v>77</v>
      </c>
      <c r="C58" s="26" t="s">
        <v>31</v>
      </c>
      <c r="D58" s="26" t="s">
        <v>76</v>
      </c>
      <c r="E58" s="26" t="s">
        <v>26</v>
      </c>
      <c r="F58" s="26" t="s">
        <v>138</v>
      </c>
      <c r="G58" s="26" t="s">
        <v>78</v>
      </c>
      <c r="H58" s="312">
        <f>прил._4!K174</f>
        <v>207.4</v>
      </c>
      <c r="K58" s="266"/>
    </row>
    <row r="59" spans="1:11" ht="49.5" customHeight="1" x14ac:dyDescent="0.25">
      <c r="A59" s="22"/>
      <c r="B59" s="121" t="str">
        <f>прил._4!B142</f>
        <v xml:space="preserve">Муниципальная программа "Молодежь Новодмитриевского сельского поселения Северского района на 2021-2023 годы  </v>
      </c>
      <c r="C59" s="110" t="s">
        <v>100</v>
      </c>
      <c r="D59" s="110" t="s">
        <v>67</v>
      </c>
      <c r="E59" s="110" t="s">
        <v>23</v>
      </c>
      <c r="F59" s="110" t="s">
        <v>134</v>
      </c>
      <c r="G59" s="110"/>
      <c r="H59" s="315">
        <f>H63</f>
        <v>10</v>
      </c>
      <c r="I59" s="35"/>
      <c r="J59" s="35"/>
      <c r="K59" s="266"/>
    </row>
    <row r="60" spans="1:11" ht="37.5" customHeight="1" x14ac:dyDescent="0.25">
      <c r="A60" s="24"/>
      <c r="B60" s="152" t="s">
        <v>250</v>
      </c>
      <c r="C60" s="39" t="s">
        <v>100</v>
      </c>
      <c r="D60" s="39" t="s">
        <v>76</v>
      </c>
      <c r="E60" s="39" t="s">
        <v>23</v>
      </c>
      <c r="F60" s="39" t="s">
        <v>134</v>
      </c>
      <c r="G60" s="26"/>
      <c r="H60" s="312">
        <f>H61</f>
        <v>10</v>
      </c>
      <c r="I60" s="35"/>
      <c r="J60" s="35"/>
      <c r="K60" s="266"/>
    </row>
    <row r="61" spans="1:11" ht="48.75" customHeight="1" x14ac:dyDescent="0.25">
      <c r="A61" s="24"/>
      <c r="B61" s="37" t="s">
        <v>164</v>
      </c>
      <c r="C61" s="39" t="s">
        <v>100</v>
      </c>
      <c r="D61" s="39" t="s">
        <v>76</v>
      </c>
      <c r="E61" s="39" t="s">
        <v>22</v>
      </c>
      <c r="F61" s="39" t="s">
        <v>134</v>
      </c>
      <c r="G61" s="26"/>
      <c r="H61" s="312">
        <f>H62</f>
        <v>10</v>
      </c>
      <c r="I61" s="35"/>
      <c r="J61" s="35"/>
      <c r="K61" s="266"/>
    </row>
    <row r="62" spans="1:11" ht="30" customHeight="1" x14ac:dyDescent="0.25">
      <c r="A62" s="24"/>
      <c r="B62" s="80" t="s">
        <v>36</v>
      </c>
      <c r="C62" s="39" t="s">
        <v>100</v>
      </c>
      <c r="D62" s="39" t="s">
        <v>76</v>
      </c>
      <c r="E62" s="39" t="s">
        <v>22</v>
      </c>
      <c r="F62" s="39" t="s">
        <v>139</v>
      </c>
      <c r="G62" s="26"/>
      <c r="H62" s="312">
        <f>H63</f>
        <v>10</v>
      </c>
      <c r="I62" s="35"/>
      <c r="J62" s="35"/>
      <c r="K62" s="266"/>
    </row>
    <row r="63" spans="1:11" ht="29.25" customHeight="1" x14ac:dyDescent="0.25">
      <c r="A63" s="22"/>
      <c r="B63" s="80" t="s">
        <v>81</v>
      </c>
      <c r="C63" s="39" t="s">
        <v>100</v>
      </c>
      <c r="D63" s="39" t="s">
        <v>76</v>
      </c>
      <c r="E63" s="39" t="s">
        <v>22</v>
      </c>
      <c r="F63" s="39" t="s">
        <v>139</v>
      </c>
      <c r="G63" s="26" t="s">
        <v>82</v>
      </c>
      <c r="H63" s="312">
        <f>прил._4!K145</f>
        <v>10</v>
      </c>
      <c r="I63" s="35"/>
      <c r="J63" s="35"/>
      <c r="K63" s="266"/>
    </row>
    <row r="64" spans="1:11" ht="30" hidden="1" x14ac:dyDescent="0.25">
      <c r="A64" s="24"/>
      <c r="B64" s="28" t="s">
        <v>81</v>
      </c>
      <c r="C64" s="26" t="s">
        <v>100</v>
      </c>
      <c r="D64" s="26" t="s">
        <v>76</v>
      </c>
      <c r="E64" s="26" t="s">
        <v>24</v>
      </c>
      <c r="F64" s="26" t="s">
        <v>139</v>
      </c>
      <c r="G64" s="26" t="s">
        <v>78</v>
      </c>
      <c r="H64" s="312"/>
      <c r="I64" s="35"/>
      <c r="J64" s="35"/>
      <c r="K64" s="266"/>
    </row>
    <row r="65" spans="1:11" ht="21" hidden="1" customHeight="1" x14ac:dyDescent="0.25">
      <c r="A65" s="24"/>
      <c r="B65" s="118" t="s">
        <v>81</v>
      </c>
      <c r="C65" s="26" t="s">
        <v>100</v>
      </c>
      <c r="D65" s="26" t="s">
        <v>76</v>
      </c>
      <c r="E65" s="26" t="s">
        <v>24</v>
      </c>
      <c r="F65" s="26" t="s">
        <v>139</v>
      </c>
      <c r="G65" s="26" t="s">
        <v>82</v>
      </c>
      <c r="H65" s="312"/>
      <c r="I65" s="35">
        <v>0</v>
      </c>
      <c r="J65" s="35">
        <v>0</v>
      </c>
      <c r="K65" s="266"/>
    </row>
    <row r="66" spans="1:11" ht="60" customHeight="1" x14ac:dyDescent="0.25">
      <c r="A66" s="29"/>
      <c r="B66" s="121" t="str">
        <f>прил._4!B63</f>
        <v>Муниципальная программа "Региональная политика и развитие гражданского общества в Новодмитриевском сельском поселении на 2021-2023 годы"</v>
      </c>
      <c r="C66" s="110" t="s">
        <v>42</v>
      </c>
      <c r="D66" s="110" t="s">
        <v>67</v>
      </c>
      <c r="E66" s="110" t="s">
        <v>23</v>
      </c>
      <c r="F66" s="110" t="s">
        <v>134</v>
      </c>
      <c r="G66" s="112"/>
      <c r="H66" s="315">
        <f>H67</f>
        <v>14.4</v>
      </c>
      <c r="K66" s="266"/>
    </row>
    <row r="67" spans="1:11" ht="27.75" customHeight="1" x14ac:dyDescent="0.25">
      <c r="A67" s="29"/>
      <c r="B67" s="120" t="s">
        <v>93</v>
      </c>
      <c r="C67" s="26" t="s">
        <v>42</v>
      </c>
      <c r="D67" s="26" t="s">
        <v>76</v>
      </c>
      <c r="E67" s="26" t="s">
        <v>23</v>
      </c>
      <c r="F67" s="26" t="s">
        <v>134</v>
      </c>
      <c r="G67" s="30"/>
      <c r="H67" s="312">
        <f>H68</f>
        <v>14.4</v>
      </c>
      <c r="K67" s="266"/>
    </row>
    <row r="68" spans="1:11" ht="33.75" customHeight="1" x14ac:dyDescent="0.25">
      <c r="A68" s="29"/>
      <c r="B68" s="120" t="s">
        <v>94</v>
      </c>
      <c r="C68" s="26" t="s">
        <v>42</v>
      </c>
      <c r="D68" s="26" t="s">
        <v>76</v>
      </c>
      <c r="E68" s="26" t="s">
        <v>23</v>
      </c>
      <c r="F68" s="26" t="s">
        <v>140</v>
      </c>
      <c r="G68" s="30"/>
      <c r="H68" s="312">
        <f>H69</f>
        <v>14.4</v>
      </c>
      <c r="K68" s="266"/>
    </row>
    <row r="69" spans="1:11" ht="28.5" customHeight="1" x14ac:dyDescent="0.25">
      <c r="A69" s="29"/>
      <c r="B69" s="21" t="str">
        <f>прил._4!B66</f>
        <v>Социальное обеспечение и иные выплаты населению</v>
      </c>
      <c r="C69" s="26" t="s">
        <v>42</v>
      </c>
      <c r="D69" s="26" t="s">
        <v>76</v>
      </c>
      <c r="E69" s="26" t="s">
        <v>23</v>
      </c>
      <c r="F69" s="26" t="s">
        <v>140</v>
      </c>
      <c r="G69" s="30" t="s">
        <v>118</v>
      </c>
      <c r="H69" s="312">
        <f>прил._4!K66</f>
        <v>14.4</v>
      </c>
      <c r="K69" s="266"/>
    </row>
    <row r="70" spans="1:11" ht="32.25" hidden="1" customHeight="1" x14ac:dyDescent="0.25">
      <c r="A70" s="29"/>
      <c r="B70" s="81" t="s">
        <v>161</v>
      </c>
      <c r="C70" s="39" t="s">
        <v>40</v>
      </c>
      <c r="D70" s="39" t="s">
        <v>67</v>
      </c>
      <c r="E70" s="39" t="s">
        <v>23</v>
      </c>
      <c r="F70" s="39" t="s">
        <v>134</v>
      </c>
      <c r="G70" s="136"/>
      <c r="H70" s="315"/>
      <c r="K70" s="266"/>
    </row>
    <row r="71" spans="1:11" ht="22.5" hidden="1" customHeight="1" x14ac:dyDescent="0.25">
      <c r="A71" s="29"/>
      <c r="B71" s="137" t="s">
        <v>162</v>
      </c>
      <c r="C71" s="39" t="s">
        <v>40</v>
      </c>
      <c r="D71" s="39" t="s">
        <v>76</v>
      </c>
      <c r="E71" s="39" t="s">
        <v>23</v>
      </c>
      <c r="F71" s="39" t="s">
        <v>163</v>
      </c>
      <c r="G71" s="136"/>
      <c r="H71" s="312"/>
      <c r="K71" s="266"/>
    </row>
    <row r="72" spans="1:11" ht="30" hidden="1" customHeight="1" x14ac:dyDescent="0.25">
      <c r="A72" s="29"/>
      <c r="B72" s="137" t="s">
        <v>112</v>
      </c>
      <c r="C72" s="39" t="s">
        <v>40</v>
      </c>
      <c r="D72" s="39" t="s">
        <v>76</v>
      </c>
      <c r="E72" s="39" t="s">
        <v>23</v>
      </c>
      <c r="F72" s="39" t="s">
        <v>163</v>
      </c>
      <c r="G72" s="136" t="s">
        <v>113</v>
      </c>
      <c r="H72" s="312"/>
      <c r="K72" s="266"/>
    </row>
    <row r="73" spans="1:11" s="23" customFormat="1" ht="72" customHeight="1" x14ac:dyDescent="0.2">
      <c r="A73" s="25"/>
      <c r="B73" s="162" t="s">
        <v>167</v>
      </c>
      <c r="C73" s="69" t="s">
        <v>40</v>
      </c>
      <c r="D73" s="69" t="s">
        <v>67</v>
      </c>
      <c r="E73" s="69" t="s">
        <v>23</v>
      </c>
      <c r="F73" s="69" t="s">
        <v>134</v>
      </c>
      <c r="G73" s="163"/>
      <c r="H73" s="315">
        <f>H76</f>
        <v>20</v>
      </c>
      <c r="K73" s="274"/>
    </row>
    <row r="74" spans="1:11" ht="30" customHeight="1" x14ac:dyDescent="0.25">
      <c r="A74" s="29"/>
      <c r="B74" s="161" t="s">
        <v>168</v>
      </c>
      <c r="C74" s="39" t="s">
        <v>40</v>
      </c>
      <c r="D74" s="39" t="s">
        <v>76</v>
      </c>
      <c r="E74" s="39" t="s">
        <v>23</v>
      </c>
      <c r="F74" s="39" t="s">
        <v>134</v>
      </c>
      <c r="G74" s="136"/>
      <c r="H74" s="312">
        <f>H75</f>
        <v>20</v>
      </c>
      <c r="K74" s="266"/>
    </row>
    <row r="75" spans="1:11" ht="30" customHeight="1" x14ac:dyDescent="0.25">
      <c r="A75" s="29"/>
      <c r="B75" s="161" t="s">
        <v>168</v>
      </c>
      <c r="C75" s="39" t="s">
        <v>40</v>
      </c>
      <c r="D75" s="39" t="s">
        <v>76</v>
      </c>
      <c r="E75" s="39" t="s">
        <v>23</v>
      </c>
      <c r="F75" s="39" t="s">
        <v>163</v>
      </c>
      <c r="G75" s="136"/>
      <c r="H75" s="312">
        <f>H76</f>
        <v>20</v>
      </c>
      <c r="K75" s="266"/>
    </row>
    <row r="76" spans="1:11" ht="44.25" customHeight="1" x14ac:dyDescent="0.25">
      <c r="A76" s="29"/>
      <c r="B76" s="161" t="s">
        <v>112</v>
      </c>
      <c r="C76" s="39" t="s">
        <v>40</v>
      </c>
      <c r="D76" s="39" t="s">
        <v>76</v>
      </c>
      <c r="E76" s="39" t="s">
        <v>23</v>
      </c>
      <c r="F76" s="39" t="s">
        <v>163</v>
      </c>
      <c r="G76" s="136" t="s">
        <v>113</v>
      </c>
      <c r="H76" s="312">
        <f>прил._4!K168</f>
        <v>20</v>
      </c>
      <c r="K76" s="266"/>
    </row>
    <row r="77" spans="1:11" ht="58.5" customHeight="1" x14ac:dyDescent="0.25">
      <c r="A77" s="29"/>
      <c r="B77" s="285" t="s">
        <v>207</v>
      </c>
      <c r="C77" s="69" t="s">
        <v>41</v>
      </c>
      <c r="D77" s="69" t="s">
        <v>67</v>
      </c>
      <c r="E77" s="69" t="s">
        <v>23</v>
      </c>
      <c r="F77" s="69" t="s">
        <v>134</v>
      </c>
      <c r="G77" s="163"/>
      <c r="H77" s="315">
        <f>H80</f>
        <v>146.5</v>
      </c>
      <c r="K77" s="266"/>
    </row>
    <row r="78" spans="1:11" ht="30.75" customHeight="1" x14ac:dyDescent="0.25">
      <c r="A78" s="29"/>
      <c r="B78" s="159" t="s">
        <v>193</v>
      </c>
      <c r="C78" s="236" t="s">
        <v>41</v>
      </c>
      <c r="D78" s="236" t="s">
        <v>76</v>
      </c>
      <c r="E78" s="236" t="s">
        <v>23</v>
      </c>
      <c r="F78" s="236" t="s">
        <v>134</v>
      </c>
      <c r="G78" s="136"/>
      <c r="H78" s="312">
        <f>H80</f>
        <v>146.5</v>
      </c>
      <c r="K78" s="266"/>
    </row>
    <row r="79" spans="1:11" ht="69.75" customHeight="1" x14ac:dyDescent="0.25">
      <c r="A79" s="29"/>
      <c r="B79" s="286" t="s">
        <v>195</v>
      </c>
      <c r="C79" s="236" t="s">
        <v>41</v>
      </c>
      <c r="D79" s="236" t="s">
        <v>76</v>
      </c>
      <c r="E79" s="236" t="s">
        <v>23</v>
      </c>
      <c r="F79" s="236" t="s">
        <v>194</v>
      </c>
      <c r="G79" s="136"/>
      <c r="H79" s="312">
        <f>H80</f>
        <v>146.5</v>
      </c>
      <c r="K79" s="266"/>
    </row>
    <row r="80" spans="1:11" ht="33" customHeight="1" x14ac:dyDescent="0.25">
      <c r="A80" s="29"/>
      <c r="B80" s="287" t="s">
        <v>81</v>
      </c>
      <c r="C80" s="39" t="s">
        <v>41</v>
      </c>
      <c r="D80" s="39" t="s">
        <v>76</v>
      </c>
      <c r="E80" s="39" t="s">
        <v>23</v>
      </c>
      <c r="F80" s="39" t="s">
        <v>194</v>
      </c>
      <c r="G80" s="136" t="s">
        <v>82</v>
      </c>
      <c r="H80" s="312">
        <f>прил._4!K70</f>
        <v>146.5</v>
      </c>
      <c r="K80" s="266"/>
    </row>
    <row r="81" spans="1:15" ht="33" customHeight="1" x14ac:dyDescent="0.25">
      <c r="A81" s="29"/>
      <c r="B81" s="326" t="s">
        <v>289</v>
      </c>
      <c r="C81" s="69" t="s">
        <v>46</v>
      </c>
      <c r="D81" s="69" t="s">
        <v>67</v>
      </c>
      <c r="E81" s="69" t="s">
        <v>23</v>
      </c>
      <c r="F81" s="69" t="s">
        <v>134</v>
      </c>
      <c r="G81" s="339"/>
      <c r="H81" s="315">
        <f>H82</f>
        <v>3</v>
      </c>
      <c r="K81" s="266"/>
    </row>
    <row r="82" spans="1:15" ht="33" customHeight="1" x14ac:dyDescent="0.25">
      <c r="A82" s="29"/>
      <c r="B82" s="83" t="s">
        <v>290</v>
      </c>
      <c r="C82" s="236" t="s">
        <v>46</v>
      </c>
      <c r="D82" s="236" t="s">
        <v>76</v>
      </c>
      <c r="E82" s="236" t="s">
        <v>23</v>
      </c>
      <c r="F82" s="236" t="s">
        <v>134</v>
      </c>
      <c r="G82" s="178"/>
      <c r="H82" s="312">
        <f>H83</f>
        <v>3</v>
      </c>
      <c r="K82" s="266"/>
    </row>
    <row r="83" spans="1:15" ht="33" customHeight="1" x14ac:dyDescent="0.25">
      <c r="A83" s="29"/>
      <c r="B83" s="83" t="s">
        <v>291</v>
      </c>
      <c r="C83" s="236" t="s">
        <v>46</v>
      </c>
      <c r="D83" s="236" t="s">
        <v>76</v>
      </c>
      <c r="E83" s="236" t="s">
        <v>22</v>
      </c>
      <c r="F83" s="236" t="s">
        <v>288</v>
      </c>
      <c r="G83" s="178"/>
      <c r="H83" s="312">
        <f>H84</f>
        <v>3</v>
      </c>
      <c r="K83" s="266"/>
    </row>
    <row r="84" spans="1:15" ht="33" customHeight="1" x14ac:dyDescent="0.25">
      <c r="A84" s="29"/>
      <c r="B84" s="83" t="s">
        <v>81</v>
      </c>
      <c r="C84" s="236" t="s">
        <v>46</v>
      </c>
      <c r="D84" s="236" t="s">
        <v>76</v>
      </c>
      <c r="E84" s="236" t="s">
        <v>22</v>
      </c>
      <c r="F84" s="236" t="s">
        <v>288</v>
      </c>
      <c r="G84" s="178" t="s">
        <v>82</v>
      </c>
      <c r="H84" s="312">
        <f>прил._4!K90</f>
        <v>3</v>
      </c>
      <c r="K84" s="266"/>
    </row>
    <row r="85" spans="1:15" ht="65.25" customHeight="1" x14ac:dyDescent="0.25">
      <c r="A85" s="22"/>
      <c r="B85" s="122" t="str">
        <f>прил._4!B114</f>
        <v>Муниципальная программа "Информационное общество Северского района в Новодмитриевском сельском поселении на 2021-2023 годы"</v>
      </c>
      <c r="C85" s="110" t="s">
        <v>101</v>
      </c>
      <c r="D85" s="110" t="s">
        <v>67</v>
      </c>
      <c r="E85" s="110" t="s">
        <v>23</v>
      </c>
      <c r="F85" s="110" t="s">
        <v>134</v>
      </c>
      <c r="G85" s="110"/>
      <c r="H85" s="315">
        <f>H86+H89</f>
        <v>431.4</v>
      </c>
      <c r="K85" s="266"/>
    </row>
    <row r="86" spans="1:15" ht="22.5" customHeight="1" x14ac:dyDescent="0.25">
      <c r="A86" s="22"/>
      <c r="B86" s="118" t="s">
        <v>121</v>
      </c>
      <c r="C86" s="26" t="s">
        <v>101</v>
      </c>
      <c r="D86" s="26" t="s">
        <v>76</v>
      </c>
      <c r="E86" s="26" t="s">
        <v>23</v>
      </c>
      <c r="F86" s="26" t="s">
        <v>134</v>
      </c>
      <c r="G86" s="26"/>
      <c r="H86" s="312">
        <f>H88</f>
        <v>150</v>
      </c>
      <c r="K86" s="266"/>
    </row>
    <row r="87" spans="1:15" ht="42.75" customHeight="1" x14ac:dyDescent="0.25">
      <c r="A87" s="22"/>
      <c r="B87" s="21" t="s">
        <v>58</v>
      </c>
      <c r="C87" s="26" t="s">
        <v>101</v>
      </c>
      <c r="D87" s="26" t="s">
        <v>76</v>
      </c>
      <c r="E87" s="26" t="s">
        <v>23</v>
      </c>
      <c r="F87" s="26" t="s">
        <v>141</v>
      </c>
      <c r="G87" s="26"/>
      <c r="H87" s="312">
        <v>150</v>
      </c>
      <c r="K87" s="266"/>
    </row>
    <row r="88" spans="1:15" ht="42.75" customHeight="1" x14ac:dyDescent="0.25">
      <c r="A88" s="22"/>
      <c r="B88" s="119" t="s">
        <v>81</v>
      </c>
      <c r="C88" s="26" t="s">
        <v>101</v>
      </c>
      <c r="D88" s="26" t="s">
        <v>76</v>
      </c>
      <c r="E88" s="26" t="s">
        <v>23</v>
      </c>
      <c r="F88" s="26" t="s">
        <v>141</v>
      </c>
      <c r="G88" s="26" t="s">
        <v>82</v>
      </c>
      <c r="H88" s="312">
        <f>прил._4!K180</f>
        <v>150</v>
      </c>
      <c r="K88" s="266"/>
    </row>
    <row r="89" spans="1:15" ht="37.5" customHeight="1" x14ac:dyDescent="0.25">
      <c r="A89" s="24"/>
      <c r="B89" s="118" t="s">
        <v>251</v>
      </c>
      <c r="C89" s="26" t="s">
        <v>101</v>
      </c>
      <c r="D89" s="26" t="s">
        <v>69</v>
      </c>
      <c r="E89" s="26" t="s">
        <v>23</v>
      </c>
      <c r="F89" s="26" t="s">
        <v>134</v>
      </c>
      <c r="G89" s="26"/>
      <c r="H89" s="312">
        <f>H90</f>
        <v>281.39999999999998</v>
      </c>
      <c r="K89" s="273"/>
      <c r="L89" s="34"/>
      <c r="M89" s="34"/>
      <c r="N89" s="34"/>
      <c r="O89" s="34"/>
    </row>
    <row r="90" spans="1:15" ht="30" x14ac:dyDescent="0.25">
      <c r="A90" s="24"/>
      <c r="B90" s="21" t="s">
        <v>58</v>
      </c>
      <c r="C90" s="26" t="s">
        <v>101</v>
      </c>
      <c r="D90" s="26" t="s">
        <v>69</v>
      </c>
      <c r="E90" s="26" t="s">
        <v>23</v>
      </c>
      <c r="F90" s="26" t="s">
        <v>142</v>
      </c>
      <c r="G90" s="26"/>
      <c r="H90" s="312">
        <f>H91</f>
        <v>281.39999999999998</v>
      </c>
      <c r="K90" s="273"/>
      <c r="L90" s="34"/>
      <c r="M90" s="34"/>
      <c r="N90" s="34"/>
      <c r="O90" s="34"/>
    </row>
    <row r="91" spans="1:15" ht="27.75" customHeight="1" x14ac:dyDescent="0.25">
      <c r="A91" s="24"/>
      <c r="B91" s="119" t="s">
        <v>81</v>
      </c>
      <c r="C91" s="26" t="s">
        <v>101</v>
      </c>
      <c r="D91" s="26" t="s">
        <v>69</v>
      </c>
      <c r="E91" s="26" t="s">
        <v>23</v>
      </c>
      <c r="F91" s="26" t="s">
        <v>142</v>
      </c>
      <c r="G91" s="26" t="s">
        <v>82</v>
      </c>
      <c r="H91" s="312">
        <f>прил._4!K117</f>
        <v>281.39999999999998</v>
      </c>
      <c r="K91" s="273"/>
      <c r="L91" s="34"/>
      <c r="M91" s="34"/>
      <c r="N91" s="34"/>
      <c r="O91" s="34"/>
    </row>
    <row r="92" spans="1:15" ht="56.25" customHeight="1" x14ac:dyDescent="0.25">
      <c r="A92" s="24"/>
      <c r="B92" s="121" t="s">
        <v>252</v>
      </c>
      <c r="C92" s="110" t="s">
        <v>97</v>
      </c>
      <c r="D92" s="110" t="s">
        <v>67</v>
      </c>
      <c r="E92" s="110"/>
      <c r="F92" s="110" t="s">
        <v>134</v>
      </c>
      <c r="G92" s="110"/>
      <c r="H92" s="315">
        <f>H95</f>
        <v>10</v>
      </c>
      <c r="I92" s="35" t="e">
        <v>#REF!</v>
      </c>
      <c r="J92" s="35" t="e">
        <v>#REF!</v>
      </c>
      <c r="K92" s="266"/>
    </row>
    <row r="93" spans="1:15" ht="39" customHeight="1" x14ac:dyDescent="0.25">
      <c r="A93" s="24"/>
      <c r="B93" s="288" t="s">
        <v>253</v>
      </c>
      <c r="C93" s="26" t="s">
        <v>97</v>
      </c>
      <c r="D93" s="26" t="s">
        <v>76</v>
      </c>
      <c r="E93" s="26"/>
      <c r="F93" s="26" t="s">
        <v>134</v>
      </c>
      <c r="G93" s="26"/>
      <c r="H93" s="312">
        <f>H95</f>
        <v>10</v>
      </c>
      <c r="K93" s="266"/>
    </row>
    <row r="94" spans="1:15" ht="51.75" customHeight="1" x14ac:dyDescent="0.25">
      <c r="A94" s="24"/>
      <c r="B94" s="118" t="s">
        <v>254</v>
      </c>
      <c r="C94" s="26" t="s">
        <v>97</v>
      </c>
      <c r="D94" s="26" t="s">
        <v>76</v>
      </c>
      <c r="E94" s="26"/>
      <c r="F94" s="26" t="s">
        <v>156</v>
      </c>
      <c r="G94" s="26"/>
      <c r="H94" s="312">
        <f>H95</f>
        <v>10</v>
      </c>
      <c r="K94" s="266"/>
    </row>
    <row r="95" spans="1:15" ht="33" customHeight="1" x14ac:dyDescent="0.25">
      <c r="A95" s="24"/>
      <c r="B95" s="119" t="s">
        <v>81</v>
      </c>
      <c r="C95" s="26" t="s">
        <v>97</v>
      </c>
      <c r="D95" s="26" t="s">
        <v>76</v>
      </c>
      <c r="E95" s="26"/>
      <c r="F95" s="26" t="s">
        <v>156</v>
      </c>
      <c r="G95" s="26" t="s">
        <v>82</v>
      </c>
      <c r="H95" s="312">
        <f>прил._4!K122</f>
        <v>10</v>
      </c>
      <c r="K95" s="266"/>
    </row>
    <row r="96" spans="1:15" ht="57.75" customHeight="1" x14ac:dyDescent="0.25">
      <c r="A96" s="22"/>
      <c r="B96" s="121" t="str">
        <f>прил._4!B125</f>
        <v>Муниципальная программа "Развитие жилищно-коммунальной инфраструктуры в Новодмитриевском сельском поселении на 2021-2023 годы"</v>
      </c>
      <c r="C96" s="110" t="s">
        <v>102</v>
      </c>
      <c r="D96" s="110" t="s">
        <v>67</v>
      </c>
      <c r="E96" s="110" t="s">
        <v>23</v>
      </c>
      <c r="F96" s="110" t="s">
        <v>134</v>
      </c>
      <c r="G96" s="110"/>
      <c r="H96" s="315">
        <f>H112</f>
        <v>1688.8</v>
      </c>
      <c r="K96" s="266"/>
    </row>
    <row r="97" spans="1:11" ht="30" x14ac:dyDescent="0.25">
      <c r="A97" s="24"/>
      <c r="B97" s="120" t="s">
        <v>103</v>
      </c>
      <c r="C97" s="26" t="s">
        <v>102</v>
      </c>
      <c r="D97" s="26" t="s">
        <v>69</v>
      </c>
      <c r="E97" s="26" t="s">
        <v>23</v>
      </c>
      <c r="F97" s="26" t="s">
        <v>134</v>
      </c>
      <c r="G97" s="26"/>
      <c r="H97" s="312">
        <f>H111</f>
        <v>1688.8</v>
      </c>
      <c r="K97" s="266"/>
    </row>
    <row r="98" spans="1:11" ht="30" hidden="1" x14ac:dyDescent="0.25">
      <c r="A98" s="24"/>
      <c r="B98" s="120" t="s">
        <v>47</v>
      </c>
      <c r="C98" s="26" t="s">
        <v>102</v>
      </c>
      <c r="D98" s="26" t="s">
        <v>69</v>
      </c>
      <c r="E98" s="26"/>
      <c r="F98" s="26" t="s">
        <v>157</v>
      </c>
      <c r="G98" s="26"/>
      <c r="H98" s="312">
        <f>H99+H100</f>
        <v>0</v>
      </c>
      <c r="K98" s="266"/>
    </row>
    <row r="99" spans="1:11" ht="33" hidden="1" customHeight="1" x14ac:dyDescent="0.25">
      <c r="A99" s="24"/>
      <c r="B99" s="118" t="s">
        <v>81</v>
      </c>
      <c r="C99" s="26" t="s">
        <v>102</v>
      </c>
      <c r="D99" s="26" t="s">
        <v>69</v>
      </c>
      <c r="E99" s="26"/>
      <c r="F99" s="26" t="s">
        <v>157</v>
      </c>
      <c r="G99" s="26" t="s">
        <v>82</v>
      </c>
      <c r="H99" s="312">
        <v>0</v>
      </c>
      <c r="K99" s="266"/>
    </row>
    <row r="100" spans="1:11" ht="27.75" hidden="1" customHeight="1" x14ac:dyDescent="0.25">
      <c r="A100" s="24"/>
      <c r="B100" s="118" t="s">
        <v>83</v>
      </c>
      <c r="C100" s="26" t="s">
        <v>102</v>
      </c>
      <c r="D100" s="26" t="s">
        <v>69</v>
      </c>
      <c r="E100" s="26"/>
      <c r="F100" s="26" t="s">
        <v>157</v>
      </c>
      <c r="G100" s="26" t="s">
        <v>84</v>
      </c>
      <c r="H100" s="312">
        <v>0</v>
      </c>
      <c r="K100" s="266"/>
    </row>
    <row r="101" spans="1:11" ht="28.5" hidden="1" customHeight="1" x14ac:dyDescent="0.25">
      <c r="A101" s="24"/>
      <c r="B101" s="118" t="s">
        <v>105</v>
      </c>
      <c r="C101" s="26" t="s">
        <v>102</v>
      </c>
      <c r="D101" s="26" t="s">
        <v>87</v>
      </c>
      <c r="E101" s="26"/>
      <c r="F101" s="26" t="s">
        <v>134</v>
      </c>
      <c r="G101" s="26"/>
      <c r="H101" s="312">
        <f>H102+H105</f>
        <v>0</v>
      </c>
      <c r="K101" s="266"/>
    </row>
    <row r="102" spans="1:11" ht="32.25" hidden="1" customHeight="1" x14ac:dyDescent="0.25">
      <c r="A102" s="24"/>
      <c r="B102" s="120" t="s">
        <v>104</v>
      </c>
      <c r="C102" s="26" t="s">
        <v>102</v>
      </c>
      <c r="D102" s="26" t="s">
        <v>87</v>
      </c>
      <c r="E102" s="26"/>
      <c r="F102" s="26" t="s">
        <v>143</v>
      </c>
      <c r="G102" s="26"/>
      <c r="H102" s="312">
        <f>H103+H104</f>
        <v>0</v>
      </c>
      <c r="K102" s="266"/>
    </row>
    <row r="103" spans="1:11" ht="29.25" hidden="1" customHeight="1" x14ac:dyDescent="0.25">
      <c r="A103" s="24"/>
      <c r="B103" s="118" t="s">
        <v>81</v>
      </c>
      <c r="C103" s="26" t="s">
        <v>102</v>
      </c>
      <c r="D103" s="26" t="s">
        <v>87</v>
      </c>
      <c r="E103" s="26"/>
      <c r="F103" s="26" t="s">
        <v>143</v>
      </c>
      <c r="G103" s="26" t="s">
        <v>82</v>
      </c>
      <c r="H103" s="312">
        <v>0</v>
      </c>
      <c r="K103" s="266"/>
    </row>
    <row r="104" spans="1:11" ht="13.5" hidden="1" customHeight="1" x14ac:dyDescent="0.25">
      <c r="A104" s="24"/>
      <c r="B104" s="118" t="s">
        <v>83</v>
      </c>
      <c r="C104" s="26" t="s">
        <v>102</v>
      </c>
      <c r="D104" s="26" t="s">
        <v>87</v>
      </c>
      <c r="E104" s="26"/>
      <c r="F104" s="26" t="s">
        <v>143</v>
      </c>
      <c r="G104" s="26" t="s">
        <v>84</v>
      </c>
      <c r="H104" s="312">
        <v>0</v>
      </c>
      <c r="K104" s="266"/>
    </row>
    <row r="105" spans="1:11" ht="16.5" hidden="1" customHeight="1" x14ac:dyDescent="0.25">
      <c r="A105" s="24"/>
      <c r="B105" s="120" t="s">
        <v>47</v>
      </c>
      <c r="C105" s="26" t="s">
        <v>102</v>
      </c>
      <c r="D105" s="26" t="s">
        <v>87</v>
      </c>
      <c r="E105" s="26"/>
      <c r="F105" s="26" t="s">
        <v>157</v>
      </c>
      <c r="G105" s="26"/>
      <c r="H105" s="312">
        <f>H106+H107</f>
        <v>0</v>
      </c>
      <c r="K105" s="266"/>
    </row>
    <row r="106" spans="1:11" ht="12" hidden="1" customHeight="1" x14ac:dyDescent="0.25">
      <c r="A106" s="24"/>
      <c r="B106" s="118" t="s">
        <v>81</v>
      </c>
      <c r="C106" s="26" t="s">
        <v>102</v>
      </c>
      <c r="D106" s="26" t="s">
        <v>87</v>
      </c>
      <c r="E106" s="26"/>
      <c r="F106" s="26" t="s">
        <v>157</v>
      </c>
      <c r="G106" s="26" t="s">
        <v>82</v>
      </c>
      <c r="H106" s="312">
        <v>0</v>
      </c>
      <c r="K106" s="266"/>
    </row>
    <row r="107" spans="1:11" ht="1.5" hidden="1" customHeight="1" x14ac:dyDescent="0.25">
      <c r="A107" s="24"/>
      <c r="B107" s="118" t="s">
        <v>83</v>
      </c>
      <c r="C107" s="26" t="s">
        <v>102</v>
      </c>
      <c r="D107" s="26" t="s">
        <v>87</v>
      </c>
      <c r="E107" s="26"/>
      <c r="F107" s="26" t="s">
        <v>157</v>
      </c>
      <c r="G107" s="26" t="s">
        <v>84</v>
      </c>
      <c r="H107" s="312">
        <v>0</v>
      </c>
      <c r="K107" s="266"/>
    </row>
    <row r="108" spans="1:11" ht="18" hidden="1" customHeight="1" x14ac:dyDescent="0.25">
      <c r="A108" s="24"/>
      <c r="B108" s="123" t="s">
        <v>124</v>
      </c>
      <c r="C108" s="26" t="s">
        <v>102</v>
      </c>
      <c r="D108" s="26" t="s">
        <v>69</v>
      </c>
      <c r="E108" s="26" t="s">
        <v>23</v>
      </c>
      <c r="F108" s="26" t="s">
        <v>144</v>
      </c>
      <c r="G108" s="26"/>
      <c r="H108" s="312">
        <v>0</v>
      </c>
      <c r="K108" s="266"/>
    </row>
    <row r="109" spans="1:11" ht="16.5" hidden="1" customHeight="1" x14ac:dyDescent="0.25">
      <c r="A109" s="24"/>
      <c r="B109" s="124" t="s">
        <v>83</v>
      </c>
      <c r="C109" s="26" t="s">
        <v>102</v>
      </c>
      <c r="D109" s="26" t="s">
        <v>69</v>
      </c>
      <c r="E109" s="26" t="s">
        <v>23</v>
      </c>
      <c r="F109" s="26" t="s">
        <v>144</v>
      </c>
      <c r="G109" s="26" t="s">
        <v>84</v>
      </c>
      <c r="H109" s="312">
        <v>0</v>
      </c>
      <c r="K109" s="266"/>
    </row>
    <row r="110" spans="1:11" ht="16.5" hidden="1" customHeight="1" x14ac:dyDescent="0.25">
      <c r="A110" s="24"/>
      <c r="B110" s="120" t="s">
        <v>15</v>
      </c>
      <c r="C110" s="26" t="s">
        <v>102</v>
      </c>
      <c r="D110" s="26" t="s">
        <v>69</v>
      </c>
      <c r="E110" s="26"/>
      <c r="F110" s="26" t="s">
        <v>157</v>
      </c>
      <c r="G110" s="26"/>
      <c r="H110" s="312">
        <f>H111</f>
        <v>1688.8</v>
      </c>
      <c r="K110" s="266"/>
    </row>
    <row r="111" spans="1:11" ht="28.5" customHeight="1" x14ac:dyDescent="0.25">
      <c r="A111" s="24"/>
      <c r="B111" s="124" t="str">
        <f>прил._4!B127</f>
        <v>Мероприятия в области коммунального хозяйства</v>
      </c>
      <c r="C111" s="26" t="s">
        <v>102</v>
      </c>
      <c r="D111" s="26" t="s">
        <v>69</v>
      </c>
      <c r="E111" s="26" t="s">
        <v>23</v>
      </c>
      <c r="F111" s="26" t="s">
        <v>157</v>
      </c>
      <c r="G111" s="26"/>
      <c r="H111" s="312">
        <f>H112</f>
        <v>1688.8</v>
      </c>
      <c r="K111" s="266"/>
    </row>
    <row r="112" spans="1:11" ht="34.5" customHeight="1" x14ac:dyDescent="0.25">
      <c r="A112" s="24"/>
      <c r="B112" s="118" t="s">
        <v>81</v>
      </c>
      <c r="C112" s="26" t="s">
        <v>102</v>
      </c>
      <c r="D112" s="26" t="s">
        <v>69</v>
      </c>
      <c r="E112" s="26" t="s">
        <v>23</v>
      </c>
      <c r="F112" s="26" t="s">
        <v>157</v>
      </c>
      <c r="G112" s="26" t="s">
        <v>82</v>
      </c>
      <c r="H112" s="312">
        <f>прил._4!K128</f>
        <v>1688.8</v>
      </c>
      <c r="I112" s="35">
        <v>0</v>
      </c>
      <c r="J112" s="35">
        <v>0</v>
      </c>
      <c r="K112" s="266"/>
    </row>
    <row r="113" spans="1:45" ht="56.25" customHeight="1" x14ac:dyDescent="0.25">
      <c r="A113" s="22"/>
      <c r="B113" s="121" t="str">
        <f>прил._4!B130</f>
        <v>Муниципальная программа "Благоустройство территории поселения в Новодмитриевском сельском поселении на 2021-2023 годы"</v>
      </c>
      <c r="C113" s="110" t="s">
        <v>108</v>
      </c>
      <c r="D113" s="110" t="s">
        <v>67</v>
      </c>
      <c r="E113" s="110" t="s">
        <v>23</v>
      </c>
      <c r="F113" s="110" t="s">
        <v>134</v>
      </c>
      <c r="G113" s="110"/>
      <c r="H113" s="315">
        <f>H116+H122+H119</f>
        <v>1502</v>
      </c>
      <c r="K113" s="266"/>
    </row>
    <row r="114" spans="1:45" ht="34.5" customHeight="1" x14ac:dyDescent="0.25">
      <c r="A114" s="24"/>
      <c r="B114" s="120" t="s">
        <v>109</v>
      </c>
      <c r="C114" s="26" t="s">
        <v>108</v>
      </c>
      <c r="D114" s="26" t="s">
        <v>76</v>
      </c>
      <c r="E114" s="26" t="s">
        <v>23</v>
      </c>
      <c r="F114" s="26" t="s">
        <v>134</v>
      </c>
      <c r="G114" s="26"/>
      <c r="H114" s="312">
        <f>H116</f>
        <v>840</v>
      </c>
      <c r="K114" s="266"/>
    </row>
    <row r="115" spans="1:45" ht="61.5" customHeight="1" x14ac:dyDescent="0.25">
      <c r="A115" s="24"/>
      <c r="B115" s="21" t="str">
        <f>прил._4!B132</f>
        <v>Подпрограмма «Развитие, содержание и ремонт систем наружного освещения населенных пунктов» на 2021-2023 годы в Новодмитриевском сельском поселении</v>
      </c>
      <c r="C115" s="26" t="s">
        <v>108</v>
      </c>
      <c r="D115" s="26" t="s">
        <v>76</v>
      </c>
      <c r="E115" s="26" t="s">
        <v>23</v>
      </c>
      <c r="F115" s="26" t="s">
        <v>145</v>
      </c>
      <c r="G115" s="26"/>
      <c r="H115" s="312">
        <f>H116</f>
        <v>840</v>
      </c>
      <c r="K115" s="266"/>
    </row>
    <row r="116" spans="1:45" ht="30" x14ac:dyDescent="0.25">
      <c r="A116" s="24"/>
      <c r="B116" s="118" t="s">
        <v>81</v>
      </c>
      <c r="C116" s="26" t="s">
        <v>108</v>
      </c>
      <c r="D116" s="26" t="s">
        <v>76</v>
      </c>
      <c r="E116" s="26" t="s">
        <v>23</v>
      </c>
      <c r="F116" s="26" t="s">
        <v>145</v>
      </c>
      <c r="G116" s="26" t="s">
        <v>82</v>
      </c>
      <c r="H116" s="312">
        <f>прил._4!K133</f>
        <v>840</v>
      </c>
      <c r="K116" s="266"/>
    </row>
    <row r="117" spans="1:45" ht="51.75" customHeight="1" x14ac:dyDescent="0.25">
      <c r="A117" s="24"/>
      <c r="B117" s="28" t="str">
        <f>прил._4!B134</f>
        <v>Подпрограмма «Организация ритуальных услуг и содержание мест захоронения» на 2021-2023 годы в Новодмитриевском сельском поселении</v>
      </c>
      <c r="C117" s="26" t="s">
        <v>108</v>
      </c>
      <c r="D117" s="26" t="s">
        <v>69</v>
      </c>
      <c r="E117" s="26" t="s">
        <v>23</v>
      </c>
      <c r="F117" s="26" t="s">
        <v>134</v>
      </c>
      <c r="G117" s="26"/>
      <c r="H117" s="312">
        <f>H119</f>
        <v>485</v>
      </c>
      <c r="K117" s="266"/>
    </row>
    <row r="118" spans="1:45" ht="30.75" customHeight="1" x14ac:dyDescent="0.25">
      <c r="A118" s="24"/>
      <c r="B118" s="118" t="s">
        <v>110</v>
      </c>
      <c r="C118" s="26" t="s">
        <v>108</v>
      </c>
      <c r="D118" s="26" t="s">
        <v>69</v>
      </c>
      <c r="E118" s="26" t="s">
        <v>23</v>
      </c>
      <c r="F118" s="26" t="s">
        <v>146</v>
      </c>
      <c r="G118" s="26"/>
      <c r="H118" s="312">
        <f>H119</f>
        <v>485</v>
      </c>
      <c r="K118" s="266"/>
    </row>
    <row r="119" spans="1:45" ht="30.75" customHeight="1" x14ac:dyDescent="0.25">
      <c r="A119" s="24"/>
      <c r="B119" s="28" t="s">
        <v>81</v>
      </c>
      <c r="C119" s="26" t="s">
        <v>108</v>
      </c>
      <c r="D119" s="26" t="s">
        <v>69</v>
      </c>
      <c r="E119" s="26" t="s">
        <v>23</v>
      </c>
      <c r="F119" s="26" t="s">
        <v>146</v>
      </c>
      <c r="G119" s="26" t="s">
        <v>82</v>
      </c>
      <c r="H119" s="312">
        <f>прил._4!K136</f>
        <v>485</v>
      </c>
      <c r="K119" s="266"/>
    </row>
    <row r="120" spans="1:45" s="204" customFormat="1" ht="66.75" customHeight="1" x14ac:dyDescent="0.25">
      <c r="A120" s="36"/>
      <c r="B120" s="120" t="str">
        <f>прил._4!B137</f>
        <v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v>
      </c>
      <c r="C120" s="26" t="s">
        <v>108</v>
      </c>
      <c r="D120" s="26" t="s">
        <v>95</v>
      </c>
      <c r="E120" s="26" t="s">
        <v>23</v>
      </c>
      <c r="F120" s="26" t="s">
        <v>134</v>
      </c>
      <c r="G120" s="26"/>
      <c r="H120" s="312">
        <f>H122</f>
        <v>177</v>
      </c>
      <c r="I120" s="74"/>
      <c r="J120" s="74"/>
      <c r="K120" s="266"/>
      <c r="L120" s="74"/>
      <c r="M120" s="74"/>
      <c r="N120" s="74"/>
      <c r="O120" s="74"/>
      <c r="P120" s="74"/>
      <c r="Q120" s="74"/>
      <c r="R120" s="74"/>
      <c r="S120" s="74"/>
      <c r="T120" s="74"/>
      <c r="U120" s="74"/>
      <c r="V120" s="74"/>
      <c r="W120" s="74"/>
      <c r="X120" s="74"/>
      <c r="Y120" s="74"/>
      <c r="Z120" s="74"/>
      <c r="AA120" s="74"/>
      <c r="AB120" s="74"/>
      <c r="AC120" s="74"/>
      <c r="AD120" s="74"/>
      <c r="AE120" s="74"/>
      <c r="AF120" s="74"/>
      <c r="AG120" s="74"/>
      <c r="AH120" s="74"/>
      <c r="AI120" s="74"/>
      <c r="AJ120" s="74"/>
      <c r="AK120" s="74"/>
      <c r="AL120" s="74"/>
      <c r="AM120" s="74"/>
      <c r="AN120" s="74"/>
      <c r="AO120" s="74"/>
      <c r="AP120" s="74"/>
      <c r="AQ120" s="74"/>
      <c r="AR120" s="74"/>
      <c r="AS120" s="74"/>
    </row>
    <row r="121" spans="1:45" ht="35.25" customHeight="1" x14ac:dyDescent="0.25">
      <c r="A121" s="24"/>
      <c r="B121" s="118" t="s">
        <v>111</v>
      </c>
      <c r="C121" s="26" t="s">
        <v>108</v>
      </c>
      <c r="D121" s="26" t="s">
        <v>95</v>
      </c>
      <c r="E121" s="26" t="s">
        <v>23</v>
      </c>
      <c r="F121" s="26" t="s">
        <v>147</v>
      </c>
      <c r="G121" s="26"/>
      <c r="H121" s="312">
        <f>H120</f>
        <v>177</v>
      </c>
      <c r="K121" s="266"/>
    </row>
    <row r="122" spans="1:45" ht="29.25" customHeight="1" x14ac:dyDescent="0.25">
      <c r="A122" s="24"/>
      <c r="B122" s="118" t="s">
        <v>81</v>
      </c>
      <c r="C122" s="26" t="s">
        <v>108</v>
      </c>
      <c r="D122" s="26" t="s">
        <v>95</v>
      </c>
      <c r="E122" s="26" t="s">
        <v>23</v>
      </c>
      <c r="F122" s="26" t="s">
        <v>147</v>
      </c>
      <c r="G122" s="26" t="s">
        <v>82</v>
      </c>
      <c r="H122" s="312">
        <f>прил._4!K139</f>
        <v>177</v>
      </c>
      <c r="K122" s="273"/>
      <c r="L122" s="34"/>
    </row>
    <row r="123" spans="1:45" ht="32.25" customHeight="1" x14ac:dyDescent="0.25">
      <c r="A123" s="19"/>
      <c r="B123" s="117" t="s">
        <v>74</v>
      </c>
      <c r="C123" s="110" t="s">
        <v>75</v>
      </c>
      <c r="D123" s="110" t="s">
        <v>67</v>
      </c>
      <c r="E123" s="110" t="s">
        <v>23</v>
      </c>
      <c r="F123" s="110" t="s">
        <v>134</v>
      </c>
      <c r="G123" s="110"/>
      <c r="H123" s="315">
        <f>H126</f>
        <v>853.1</v>
      </c>
      <c r="I123" s="111">
        <f>I126</f>
        <v>0</v>
      </c>
      <c r="J123" s="139">
        <f>J126</f>
        <v>0</v>
      </c>
      <c r="K123" s="276"/>
      <c r="L123" s="34"/>
    </row>
    <row r="124" spans="1:45" ht="24.75" customHeight="1" x14ac:dyDescent="0.25">
      <c r="A124" s="19"/>
      <c r="B124" s="21" t="s">
        <v>52</v>
      </c>
      <c r="C124" s="26" t="s">
        <v>75</v>
      </c>
      <c r="D124" s="26" t="s">
        <v>76</v>
      </c>
      <c r="E124" s="26" t="s">
        <v>23</v>
      </c>
      <c r="F124" s="26" t="s">
        <v>134</v>
      </c>
      <c r="G124" s="26"/>
      <c r="H124" s="312">
        <f>прил._4!K36</f>
        <v>853.1</v>
      </c>
      <c r="K124" s="273"/>
      <c r="L124" s="34"/>
    </row>
    <row r="125" spans="1:45" ht="30" x14ac:dyDescent="0.25">
      <c r="A125" s="19"/>
      <c r="B125" s="21" t="s">
        <v>70</v>
      </c>
      <c r="C125" s="26" t="s">
        <v>75</v>
      </c>
      <c r="D125" s="26" t="s">
        <v>76</v>
      </c>
      <c r="E125" s="26" t="s">
        <v>23</v>
      </c>
      <c r="F125" s="26" t="s">
        <v>148</v>
      </c>
      <c r="G125" s="26"/>
      <c r="H125" s="312">
        <f>H126</f>
        <v>853.1</v>
      </c>
      <c r="K125" s="273"/>
      <c r="L125" s="34"/>
    </row>
    <row r="126" spans="1:45" ht="78" customHeight="1" x14ac:dyDescent="0.25">
      <c r="A126" s="19"/>
      <c r="B126" s="21" t="s">
        <v>77</v>
      </c>
      <c r="C126" s="26" t="s">
        <v>75</v>
      </c>
      <c r="D126" s="26" t="s">
        <v>76</v>
      </c>
      <c r="E126" s="26" t="s">
        <v>23</v>
      </c>
      <c r="F126" s="26" t="s">
        <v>148</v>
      </c>
      <c r="G126" s="26" t="s">
        <v>78</v>
      </c>
      <c r="H126" s="312">
        <f>прил._4!K36</f>
        <v>853.1</v>
      </c>
      <c r="K126" s="273"/>
      <c r="L126" s="34"/>
    </row>
    <row r="127" spans="1:45" ht="18" customHeight="1" x14ac:dyDescent="0.25">
      <c r="A127" s="19"/>
      <c r="B127" s="117" t="s">
        <v>173</v>
      </c>
      <c r="C127" s="110" t="s">
        <v>80</v>
      </c>
      <c r="D127" s="110" t="s">
        <v>67</v>
      </c>
      <c r="E127" s="110" t="s">
        <v>23</v>
      </c>
      <c r="F127" s="110" t="s">
        <v>134</v>
      </c>
      <c r="G127" s="110"/>
      <c r="H127" s="315">
        <f>H130+H131+H132+H134+H137+H141+H144+H157+H160+H162</f>
        <v>10093.9</v>
      </c>
      <c r="I127" s="111">
        <f>I130+I131+I137+I138+I141+I144+I157+I132</f>
        <v>0</v>
      </c>
      <c r="J127" s="139">
        <f>J130+J131+J137+J138+J141+J144+J157+J132</f>
        <v>0</v>
      </c>
      <c r="K127" s="276"/>
      <c r="L127" s="34"/>
    </row>
    <row r="128" spans="1:45" ht="16.5" customHeight="1" x14ac:dyDescent="0.25">
      <c r="A128" s="24"/>
      <c r="B128" s="21" t="s">
        <v>173</v>
      </c>
      <c r="C128" s="26" t="s">
        <v>80</v>
      </c>
      <c r="D128" s="26" t="s">
        <v>76</v>
      </c>
      <c r="E128" s="26" t="s">
        <v>23</v>
      </c>
      <c r="F128" s="26" t="s">
        <v>134</v>
      </c>
      <c r="G128" s="26"/>
      <c r="H128" s="341">
        <f>H129+H133+H136</f>
        <v>9528.2999999999993</v>
      </c>
      <c r="K128" s="277"/>
      <c r="L128" s="34"/>
    </row>
    <row r="129" spans="1:12" ht="30" x14ac:dyDescent="0.25">
      <c r="A129" s="24"/>
      <c r="B129" s="335" t="s">
        <v>70</v>
      </c>
      <c r="C129" s="336" t="s">
        <v>80</v>
      </c>
      <c r="D129" s="336" t="s">
        <v>76</v>
      </c>
      <c r="E129" s="336" t="s">
        <v>23</v>
      </c>
      <c r="F129" s="336" t="s">
        <v>148</v>
      </c>
      <c r="G129" s="336"/>
      <c r="H129" s="342">
        <f>H130+H131+H132</f>
        <v>4796.1000000000004</v>
      </c>
      <c r="K129" s="273"/>
      <c r="L129" s="34"/>
    </row>
    <row r="130" spans="1:12" ht="87.75" customHeight="1" x14ac:dyDescent="0.25">
      <c r="A130" s="24"/>
      <c r="B130" s="21" t="s">
        <v>77</v>
      </c>
      <c r="C130" s="26" t="s">
        <v>80</v>
      </c>
      <c r="D130" s="26" t="s">
        <v>76</v>
      </c>
      <c r="E130" s="26" t="s">
        <v>23</v>
      </c>
      <c r="F130" s="26" t="s">
        <v>148</v>
      </c>
      <c r="G130" s="26" t="s">
        <v>78</v>
      </c>
      <c r="H130" s="312">
        <f>прил._4!K41</f>
        <v>3427.5</v>
      </c>
      <c r="K130" s="275"/>
    </row>
    <row r="131" spans="1:12" ht="28.5" customHeight="1" x14ac:dyDescent="0.25">
      <c r="A131" s="24"/>
      <c r="B131" s="21" t="s">
        <v>81</v>
      </c>
      <c r="C131" s="26" t="s">
        <v>80</v>
      </c>
      <c r="D131" s="26" t="s">
        <v>76</v>
      </c>
      <c r="E131" s="26" t="s">
        <v>23</v>
      </c>
      <c r="F131" s="26" t="s">
        <v>148</v>
      </c>
      <c r="G131" s="26" t="s">
        <v>82</v>
      </c>
      <c r="H131" s="312">
        <f>прил._4!K42</f>
        <v>1351.5</v>
      </c>
      <c r="K131" s="266"/>
    </row>
    <row r="132" spans="1:12" ht="20.25" customHeight="1" x14ac:dyDescent="0.25">
      <c r="A132" s="24"/>
      <c r="B132" s="21" t="s">
        <v>83</v>
      </c>
      <c r="C132" s="26" t="s">
        <v>80</v>
      </c>
      <c r="D132" s="26" t="s">
        <v>76</v>
      </c>
      <c r="E132" s="26" t="s">
        <v>23</v>
      </c>
      <c r="F132" s="26" t="s">
        <v>148</v>
      </c>
      <c r="G132" s="26" t="s">
        <v>84</v>
      </c>
      <c r="H132" s="312">
        <f>прил._4!K43</f>
        <v>17.100000000000001</v>
      </c>
      <c r="K132" s="266"/>
    </row>
    <row r="133" spans="1:12" ht="20.25" customHeight="1" x14ac:dyDescent="0.25">
      <c r="A133" s="24"/>
      <c r="B133" s="335" t="s">
        <v>179</v>
      </c>
      <c r="C133" s="336" t="s">
        <v>80</v>
      </c>
      <c r="D133" s="336" t="s">
        <v>76</v>
      </c>
      <c r="E133" s="336" t="s">
        <v>23</v>
      </c>
      <c r="F133" s="336" t="s">
        <v>338</v>
      </c>
      <c r="G133" s="336"/>
      <c r="H133" s="342">
        <f>H134</f>
        <v>4486.2</v>
      </c>
      <c r="K133" s="266"/>
    </row>
    <row r="134" spans="1:12" ht="30" customHeight="1" x14ac:dyDescent="0.25">
      <c r="A134" s="24"/>
      <c r="B134" s="289" t="s">
        <v>255</v>
      </c>
      <c r="C134" s="26" t="s">
        <v>80</v>
      </c>
      <c r="D134" s="26" t="s">
        <v>76</v>
      </c>
      <c r="E134" s="26" t="s">
        <v>23</v>
      </c>
      <c r="F134" s="26" t="s">
        <v>180</v>
      </c>
      <c r="G134" s="26" t="s">
        <v>84</v>
      </c>
      <c r="H134" s="312">
        <f>прил._4!K73</f>
        <v>4486.2</v>
      </c>
      <c r="K134" s="266"/>
    </row>
    <row r="135" spans="1:12" ht="30" customHeight="1" x14ac:dyDescent="0.25">
      <c r="A135" s="24"/>
      <c r="B135" s="338"/>
      <c r="C135" s="336" t="s">
        <v>80</v>
      </c>
      <c r="D135" s="336" t="s">
        <v>76</v>
      </c>
      <c r="E135" s="336" t="s">
        <v>23</v>
      </c>
      <c r="F135" s="336" t="s">
        <v>339</v>
      </c>
      <c r="G135" s="336"/>
      <c r="H135" s="337">
        <v>246</v>
      </c>
      <c r="K135" s="266"/>
    </row>
    <row r="136" spans="1:12" ht="41.25" customHeight="1" x14ac:dyDescent="0.25">
      <c r="A136" s="29"/>
      <c r="B136" s="21" t="s">
        <v>35</v>
      </c>
      <c r="C136" s="26" t="s">
        <v>80</v>
      </c>
      <c r="D136" s="26" t="s">
        <v>76</v>
      </c>
      <c r="E136" s="26" t="s">
        <v>23</v>
      </c>
      <c r="F136" s="26" t="s">
        <v>152</v>
      </c>
      <c r="G136" s="26"/>
      <c r="H136" s="340">
        <f>прил._4!K75</f>
        <v>246</v>
      </c>
      <c r="K136" s="266"/>
    </row>
    <row r="137" spans="1:12" ht="81" customHeight="1" x14ac:dyDescent="0.25">
      <c r="A137" s="29"/>
      <c r="B137" s="21" t="s">
        <v>77</v>
      </c>
      <c r="C137" s="26" t="s">
        <v>80</v>
      </c>
      <c r="D137" s="26" t="s">
        <v>76</v>
      </c>
      <c r="E137" s="26" t="s">
        <v>23</v>
      </c>
      <c r="F137" s="26" t="s">
        <v>152</v>
      </c>
      <c r="G137" s="26" t="s">
        <v>78</v>
      </c>
      <c r="H137" s="312">
        <f>прил._4!K79</f>
        <v>246</v>
      </c>
      <c r="K137" s="275"/>
    </row>
    <row r="138" spans="1:12" ht="29.25" customHeight="1" x14ac:dyDescent="0.25">
      <c r="A138" s="29"/>
      <c r="B138" s="21"/>
      <c r="C138" s="26"/>
      <c r="D138" s="26"/>
      <c r="E138" s="26"/>
      <c r="F138" s="26"/>
      <c r="G138" s="26"/>
      <c r="H138" s="312"/>
      <c r="K138" s="266"/>
    </row>
    <row r="139" spans="1:12" ht="15" customHeight="1" x14ac:dyDescent="0.25">
      <c r="A139" s="24"/>
      <c r="B139" s="21" t="s">
        <v>57</v>
      </c>
      <c r="C139" s="26" t="s">
        <v>80</v>
      </c>
      <c r="D139" s="26" t="s">
        <v>69</v>
      </c>
      <c r="E139" s="26" t="s">
        <v>23</v>
      </c>
      <c r="F139" s="26" t="s">
        <v>134</v>
      </c>
      <c r="G139" s="26"/>
      <c r="H139" s="312">
        <v>3.8</v>
      </c>
      <c r="K139" s="266"/>
    </row>
    <row r="140" spans="1:12" ht="46.5" customHeight="1" x14ac:dyDescent="0.25">
      <c r="A140" s="24"/>
      <c r="B140" s="21" t="s">
        <v>85</v>
      </c>
      <c r="C140" s="26" t="s">
        <v>80</v>
      </c>
      <c r="D140" s="26" t="s">
        <v>69</v>
      </c>
      <c r="E140" s="26" t="s">
        <v>23</v>
      </c>
      <c r="F140" s="26" t="s">
        <v>149</v>
      </c>
      <c r="G140" s="26"/>
      <c r="H140" s="312">
        <v>3.8</v>
      </c>
      <c r="K140" s="266"/>
    </row>
    <row r="141" spans="1:12" ht="27" customHeight="1" x14ac:dyDescent="0.25">
      <c r="A141" s="24"/>
      <c r="B141" s="21" t="s">
        <v>81</v>
      </c>
      <c r="C141" s="26" t="s">
        <v>80</v>
      </c>
      <c r="D141" s="26" t="s">
        <v>69</v>
      </c>
      <c r="E141" s="26" t="s">
        <v>23</v>
      </c>
      <c r="F141" s="26" t="s">
        <v>149</v>
      </c>
      <c r="G141" s="26" t="s">
        <v>82</v>
      </c>
      <c r="H141" s="312">
        <f>прил._4!K46</f>
        <v>3.8</v>
      </c>
      <c r="K141" s="266"/>
    </row>
    <row r="142" spans="1:12" ht="34.5" customHeight="1" x14ac:dyDescent="0.25">
      <c r="A142" s="24"/>
      <c r="B142" s="21" t="s">
        <v>55</v>
      </c>
      <c r="C142" s="26" t="s">
        <v>80</v>
      </c>
      <c r="D142" s="26" t="s">
        <v>87</v>
      </c>
      <c r="E142" s="26" t="s">
        <v>23</v>
      </c>
      <c r="F142" s="26" t="s">
        <v>134</v>
      </c>
      <c r="G142" s="26"/>
      <c r="H142" s="312">
        <f>H144</f>
        <v>10</v>
      </c>
      <c r="K142" s="266"/>
    </row>
    <row r="143" spans="1:12" ht="20.25" customHeight="1" x14ac:dyDescent="0.25">
      <c r="A143" s="24"/>
      <c r="B143" s="21" t="s">
        <v>88</v>
      </c>
      <c r="C143" s="26" t="s">
        <v>80</v>
      </c>
      <c r="D143" s="26" t="s">
        <v>87</v>
      </c>
      <c r="E143" s="26" t="s">
        <v>23</v>
      </c>
      <c r="F143" s="26" t="s">
        <v>150</v>
      </c>
      <c r="G143" s="26"/>
      <c r="H143" s="312">
        <f>H144</f>
        <v>10</v>
      </c>
      <c r="K143" s="266"/>
    </row>
    <row r="144" spans="1:12" ht="22.5" customHeight="1" x14ac:dyDescent="0.25">
      <c r="A144" s="24"/>
      <c r="B144" s="177" t="s">
        <v>83</v>
      </c>
      <c r="C144" s="39" t="s">
        <v>80</v>
      </c>
      <c r="D144" s="39" t="s">
        <v>87</v>
      </c>
      <c r="E144" s="39" t="s">
        <v>23</v>
      </c>
      <c r="F144" s="39" t="s">
        <v>150</v>
      </c>
      <c r="G144" s="39" t="s">
        <v>84</v>
      </c>
      <c r="H144" s="312">
        <f>прил._4!K61</f>
        <v>10</v>
      </c>
      <c r="K144" s="266"/>
    </row>
    <row r="145" spans="1:11" ht="41.25" hidden="1" customHeight="1" x14ac:dyDescent="0.25">
      <c r="A145" s="24"/>
      <c r="B145" s="138" t="s">
        <v>49</v>
      </c>
      <c r="C145" s="38">
        <v>51</v>
      </c>
      <c r="D145" s="39" t="s">
        <v>92</v>
      </c>
      <c r="E145" s="39" t="s">
        <v>23</v>
      </c>
      <c r="F145" s="39" t="s">
        <v>134</v>
      </c>
      <c r="G145" s="39"/>
      <c r="H145" s="312">
        <v>0</v>
      </c>
      <c r="K145" s="266"/>
    </row>
    <row r="146" spans="1:11" ht="27.75" hidden="1" customHeight="1" x14ac:dyDescent="0.25">
      <c r="A146" s="24"/>
      <c r="B146" s="138" t="s">
        <v>50</v>
      </c>
      <c r="C146" s="39" t="s">
        <v>80</v>
      </c>
      <c r="D146" s="39" t="s">
        <v>92</v>
      </c>
      <c r="E146" s="39" t="s">
        <v>23</v>
      </c>
      <c r="F146" s="39" t="s">
        <v>153</v>
      </c>
      <c r="G146" s="26"/>
      <c r="H146" s="312">
        <v>0</v>
      </c>
      <c r="K146" s="266"/>
    </row>
    <row r="147" spans="1:11" ht="33.75" hidden="1" customHeight="1" x14ac:dyDescent="0.25">
      <c r="A147" s="24"/>
      <c r="B147" s="80" t="s">
        <v>81</v>
      </c>
      <c r="C147" s="39" t="s">
        <v>80</v>
      </c>
      <c r="D147" s="39" t="s">
        <v>92</v>
      </c>
      <c r="E147" s="39" t="s">
        <v>23</v>
      </c>
      <c r="F147" s="39" t="s">
        <v>153</v>
      </c>
      <c r="G147" s="39" t="s">
        <v>82</v>
      </c>
      <c r="H147" s="312">
        <v>0</v>
      </c>
      <c r="K147" s="266"/>
    </row>
    <row r="148" spans="1:11" ht="16.5" hidden="1" customHeight="1" x14ac:dyDescent="0.25">
      <c r="A148" s="25"/>
      <c r="B148" s="28" t="s">
        <v>56</v>
      </c>
      <c r="C148" s="26" t="s">
        <v>80</v>
      </c>
      <c r="D148" s="26" t="s">
        <v>89</v>
      </c>
      <c r="E148" s="26" t="s">
        <v>23</v>
      </c>
      <c r="F148" s="26" t="s">
        <v>134</v>
      </c>
      <c r="G148" s="26"/>
      <c r="H148" s="312">
        <v>0</v>
      </c>
      <c r="K148" s="266"/>
    </row>
    <row r="149" spans="1:11" ht="45.75" hidden="1" customHeight="1" x14ac:dyDescent="0.25">
      <c r="A149" s="29"/>
      <c r="B149" s="118" t="s">
        <v>90</v>
      </c>
      <c r="C149" s="26" t="s">
        <v>80</v>
      </c>
      <c r="D149" s="26" t="s">
        <v>89</v>
      </c>
      <c r="E149" s="26" t="s">
        <v>23</v>
      </c>
      <c r="F149" s="26" t="s">
        <v>136</v>
      </c>
      <c r="G149" s="26"/>
      <c r="H149" s="312">
        <v>0</v>
      </c>
      <c r="K149" s="266"/>
    </row>
    <row r="150" spans="1:11" ht="76.5" hidden="1" customHeight="1" x14ac:dyDescent="0.25">
      <c r="A150" s="29"/>
      <c r="B150" s="21" t="s">
        <v>77</v>
      </c>
      <c r="C150" s="26" t="s">
        <v>80</v>
      </c>
      <c r="D150" s="26" t="s">
        <v>89</v>
      </c>
      <c r="E150" s="26" t="s">
        <v>23</v>
      </c>
      <c r="F150" s="26" t="s">
        <v>136</v>
      </c>
      <c r="G150" s="26" t="s">
        <v>78</v>
      </c>
      <c r="H150" s="312">
        <v>0</v>
      </c>
      <c r="K150" s="266"/>
    </row>
    <row r="151" spans="1:11" ht="69" hidden="1" customHeight="1" x14ac:dyDescent="0.25">
      <c r="A151" s="29"/>
      <c r="B151" s="21" t="s">
        <v>81</v>
      </c>
      <c r="C151" s="26" t="s">
        <v>80</v>
      </c>
      <c r="D151" s="26" t="s">
        <v>89</v>
      </c>
      <c r="E151" s="26" t="s">
        <v>23</v>
      </c>
      <c r="F151" s="26" t="s">
        <v>136</v>
      </c>
      <c r="G151" s="26" t="s">
        <v>82</v>
      </c>
      <c r="H151" s="312">
        <v>0</v>
      </c>
      <c r="K151" s="266"/>
    </row>
    <row r="152" spans="1:11" hidden="1" x14ac:dyDescent="0.25">
      <c r="A152" s="29"/>
      <c r="B152" s="119" t="s">
        <v>83</v>
      </c>
      <c r="C152" s="26" t="s">
        <v>80</v>
      </c>
      <c r="D152" s="26" t="s">
        <v>89</v>
      </c>
      <c r="E152" s="26" t="s">
        <v>23</v>
      </c>
      <c r="F152" s="26" t="s">
        <v>136</v>
      </c>
      <c r="G152" s="26" t="s">
        <v>84</v>
      </c>
      <c r="H152" s="312">
        <v>0</v>
      </c>
      <c r="K152" s="266"/>
    </row>
    <row r="153" spans="1:11" s="31" customFormat="1" ht="34.5" customHeight="1" x14ac:dyDescent="0.25">
      <c r="A153" s="29"/>
      <c r="B153" s="120" t="s">
        <v>49</v>
      </c>
      <c r="C153" s="26" t="s">
        <v>80</v>
      </c>
      <c r="D153" s="26" t="s">
        <v>92</v>
      </c>
      <c r="E153" s="26" t="s">
        <v>23</v>
      </c>
      <c r="F153" s="26" t="s">
        <v>134</v>
      </c>
      <c r="G153" s="26"/>
      <c r="H153" s="312">
        <f>H157+H155</f>
        <v>480</v>
      </c>
      <c r="K153" s="266"/>
    </row>
    <row r="154" spans="1:11" s="31" customFormat="1" ht="23.25" hidden="1" customHeight="1" x14ac:dyDescent="0.25">
      <c r="A154" s="29"/>
      <c r="B154" s="175" t="s">
        <v>50</v>
      </c>
      <c r="C154" s="176" t="s">
        <v>80</v>
      </c>
      <c r="D154" s="176" t="s">
        <v>92</v>
      </c>
      <c r="E154" s="176" t="s">
        <v>23</v>
      </c>
      <c r="F154" s="176" t="s">
        <v>153</v>
      </c>
      <c r="G154" s="176"/>
      <c r="H154" s="312"/>
      <c r="K154" s="266"/>
    </row>
    <row r="155" spans="1:11" s="31" customFormat="1" ht="28.5" hidden="1" customHeight="1" x14ac:dyDescent="0.25">
      <c r="A155" s="29"/>
      <c r="B155" s="175" t="s">
        <v>81</v>
      </c>
      <c r="C155" s="176" t="s">
        <v>80</v>
      </c>
      <c r="D155" s="176" t="s">
        <v>92</v>
      </c>
      <c r="E155" s="176" t="s">
        <v>23</v>
      </c>
      <c r="F155" s="176" t="s">
        <v>153</v>
      </c>
      <c r="G155" s="176" t="s">
        <v>82</v>
      </c>
      <c r="H155" s="312"/>
      <c r="K155" s="266"/>
    </row>
    <row r="156" spans="1:11" x14ac:dyDescent="0.25">
      <c r="A156" s="29"/>
      <c r="B156" s="118" t="s">
        <v>116</v>
      </c>
      <c r="C156" s="26" t="s">
        <v>80</v>
      </c>
      <c r="D156" s="26" t="s">
        <v>92</v>
      </c>
      <c r="E156" s="26" t="s">
        <v>23</v>
      </c>
      <c r="F156" s="26" t="s">
        <v>151</v>
      </c>
      <c r="G156" s="26"/>
      <c r="H156" s="312">
        <f>H157</f>
        <v>480</v>
      </c>
      <c r="K156" s="266"/>
    </row>
    <row r="157" spans="1:11" ht="30" x14ac:dyDescent="0.25">
      <c r="A157" s="29"/>
      <c r="B157" s="118" t="s">
        <v>117</v>
      </c>
      <c r="C157" s="26" t="s">
        <v>80</v>
      </c>
      <c r="D157" s="26" t="s">
        <v>92</v>
      </c>
      <c r="E157" s="26" t="s">
        <v>23</v>
      </c>
      <c r="F157" s="26" t="s">
        <v>151</v>
      </c>
      <c r="G157" s="26" t="s">
        <v>118</v>
      </c>
      <c r="H157" s="312">
        <f>прил._4!K163</f>
        <v>480</v>
      </c>
      <c r="K157" s="275"/>
    </row>
    <row r="158" spans="1:11" x14ac:dyDescent="0.25">
      <c r="A158" s="29"/>
      <c r="B158" s="83" t="s">
        <v>236</v>
      </c>
      <c r="C158" s="178" t="s">
        <v>80</v>
      </c>
      <c r="D158" s="178" t="s">
        <v>159</v>
      </c>
      <c r="E158" s="178" t="s">
        <v>23</v>
      </c>
      <c r="F158" s="178" t="s">
        <v>134</v>
      </c>
      <c r="G158" s="179"/>
      <c r="H158" s="316">
        <f>H159</f>
        <v>71.8</v>
      </c>
      <c r="K158" s="275"/>
    </row>
    <row r="159" spans="1:11" ht="60" x14ac:dyDescent="0.25">
      <c r="A159" s="29"/>
      <c r="B159" s="83" t="s">
        <v>237</v>
      </c>
      <c r="C159" s="178" t="s">
        <v>80</v>
      </c>
      <c r="D159" s="178" t="s">
        <v>159</v>
      </c>
      <c r="E159" s="178" t="s">
        <v>23</v>
      </c>
      <c r="F159" s="178" t="s">
        <v>337</v>
      </c>
      <c r="G159" s="179"/>
      <c r="H159" s="316">
        <f>H160+H162</f>
        <v>71.8</v>
      </c>
      <c r="K159" s="275"/>
    </row>
    <row r="160" spans="1:11" x14ac:dyDescent="0.25">
      <c r="A160" s="29"/>
      <c r="B160" s="246" t="s">
        <v>71</v>
      </c>
      <c r="C160" s="178" t="s">
        <v>80</v>
      </c>
      <c r="D160" s="178" t="s">
        <v>159</v>
      </c>
      <c r="E160" s="178" t="s">
        <v>23</v>
      </c>
      <c r="F160" s="178" t="s">
        <v>238</v>
      </c>
      <c r="G160" s="179" t="s">
        <v>72</v>
      </c>
      <c r="H160" s="316">
        <f>прил._4!K49</f>
        <v>40.200000000000003</v>
      </c>
      <c r="K160" s="275"/>
    </row>
    <row r="161" spans="1:256" ht="30" x14ac:dyDescent="0.25">
      <c r="A161" s="29"/>
      <c r="B161" s="83" t="s">
        <v>256</v>
      </c>
      <c r="C161" s="178" t="s">
        <v>80</v>
      </c>
      <c r="D161" s="178" t="s">
        <v>159</v>
      </c>
      <c r="E161" s="178" t="s">
        <v>23</v>
      </c>
      <c r="F161" s="178" t="s">
        <v>134</v>
      </c>
      <c r="G161" s="179"/>
      <c r="H161" s="316">
        <f>H162</f>
        <v>31.599999999999998</v>
      </c>
      <c r="K161" s="275"/>
    </row>
    <row r="162" spans="1:256" x14ac:dyDescent="0.25">
      <c r="A162" s="29"/>
      <c r="B162" s="246" t="s">
        <v>71</v>
      </c>
      <c r="C162" s="178" t="s">
        <v>80</v>
      </c>
      <c r="D162" s="178" t="s">
        <v>159</v>
      </c>
      <c r="E162" s="178" t="s">
        <v>23</v>
      </c>
      <c r="F162" s="178" t="s">
        <v>240</v>
      </c>
      <c r="G162" s="179" t="s">
        <v>72</v>
      </c>
      <c r="H162" s="316">
        <f>прил._4!K51</f>
        <v>31.599999999999998</v>
      </c>
      <c r="K162" s="275"/>
    </row>
    <row r="163" spans="1:256" ht="31.5" x14ac:dyDescent="0.25">
      <c r="A163" s="29"/>
      <c r="B163" s="202" t="s">
        <v>184</v>
      </c>
      <c r="C163" s="203" t="s">
        <v>182</v>
      </c>
      <c r="D163" s="203" t="s">
        <v>67</v>
      </c>
      <c r="E163" s="203" t="s">
        <v>23</v>
      </c>
      <c r="F163" s="203" t="s">
        <v>134</v>
      </c>
      <c r="G163" s="203"/>
      <c r="H163" s="317">
        <f>H166</f>
        <v>10</v>
      </c>
      <c r="K163" s="275"/>
    </row>
    <row r="164" spans="1:256" ht="31.5" x14ac:dyDescent="0.25">
      <c r="A164" s="29"/>
      <c r="B164" s="174" t="s">
        <v>185</v>
      </c>
      <c r="C164" s="180" t="s">
        <v>182</v>
      </c>
      <c r="D164" s="255" t="s">
        <v>69</v>
      </c>
      <c r="E164" s="255" t="s">
        <v>23</v>
      </c>
      <c r="F164" s="255" t="s">
        <v>134</v>
      </c>
      <c r="G164" s="255"/>
      <c r="H164" s="256">
        <f>H166</f>
        <v>10</v>
      </c>
      <c r="K164" s="275"/>
    </row>
    <row r="165" spans="1:256" ht="31.5" x14ac:dyDescent="0.25">
      <c r="A165" s="29"/>
      <c r="B165" s="174" t="s">
        <v>186</v>
      </c>
      <c r="C165" s="180" t="s">
        <v>182</v>
      </c>
      <c r="D165" s="255" t="s">
        <v>69</v>
      </c>
      <c r="E165" s="255" t="s">
        <v>23</v>
      </c>
      <c r="F165" s="255" t="s">
        <v>134</v>
      </c>
      <c r="G165" s="255"/>
      <c r="H165" s="256">
        <f>H166</f>
        <v>10</v>
      </c>
      <c r="K165" s="275"/>
    </row>
    <row r="166" spans="1:256" ht="47.25" x14ac:dyDescent="0.25">
      <c r="A166" s="29"/>
      <c r="B166" s="238" t="s">
        <v>187</v>
      </c>
      <c r="C166" s="239" t="s">
        <v>182</v>
      </c>
      <c r="D166" s="255" t="s">
        <v>69</v>
      </c>
      <c r="E166" s="255" t="s">
        <v>23</v>
      </c>
      <c r="F166" s="255" t="s">
        <v>148</v>
      </c>
      <c r="G166" s="255" t="s">
        <v>82</v>
      </c>
      <c r="H166" s="256">
        <f>прил._4!K24</f>
        <v>10</v>
      </c>
      <c r="K166" s="275"/>
    </row>
    <row r="167" spans="1:256" ht="47.25" hidden="1" x14ac:dyDescent="0.25">
      <c r="A167" s="29"/>
      <c r="B167" s="238" t="s">
        <v>187</v>
      </c>
      <c r="C167" s="239" t="s">
        <v>182</v>
      </c>
      <c r="D167" s="255" t="s">
        <v>69</v>
      </c>
      <c r="E167" s="255" t="s">
        <v>23</v>
      </c>
      <c r="F167" s="255" t="s">
        <v>148</v>
      </c>
      <c r="G167" s="255" t="s">
        <v>82</v>
      </c>
      <c r="H167" s="256">
        <f>прил._4!K25</f>
        <v>85.4</v>
      </c>
      <c r="K167" s="275"/>
    </row>
    <row r="168" spans="1:256" ht="83.25" hidden="1" customHeight="1" x14ac:dyDescent="0.25">
      <c r="A168" s="29"/>
      <c r="B168" s="238" t="s">
        <v>187</v>
      </c>
      <c r="C168" s="239" t="s">
        <v>182</v>
      </c>
      <c r="D168" s="255" t="s">
        <v>69</v>
      </c>
      <c r="E168" s="255" t="s">
        <v>23</v>
      </c>
      <c r="F168" s="255" t="s">
        <v>148</v>
      </c>
      <c r="G168" s="255" t="s">
        <v>82</v>
      </c>
      <c r="H168" s="256">
        <f>прил._4!K26</f>
        <v>85.4</v>
      </c>
      <c r="K168" s="275"/>
    </row>
    <row r="169" spans="1:256" ht="47.25" hidden="1" x14ac:dyDescent="0.25">
      <c r="A169" s="29"/>
      <c r="B169" s="238" t="s">
        <v>187</v>
      </c>
      <c r="C169" s="239" t="s">
        <v>182</v>
      </c>
      <c r="D169" s="255" t="s">
        <v>69</v>
      </c>
      <c r="E169" s="255" t="s">
        <v>23</v>
      </c>
      <c r="F169" s="255" t="s">
        <v>148</v>
      </c>
      <c r="G169" s="255" t="s">
        <v>82</v>
      </c>
      <c r="H169" s="256">
        <f>прил._4!K27</f>
        <v>85.4</v>
      </c>
      <c r="K169" s="275"/>
    </row>
    <row r="170" spans="1:256" s="164" customFormat="1" ht="47.25" hidden="1" x14ac:dyDescent="0.25">
      <c r="A170" s="29"/>
      <c r="B170" s="238" t="s">
        <v>187</v>
      </c>
      <c r="C170" s="239" t="s">
        <v>182</v>
      </c>
      <c r="D170" s="255" t="s">
        <v>69</v>
      </c>
      <c r="E170" s="255" t="s">
        <v>23</v>
      </c>
      <c r="F170" s="255" t="s">
        <v>148</v>
      </c>
      <c r="G170" s="255" t="s">
        <v>82</v>
      </c>
      <c r="H170" s="256">
        <f>прил._4!K28</f>
        <v>85.4</v>
      </c>
      <c r="I170" s="165"/>
      <c r="J170" s="165"/>
      <c r="K170" s="278"/>
      <c r="L170" s="165"/>
      <c r="M170" s="165"/>
      <c r="N170" s="165"/>
      <c r="O170" s="165"/>
      <c r="P170" s="165"/>
      <c r="Q170" s="165"/>
      <c r="R170" s="165"/>
      <c r="S170" s="165"/>
      <c r="T170" s="165"/>
      <c r="U170" s="165"/>
      <c r="V170" s="165"/>
      <c r="W170" s="165"/>
      <c r="X170" s="165"/>
      <c r="Y170" s="165"/>
      <c r="Z170" s="165"/>
      <c r="AA170" s="165"/>
      <c r="AB170" s="165"/>
      <c r="AC170" s="165"/>
      <c r="AD170" s="165"/>
      <c r="AE170" s="165"/>
      <c r="AF170" s="165"/>
      <c r="AG170" s="165"/>
      <c r="AH170" s="165"/>
      <c r="AI170" s="165"/>
      <c r="AJ170" s="165"/>
      <c r="AK170" s="165"/>
      <c r="AL170" s="165"/>
      <c r="AM170" s="165"/>
      <c r="AN170" s="165"/>
      <c r="AO170" s="165"/>
      <c r="AP170" s="165"/>
      <c r="AQ170" s="165"/>
      <c r="AR170" s="165"/>
      <c r="AS170" s="165"/>
      <c r="AT170" s="165"/>
      <c r="AU170" s="165"/>
      <c r="AV170" s="165"/>
      <c r="AW170" s="165"/>
      <c r="AX170" s="165"/>
      <c r="AY170" s="165"/>
      <c r="AZ170" s="165"/>
      <c r="BA170" s="165"/>
      <c r="BB170" s="165"/>
      <c r="BC170" s="165"/>
      <c r="BD170" s="165"/>
      <c r="BE170" s="165"/>
      <c r="BF170" s="165"/>
      <c r="BG170" s="165"/>
      <c r="BH170" s="165"/>
      <c r="BI170" s="165"/>
      <c r="BJ170" s="165"/>
      <c r="BK170" s="165"/>
      <c r="BL170" s="165"/>
      <c r="BM170" s="165"/>
      <c r="BN170" s="165"/>
      <c r="BO170" s="165"/>
      <c r="BP170" s="165"/>
      <c r="BQ170" s="165"/>
      <c r="BR170" s="165"/>
      <c r="BS170" s="165"/>
      <c r="BT170" s="165"/>
      <c r="BU170" s="165"/>
      <c r="BV170" s="165"/>
      <c r="BW170" s="165"/>
      <c r="BX170" s="165"/>
      <c r="BY170" s="165"/>
      <c r="BZ170" s="165"/>
      <c r="CA170" s="165"/>
      <c r="CB170" s="165"/>
      <c r="CC170" s="165"/>
      <c r="CD170" s="165"/>
      <c r="CE170" s="165"/>
      <c r="CF170" s="165"/>
      <c r="CG170" s="165"/>
      <c r="CH170" s="165"/>
      <c r="CI170" s="165"/>
      <c r="CJ170" s="165"/>
      <c r="CK170" s="165"/>
      <c r="CL170" s="165"/>
      <c r="CM170" s="165"/>
      <c r="CN170" s="165"/>
      <c r="CO170" s="165"/>
      <c r="CP170" s="165"/>
      <c r="CQ170" s="165"/>
      <c r="CR170" s="165"/>
      <c r="CS170" s="165"/>
      <c r="CT170" s="165"/>
      <c r="CU170" s="165"/>
      <c r="CV170" s="165"/>
      <c r="CW170" s="165"/>
      <c r="CX170" s="165"/>
      <c r="CY170" s="165"/>
      <c r="CZ170" s="165"/>
      <c r="DA170" s="165"/>
      <c r="DB170" s="165"/>
      <c r="DC170" s="165"/>
      <c r="DD170" s="165"/>
      <c r="DE170" s="165"/>
      <c r="DF170" s="165"/>
      <c r="DG170" s="165"/>
      <c r="DH170" s="165"/>
      <c r="DI170" s="165"/>
      <c r="DJ170" s="165"/>
      <c r="DK170" s="165"/>
      <c r="DL170" s="165"/>
      <c r="DM170" s="165"/>
      <c r="DN170" s="165"/>
      <c r="DO170" s="165"/>
      <c r="DP170" s="165"/>
      <c r="DQ170" s="165"/>
      <c r="DR170" s="165"/>
      <c r="DS170" s="165"/>
      <c r="DT170" s="165"/>
      <c r="DU170" s="165"/>
      <c r="DV170" s="165"/>
      <c r="DW170" s="165"/>
      <c r="DX170" s="165"/>
      <c r="DY170" s="165"/>
      <c r="DZ170" s="165"/>
      <c r="EA170" s="165"/>
      <c r="EB170" s="165"/>
      <c r="EC170" s="165"/>
      <c r="ED170" s="165"/>
      <c r="EE170" s="165"/>
      <c r="EF170" s="165"/>
      <c r="EG170" s="165"/>
      <c r="EH170" s="165"/>
      <c r="EI170" s="165"/>
      <c r="EJ170" s="165"/>
      <c r="EK170" s="165"/>
      <c r="EL170" s="165"/>
      <c r="EM170" s="165"/>
      <c r="EN170" s="165"/>
      <c r="EO170" s="165"/>
      <c r="EP170" s="165"/>
      <c r="EQ170" s="165"/>
      <c r="ER170" s="165"/>
      <c r="ES170" s="165"/>
      <c r="ET170" s="165"/>
      <c r="EU170" s="165"/>
      <c r="EV170" s="165"/>
      <c r="EW170" s="165"/>
      <c r="EX170" s="165"/>
      <c r="EY170" s="165"/>
      <c r="EZ170" s="165"/>
      <c r="FA170" s="165"/>
      <c r="FB170" s="165"/>
      <c r="FC170" s="165"/>
      <c r="FD170" s="165"/>
      <c r="FE170" s="165"/>
      <c r="FF170" s="165"/>
      <c r="FG170" s="165"/>
      <c r="FH170" s="165"/>
      <c r="FI170" s="165"/>
      <c r="FJ170" s="165"/>
      <c r="FK170" s="165"/>
      <c r="FL170" s="165"/>
      <c r="FM170" s="165"/>
      <c r="FN170" s="165"/>
      <c r="FO170" s="165"/>
      <c r="FP170" s="165"/>
      <c r="FQ170" s="165"/>
      <c r="FR170" s="165"/>
      <c r="FS170" s="165"/>
      <c r="FT170" s="165"/>
      <c r="FU170" s="165"/>
      <c r="FV170" s="165"/>
      <c r="FW170" s="165"/>
      <c r="FX170" s="165"/>
      <c r="FY170" s="165"/>
      <c r="FZ170" s="165"/>
      <c r="GA170" s="165"/>
      <c r="GB170" s="165"/>
      <c r="GC170" s="165"/>
      <c r="GD170" s="165"/>
      <c r="GE170" s="165"/>
      <c r="GF170" s="165"/>
      <c r="GG170" s="165"/>
      <c r="GH170" s="165"/>
      <c r="GI170" s="165"/>
      <c r="GJ170" s="165"/>
      <c r="GK170" s="165"/>
      <c r="GL170" s="165"/>
      <c r="GM170" s="165"/>
      <c r="GN170" s="165"/>
      <c r="GO170" s="165"/>
      <c r="GP170" s="165"/>
      <c r="GQ170" s="165"/>
      <c r="GR170" s="165"/>
      <c r="GS170" s="165"/>
      <c r="GT170" s="165"/>
      <c r="GU170" s="165"/>
      <c r="GV170" s="165"/>
      <c r="GW170" s="165"/>
      <c r="GX170" s="165"/>
      <c r="GY170" s="165"/>
      <c r="GZ170" s="165"/>
      <c r="HA170" s="165"/>
      <c r="HB170" s="165"/>
      <c r="HC170" s="165"/>
      <c r="HD170" s="165"/>
      <c r="HE170" s="165"/>
      <c r="HF170" s="165"/>
      <c r="HG170" s="165"/>
      <c r="HH170" s="165"/>
      <c r="HI170" s="165"/>
      <c r="HJ170" s="165"/>
      <c r="HK170" s="165"/>
      <c r="HL170" s="165"/>
      <c r="HM170" s="165"/>
      <c r="HN170" s="165"/>
      <c r="HO170" s="165"/>
      <c r="HP170" s="165"/>
      <c r="HQ170" s="165"/>
      <c r="HR170" s="165"/>
      <c r="HS170" s="165"/>
      <c r="HT170" s="165"/>
      <c r="HU170" s="165"/>
      <c r="HV170" s="165"/>
      <c r="HW170" s="165"/>
      <c r="HX170" s="165"/>
      <c r="HY170" s="165"/>
      <c r="HZ170" s="165"/>
      <c r="IA170" s="165"/>
      <c r="IB170" s="165"/>
      <c r="IC170" s="165"/>
      <c r="ID170" s="165"/>
      <c r="IE170" s="165"/>
      <c r="IF170" s="165"/>
      <c r="IG170" s="165"/>
      <c r="IH170" s="165"/>
      <c r="II170" s="165"/>
      <c r="IJ170" s="165"/>
      <c r="IK170" s="165"/>
      <c r="IL170" s="165"/>
      <c r="IM170" s="165"/>
      <c r="IN170" s="165"/>
      <c r="IO170" s="165"/>
      <c r="IP170" s="165"/>
      <c r="IQ170" s="165"/>
      <c r="IR170" s="165"/>
      <c r="IS170" s="165"/>
      <c r="IT170" s="165"/>
      <c r="IU170" s="165"/>
      <c r="IV170" s="165"/>
    </row>
    <row r="171" spans="1:256" customFormat="1" ht="43.5" hidden="1" customHeight="1" x14ac:dyDescent="0.25">
      <c r="A171" s="29"/>
      <c r="B171" s="238" t="s">
        <v>187</v>
      </c>
      <c r="C171" s="239" t="s">
        <v>182</v>
      </c>
      <c r="D171" s="255" t="s">
        <v>69</v>
      </c>
      <c r="E171" s="255" t="s">
        <v>23</v>
      </c>
      <c r="F171" s="255" t="s">
        <v>148</v>
      </c>
      <c r="G171" s="255" t="s">
        <v>82</v>
      </c>
      <c r="H171" s="256">
        <f>прил._4!K29</f>
        <v>85.4</v>
      </c>
      <c r="I171" s="166"/>
      <c r="J171" s="166"/>
      <c r="K171" s="279"/>
      <c r="L171" s="166"/>
      <c r="M171" s="166"/>
      <c r="N171" s="166"/>
      <c r="O171" s="166"/>
      <c r="P171" s="166"/>
      <c r="Q171" s="166"/>
      <c r="R171" s="166"/>
      <c r="S171" s="166"/>
      <c r="T171" s="166"/>
      <c r="U171" s="166"/>
      <c r="V171" s="166"/>
      <c r="W171" s="166"/>
      <c r="X171" s="166"/>
      <c r="Y171" s="166"/>
      <c r="Z171" s="166"/>
      <c r="AA171" s="166"/>
      <c r="AB171" s="166"/>
      <c r="AC171" s="166"/>
      <c r="AD171" s="166"/>
      <c r="AE171" s="166"/>
      <c r="AF171" s="166"/>
      <c r="AG171" s="166"/>
      <c r="AH171" s="166"/>
      <c r="AI171" s="166"/>
      <c r="AJ171" s="166"/>
      <c r="AK171" s="166"/>
      <c r="AL171" s="166"/>
      <c r="AM171" s="166"/>
      <c r="AN171" s="166"/>
      <c r="AO171" s="166"/>
      <c r="AP171" s="166"/>
      <c r="AQ171" s="166"/>
      <c r="AR171" s="166"/>
      <c r="AS171" s="166"/>
      <c r="AT171" s="166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166"/>
      <c r="BF171" s="166"/>
      <c r="BG171" s="166"/>
      <c r="BH171" s="166"/>
      <c r="BI171" s="166"/>
      <c r="BJ171" s="166"/>
      <c r="BK171" s="166"/>
      <c r="BL171" s="166"/>
      <c r="BM171" s="166"/>
      <c r="BN171" s="166"/>
      <c r="BO171" s="166"/>
      <c r="BP171" s="166"/>
      <c r="BQ171" s="166"/>
      <c r="BR171" s="166"/>
      <c r="BS171" s="166"/>
      <c r="BT171" s="166"/>
      <c r="BU171" s="166"/>
      <c r="BV171" s="166"/>
      <c r="BW171" s="166"/>
      <c r="BX171" s="166"/>
      <c r="BY171" s="166"/>
      <c r="BZ171" s="166"/>
      <c r="CA171" s="166"/>
      <c r="CB171" s="166"/>
      <c r="CC171" s="166"/>
      <c r="CD171" s="166"/>
      <c r="CE171" s="166"/>
      <c r="CF171" s="166"/>
      <c r="CG171" s="166"/>
      <c r="CH171" s="166"/>
      <c r="CI171" s="166"/>
      <c r="CJ171" s="166"/>
      <c r="CK171" s="166"/>
      <c r="CL171" s="166"/>
      <c r="CM171" s="166"/>
      <c r="CN171" s="166"/>
      <c r="CO171" s="166"/>
      <c r="CP171" s="166"/>
      <c r="CQ171" s="166"/>
      <c r="CR171" s="166"/>
      <c r="CS171" s="166"/>
      <c r="CT171" s="166"/>
      <c r="CU171" s="166"/>
      <c r="CV171" s="166"/>
      <c r="CW171" s="166"/>
      <c r="CX171" s="166"/>
      <c r="CY171" s="166"/>
      <c r="CZ171" s="166"/>
      <c r="DA171" s="166"/>
      <c r="DB171" s="166"/>
      <c r="DC171" s="166"/>
      <c r="DD171" s="166"/>
      <c r="DE171" s="166"/>
      <c r="DF171" s="166"/>
      <c r="DG171" s="166"/>
      <c r="DH171" s="166"/>
      <c r="DI171" s="166"/>
      <c r="DJ171" s="166"/>
      <c r="DK171" s="166"/>
      <c r="DL171" s="166"/>
      <c r="DM171" s="166"/>
      <c r="DN171" s="166"/>
      <c r="DO171" s="166"/>
      <c r="DP171" s="166"/>
      <c r="DQ171" s="166"/>
      <c r="DR171" s="166"/>
      <c r="DS171" s="166"/>
      <c r="DT171" s="166"/>
      <c r="DU171" s="166"/>
      <c r="DV171" s="166"/>
      <c r="DW171" s="166"/>
      <c r="DX171" s="166"/>
      <c r="DY171" s="166"/>
      <c r="DZ171" s="166"/>
      <c r="EA171" s="166"/>
      <c r="EB171" s="166"/>
      <c r="EC171" s="166"/>
      <c r="ED171" s="166"/>
      <c r="EE171" s="166"/>
      <c r="EF171" s="166"/>
      <c r="EG171" s="166"/>
      <c r="EH171" s="166"/>
      <c r="EI171" s="166"/>
      <c r="EJ171" s="166"/>
      <c r="EK171" s="166"/>
      <c r="EL171" s="166"/>
      <c r="EM171" s="166"/>
      <c r="EN171" s="166"/>
      <c r="EO171" s="166"/>
      <c r="EP171" s="166"/>
      <c r="EQ171" s="166"/>
      <c r="ER171" s="166"/>
      <c r="ES171" s="166"/>
      <c r="ET171" s="166"/>
      <c r="EU171" s="166"/>
      <c r="EV171" s="166"/>
      <c r="EW171" s="166"/>
      <c r="EX171" s="166"/>
      <c r="EY171" s="166"/>
      <c r="EZ171" s="166"/>
      <c r="FA171" s="166"/>
      <c r="FB171" s="166"/>
      <c r="FC171" s="166"/>
      <c r="FD171" s="166"/>
      <c r="FE171" s="166"/>
      <c r="FF171" s="166"/>
      <c r="FG171" s="166"/>
      <c r="FH171" s="166"/>
      <c r="FI171" s="166"/>
      <c r="FJ171" s="166"/>
      <c r="FK171" s="166"/>
      <c r="FL171" s="166"/>
      <c r="FM171" s="166"/>
      <c r="FN171" s="166"/>
      <c r="FO171" s="166"/>
      <c r="FP171" s="166"/>
      <c r="FQ171" s="166"/>
      <c r="FR171" s="166"/>
      <c r="FS171" s="166"/>
      <c r="FT171" s="166"/>
      <c r="FU171" s="166"/>
      <c r="FV171" s="166"/>
      <c r="FW171" s="166"/>
      <c r="FX171" s="166"/>
      <c r="FY171" s="166"/>
      <c r="FZ171" s="166"/>
      <c r="GA171" s="166"/>
      <c r="GB171" s="166"/>
      <c r="GC171" s="166"/>
      <c r="GD171" s="166"/>
      <c r="GE171" s="166"/>
      <c r="GF171" s="166"/>
      <c r="GG171" s="166"/>
      <c r="GH171" s="166"/>
      <c r="GI171" s="166"/>
      <c r="GJ171" s="166"/>
      <c r="GK171" s="166"/>
      <c r="GL171" s="166"/>
      <c r="GM171" s="166"/>
      <c r="GN171" s="166"/>
      <c r="GO171" s="166"/>
      <c r="GP171" s="166"/>
      <c r="GQ171" s="166"/>
      <c r="GR171" s="166"/>
      <c r="GS171" s="166"/>
      <c r="GT171" s="166"/>
      <c r="GU171" s="166"/>
      <c r="GV171" s="166"/>
      <c r="GW171" s="166"/>
      <c r="GX171" s="166"/>
      <c r="GY171" s="166"/>
      <c r="GZ171" s="166"/>
      <c r="HA171" s="166"/>
      <c r="HB171" s="166"/>
      <c r="HC171" s="166"/>
      <c r="HD171" s="166"/>
      <c r="HE171" s="166"/>
      <c r="HF171" s="166"/>
      <c r="HG171" s="166"/>
      <c r="HH171" s="166"/>
      <c r="HI171" s="166"/>
      <c r="HJ171" s="166"/>
      <c r="HK171" s="166"/>
      <c r="HL171" s="166"/>
      <c r="HM171" s="166"/>
      <c r="HN171" s="166"/>
      <c r="HO171" s="166"/>
      <c r="HP171" s="166"/>
      <c r="HQ171" s="166"/>
      <c r="HR171" s="166"/>
      <c r="HS171" s="166"/>
      <c r="HT171" s="166"/>
      <c r="HU171" s="166"/>
      <c r="HV171" s="166"/>
      <c r="HW171" s="166"/>
      <c r="HX171" s="166"/>
      <c r="HY171" s="166"/>
      <c r="HZ171" s="166"/>
      <c r="IA171" s="166"/>
      <c r="IB171" s="166"/>
      <c r="IC171" s="166"/>
      <c r="ID171" s="166"/>
      <c r="IE171" s="166"/>
      <c r="IF171" s="166"/>
      <c r="IG171" s="166"/>
      <c r="IH171" s="166"/>
      <c r="II171" s="166"/>
      <c r="IJ171" s="166"/>
      <c r="IK171" s="166"/>
      <c r="IL171" s="166"/>
      <c r="IM171" s="166"/>
      <c r="IN171" s="166"/>
      <c r="IO171" s="166"/>
      <c r="IP171" s="166"/>
      <c r="IQ171" s="166"/>
      <c r="IR171" s="166"/>
      <c r="IS171" s="166"/>
      <c r="IT171" s="166"/>
      <c r="IU171" s="166"/>
      <c r="IV171" s="166"/>
    </row>
    <row r="172" spans="1:256" customFormat="1" ht="47.25" hidden="1" x14ac:dyDescent="0.25">
      <c r="A172" s="29"/>
      <c r="B172" s="238" t="s">
        <v>187</v>
      </c>
      <c r="C172" s="239" t="s">
        <v>182</v>
      </c>
      <c r="D172" s="255" t="s">
        <v>69</v>
      </c>
      <c r="E172" s="255" t="s">
        <v>23</v>
      </c>
      <c r="F172" s="255" t="s">
        <v>148</v>
      </c>
      <c r="G172" s="255" t="s">
        <v>82</v>
      </c>
      <c r="H172" s="256">
        <f>прил._4!K30</f>
        <v>26828.500000000004</v>
      </c>
      <c r="I172" s="166"/>
      <c r="J172" s="166"/>
      <c r="K172" s="279"/>
      <c r="L172" s="166"/>
      <c r="M172" s="166"/>
      <c r="N172" s="166"/>
      <c r="O172" s="166"/>
      <c r="P172" s="166"/>
      <c r="Q172" s="166"/>
      <c r="R172" s="166"/>
      <c r="S172" s="166"/>
      <c r="T172" s="166"/>
      <c r="U172" s="166"/>
      <c r="V172" s="166"/>
      <c r="W172" s="166"/>
      <c r="X172" s="166"/>
      <c r="Y172" s="166"/>
      <c r="Z172" s="166"/>
      <c r="AA172" s="166"/>
      <c r="AB172" s="166"/>
      <c r="AC172" s="166"/>
      <c r="AD172" s="166"/>
      <c r="AE172" s="166"/>
      <c r="AF172" s="166"/>
      <c r="AG172" s="166"/>
      <c r="AH172" s="166"/>
      <c r="AI172" s="166"/>
      <c r="AJ172" s="166"/>
      <c r="AK172" s="166"/>
      <c r="AL172" s="166"/>
      <c r="AM172" s="166"/>
      <c r="AN172" s="166"/>
      <c r="AO172" s="166"/>
      <c r="AP172" s="166"/>
      <c r="AQ172" s="166"/>
      <c r="AR172" s="166"/>
      <c r="AS172" s="166"/>
      <c r="AT172" s="166"/>
      <c r="AU172" s="166"/>
      <c r="AV172" s="166"/>
      <c r="AW172" s="166"/>
      <c r="AX172" s="166"/>
      <c r="AY172" s="166"/>
      <c r="AZ172" s="166"/>
      <c r="BA172" s="166"/>
      <c r="BB172" s="166"/>
      <c r="BC172" s="166"/>
      <c r="BD172" s="166"/>
      <c r="BE172" s="166"/>
      <c r="BF172" s="166"/>
      <c r="BG172" s="166"/>
      <c r="BH172" s="166"/>
      <c r="BI172" s="166"/>
      <c r="BJ172" s="166"/>
      <c r="BK172" s="166"/>
      <c r="BL172" s="166"/>
      <c r="BM172" s="166"/>
      <c r="BN172" s="166"/>
      <c r="BO172" s="166"/>
      <c r="BP172" s="166"/>
      <c r="BQ172" s="166"/>
      <c r="BR172" s="166"/>
      <c r="BS172" s="166"/>
      <c r="BT172" s="166"/>
      <c r="BU172" s="166"/>
      <c r="BV172" s="166"/>
      <c r="BW172" s="166"/>
      <c r="BX172" s="166"/>
      <c r="BY172" s="166"/>
      <c r="BZ172" s="166"/>
      <c r="CA172" s="166"/>
      <c r="CB172" s="166"/>
      <c r="CC172" s="166"/>
      <c r="CD172" s="166"/>
      <c r="CE172" s="166"/>
      <c r="CF172" s="166"/>
      <c r="CG172" s="166"/>
      <c r="CH172" s="166"/>
      <c r="CI172" s="166"/>
      <c r="CJ172" s="166"/>
      <c r="CK172" s="166"/>
      <c r="CL172" s="166"/>
      <c r="CM172" s="166"/>
      <c r="CN172" s="166"/>
      <c r="CO172" s="166"/>
      <c r="CP172" s="166"/>
      <c r="CQ172" s="166"/>
      <c r="CR172" s="166"/>
      <c r="CS172" s="166"/>
      <c r="CT172" s="166"/>
      <c r="CU172" s="166"/>
      <c r="CV172" s="166"/>
      <c r="CW172" s="166"/>
      <c r="CX172" s="166"/>
      <c r="CY172" s="166"/>
      <c r="CZ172" s="166"/>
      <c r="DA172" s="166"/>
      <c r="DB172" s="166"/>
      <c r="DC172" s="166"/>
      <c r="DD172" s="166"/>
      <c r="DE172" s="166"/>
      <c r="DF172" s="166"/>
      <c r="DG172" s="166"/>
      <c r="DH172" s="166"/>
      <c r="DI172" s="166"/>
      <c r="DJ172" s="166"/>
      <c r="DK172" s="166"/>
      <c r="DL172" s="166"/>
      <c r="DM172" s="166"/>
      <c r="DN172" s="166"/>
      <c r="DO172" s="166"/>
      <c r="DP172" s="166"/>
      <c r="DQ172" s="166"/>
      <c r="DR172" s="166"/>
      <c r="DS172" s="166"/>
      <c r="DT172" s="166"/>
      <c r="DU172" s="166"/>
      <c r="DV172" s="166"/>
      <c r="DW172" s="166"/>
      <c r="DX172" s="166"/>
      <c r="DY172" s="166"/>
      <c r="DZ172" s="166"/>
      <c r="EA172" s="166"/>
      <c r="EB172" s="166"/>
      <c r="EC172" s="166"/>
      <c r="ED172" s="166"/>
      <c r="EE172" s="166"/>
      <c r="EF172" s="166"/>
      <c r="EG172" s="166"/>
      <c r="EH172" s="166"/>
      <c r="EI172" s="166"/>
      <c r="EJ172" s="166"/>
      <c r="EK172" s="166"/>
      <c r="EL172" s="166"/>
      <c r="EM172" s="166"/>
      <c r="EN172" s="166"/>
      <c r="EO172" s="166"/>
      <c r="EP172" s="166"/>
      <c r="EQ172" s="166"/>
      <c r="ER172" s="166"/>
      <c r="ES172" s="166"/>
      <c r="ET172" s="166"/>
      <c r="EU172" s="166"/>
      <c r="EV172" s="166"/>
      <c r="EW172" s="166"/>
      <c r="EX172" s="166"/>
      <c r="EY172" s="166"/>
      <c r="EZ172" s="166"/>
      <c r="FA172" s="166"/>
      <c r="FB172" s="166"/>
      <c r="FC172" s="166"/>
      <c r="FD172" s="166"/>
      <c r="FE172" s="166"/>
      <c r="FF172" s="166"/>
      <c r="FG172" s="166"/>
      <c r="FH172" s="166"/>
      <c r="FI172" s="166"/>
      <c r="FJ172" s="166"/>
      <c r="FK172" s="166"/>
      <c r="FL172" s="166"/>
      <c r="FM172" s="166"/>
      <c r="FN172" s="166"/>
      <c r="FO172" s="166"/>
      <c r="FP172" s="166"/>
      <c r="FQ172" s="166"/>
      <c r="FR172" s="166"/>
      <c r="FS172" s="166"/>
      <c r="FT172" s="166"/>
      <c r="FU172" s="166"/>
      <c r="FV172" s="166"/>
      <c r="FW172" s="166"/>
      <c r="FX172" s="166"/>
      <c r="FY172" s="166"/>
      <c r="FZ172" s="166"/>
      <c r="GA172" s="166"/>
      <c r="GB172" s="166"/>
      <c r="GC172" s="166"/>
      <c r="GD172" s="166"/>
      <c r="GE172" s="166"/>
      <c r="GF172" s="166"/>
      <c r="GG172" s="166"/>
      <c r="GH172" s="166"/>
      <c r="GI172" s="166"/>
      <c r="GJ172" s="166"/>
      <c r="GK172" s="166"/>
      <c r="GL172" s="166"/>
      <c r="GM172" s="166"/>
      <c r="GN172" s="166"/>
      <c r="GO172" s="166"/>
      <c r="GP172" s="166"/>
      <c r="GQ172" s="166"/>
      <c r="GR172" s="166"/>
      <c r="GS172" s="166"/>
      <c r="GT172" s="166"/>
      <c r="GU172" s="166"/>
      <c r="GV172" s="166"/>
      <c r="GW172" s="166"/>
      <c r="GX172" s="166"/>
      <c r="GY172" s="166"/>
      <c r="GZ172" s="166"/>
      <c r="HA172" s="166"/>
      <c r="HB172" s="166"/>
      <c r="HC172" s="166"/>
      <c r="HD172" s="166"/>
      <c r="HE172" s="166"/>
      <c r="HF172" s="166"/>
      <c r="HG172" s="166"/>
      <c r="HH172" s="166"/>
      <c r="HI172" s="166"/>
      <c r="HJ172" s="166"/>
      <c r="HK172" s="166"/>
      <c r="HL172" s="166"/>
      <c r="HM172" s="166"/>
      <c r="HN172" s="166"/>
      <c r="HO172" s="166"/>
      <c r="HP172" s="166"/>
      <c r="HQ172" s="166"/>
      <c r="HR172" s="166"/>
      <c r="HS172" s="166"/>
      <c r="HT172" s="166"/>
      <c r="HU172" s="166"/>
      <c r="HV172" s="166"/>
      <c r="HW172" s="166"/>
      <c r="HX172" s="166"/>
      <c r="HY172" s="166"/>
      <c r="HZ172" s="166"/>
      <c r="IA172" s="166"/>
      <c r="IB172" s="166"/>
      <c r="IC172" s="166"/>
      <c r="ID172" s="166"/>
      <c r="IE172" s="166"/>
      <c r="IF172" s="166"/>
      <c r="IG172" s="166"/>
      <c r="IH172" s="166"/>
      <c r="II172" s="166"/>
      <c r="IJ172" s="166"/>
      <c r="IK172" s="166"/>
      <c r="IL172" s="166"/>
      <c r="IM172" s="166"/>
      <c r="IN172" s="166"/>
      <c r="IO172" s="166"/>
      <c r="IP172" s="166"/>
      <c r="IQ172" s="166"/>
      <c r="IR172" s="166"/>
      <c r="IS172" s="166"/>
      <c r="IT172" s="166"/>
      <c r="IU172" s="166"/>
      <c r="IV172" s="166"/>
    </row>
    <row r="173" spans="1:256" customFormat="1" ht="47.25" hidden="1" x14ac:dyDescent="0.25">
      <c r="A173" s="29"/>
      <c r="B173" s="238" t="s">
        <v>187</v>
      </c>
      <c r="C173" s="239" t="s">
        <v>182</v>
      </c>
      <c r="D173" s="255" t="s">
        <v>69</v>
      </c>
      <c r="E173" s="255" t="s">
        <v>23</v>
      </c>
      <c r="F173" s="255" t="s">
        <v>148</v>
      </c>
      <c r="G173" s="255" t="s">
        <v>82</v>
      </c>
      <c r="H173" s="256">
        <f>прил._4!K31</f>
        <v>10681.900000000001</v>
      </c>
      <c r="I173" s="166"/>
      <c r="J173" s="166"/>
      <c r="K173" s="279"/>
      <c r="L173" s="166"/>
      <c r="M173" s="166"/>
      <c r="N173" s="166"/>
      <c r="O173" s="166"/>
      <c r="P173" s="166"/>
      <c r="Q173" s="166"/>
      <c r="R173" s="166"/>
      <c r="S173" s="166"/>
      <c r="T173" s="166"/>
      <c r="U173" s="166"/>
      <c r="V173" s="166"/>
      <c r="W173" s="166"/>
      <c r="X173" s="166"/>
      <c r="Y173" s="166"/>
      <c r="Z173" s="166"/>
      <c r="AA173" s="166"/>
      <c r="AB173" s="166"/>
      <c r="AC173" s="166"/>
      <c r="AD173" s="166"/>
      <c r="AE173" s="166"/>
      <c r="AF173" s="166"/>
      <c r="AG173" s="166"/>
      <c r="AH173" s="166"/>
      <c r="AI173" s="166"/>
      <c r="AJ173" s="166"/>
      <c r="AK173" s="166"/>
      <c r="AL173" s="166"/>
      <c r="AM173" s="166"/>
      <c r="AN173" s="166"/>
      <c r="AO173" s="166"/>
      <c r="AP173" s="166"/>
      <c r="AQ173" s="166"/>
      <c r="AR173" s="166"/>
      <c r="AS173" s="166"/>
      <c r="AT173" s="166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166"/>
      <c r="BF173" s="166"/>
      <c r="BG173" s="166"/>
      <c r="BH173" s="166"/>
      <c r="BI173" s="166"/>
      <c r="BJ173" s="166"/>
      <c r="BK173" s="166"/>
      <c r="BL173" s="166"/>
      <c r="BM173" s="166"/>
      <c r="BN173" s="166"/>
      <c r="BO173" s="166"/>
      <c r="BP173" s="166"/>
      <c r="BQ173" s="166"/>
      <c r="BR173" s="166"/>
      <c r="BS173" s="166"/>
      <c r="BT173" s="166"/>
      <c r="BU173" s="166"/>
      <c r="BV173" s="166"/>
      <c r="BW173" s="166"/>
      <c r="BX173" s="166"/>
      <c r="BY173" s="166"/>
      <c r="BZ173" s="166"/>
      <c r="CA173" s="166"/>
      <c r="CB173" s="166"/>
      <c r="CC173" s="166"/>
      <c r="CD173" s="166"/>
      <c r="CE173" s="166"/>
      <c r="CF173" s="166"/>
      <c r="CG173" s="166"/>
      <c r="CH173" s="166"/>
      <c r="CI173" s="166"/>
      <c r="CJ173" s="166"/>
      <c r="CK173" s="166"/>
      <c r="CL173" s="166"/>
      <c r="CM173" s="166"/>
      <c r="CN173" s="166"/>
      <c r="CO173" s="166"/>
      <c r="CP173" s="166"/>
      <c r="CQ173" s="166"/>
      <c r="CR173" s="166"/>
      <c r="CS173" s="166"/>
      <c r="CT173" s="166"/>
      <c r="CU173" s="166"/>
      <c r="CV173" s="166"/>
      <c r="CW173" s="166"/>
      <c r="CX173" s="166"/>
      <c r="CY173" s="166"/>
      <c r="CZ173" s="166"/>
      <c r="DA173" s="166"/>
      <c r="DB173" s="166"/>
      <c r="DC173" s="166"/>
      <c r="DD173" s="166"/>
      <c r="DE173" s="166"/>
      <c r="DF173" s="166"/>
      <c r="DG173" s="166"/>
      <c r="DH173" s="166"/>
      <c r="DI173" s="166"/>
      <c r="DJ173" s="166"/>
      <c r="DK173" s="166"/>
      <c r="DL173" s="166"/>
      <c r="DM173" s="166"/>
      <c r="DN173" s="166"/>
      <c r="DO173" s="166"/>
      <c r="DP173" s="166"/>
      <c r="DQ173" s="166"/>
      <c r="DR173" s="166"/>
      <c r="DS173" s="166"/>
      <c r="DT173" s="166"/>
      <c r="DU173" s="166"/>
      <c r="DV173" s="166"/>
      <c r="DW173" s="166"/>
      <c r="DX173" s="166"/>
      <c r="DY173" s="166"/>
      <c r="DZ173" s="166"/>
      <c r="EA173" s="166"/>
      <c r="EB173" s="166"/>
      <c r="EC173" s="166"/>
      <c r="ED173" s="166"/>
      <c r="EE173" s="166"/>
      <c r="EF173" s="166"/>
      <c r="EG173" s="166"/>
      <c r="EH173" s="166"/>
      <c r="EI173" s="166"/>
      <c r="EJ173" s="166"/>
      <c r="EK173" s="166"/>
      <c r="EL173" s="166"/>
      <c r="EM173" s="166"/>
      <c r="EN173" s="166"/>
      <c r="EO173" s="166"/>
      <c r="EP173" s="166"/>
      <c r="EQ173" s="166"/>
      <c r="ER173" s="166"/>
      <c r="ES173" s="166"/>
      <c r="ET173" s="166"/>
      <c r="EU173" s="166"/>
      <c r="EV173" s="166"/>
      <c r="EW173" s="166"/>
      <c r="EX173" s="166"/>
      <c r="EY173" s="166"/>
      <c r="EZ173" s="166"/>
      <c r="FA173" s="166"/>
      <c r="FB173" s="166"/>
      <c r="FC173" s="166"/>
      <c r="FD173" s="166"/>
      <c r="FE173" s="166"/>
      <c r="FF173" s="166"/>
      <c r="FG173" s="166"/>
      <c r="FH173" s="166"/>
      <c r="FI173" s="166"/>
      <c r="FJ173" s="166"/>
      <c r="FK173" s="166"/>
      <c r="FL173" s="166"/>
      <c r="FM173" s="166"/>
      <c r="FN173" s="166"/>
      <c r="FO173" s="166"/>
      <c r="FP173" s="166"/>
      <c r="FQ173" s="166"/>
      <c r="FR173" s="166"/>
      <c r="FS173" s="166"/>
      <c r="FT173" s="166"/>
      <c r="FU173" s="166"/>
      <c r="FV173" s="166"/>
      <c r="FW173" s="166"/>
      <c r="FX173" s="166"/>
      <c r="FY173" s="166"/>
      <c r="FZ173" s="166"/>
      <c r="GA173" s="166"/>
      <c r="GB173" s="166"/>
      <c r="GC173" s="166"/>
      <c r="GD173" s="166"/>
      <c r="GE173" s="166"/>
      <c r="GF173" s="166"/>
      <c r="GG173" s="166"/>
      <c r="GH173" s="166"/>
      <c r="GI173" s="166"/>
      <c r="GJ173" s="166"/>
      <c r="GK173" s="166"/>
      <c r="GL173" s="166"/>
      <c r="GM173" s="166"/>
      <c r="GN173" s="166"/>
      <c r="GO173" s="166"/>
      <c r="GP173" s="166"/>
      <c r="GQ173" s="166"/>
      <c r="GR173" s="166"/>
      <c r="GS173" s="166"/>
      <c r="GT173" s="166"/>
      <c r="GU173" s="166"/>
      <c r="GV173" s="166"/>
      <c r="GW173" s="166"/>
      <c r="GX173" s="166"/>
      <c r="GY173" s="166"/>
      <c r="GZ173" s="166"/>
      <c r="HA173" s="166"/>
      <c r="HB173" s="166"/>
      <c r="HC173" s="166"/>
      <c r="HD173" s="166"/>
      <c r="HE173" s="166"/>
      <c r="HF173" s="166"/>
      <c r="HG173" s="166"/>
      <c r="HH173" s="166"/>
      <c r="HI173" s="166"/>
      <c r="HJ173" s="166"/>
      <c r="HK173" s="166"/>
      <c r="HL173" s="166"/>
      <c r="HM173" s="166"/>
      <c r="HN173" s="166"/>
      <c r="HO173" s="166"/>
      <c r="HP173" s="166"/>
      <c r="HQ173" s="166"/>
      <c r="HR173" s="166"/>
      <c r="HS173" s="166"/>
      <c r="HT173" s="166"/>
      <c r="HU173" s="166"/>
      <c r="HV173" s="166"/>
      <c r="HW173" s="166"/>
      <c r="HX173" s="166"/>
      <c r="HY173" s="166"/>
      <c r="HZ173" s="166"/>
      <c r="IA173" s="166"/>
      <c r="IB173" s="166"/>
      <c r="IC173" s="166"/>
      <c r="ID173" s="166"/>
      <c r="IE173" s="166"/>
      <c r="IF173" s="166"/>
      <c r="IG173" s="166"/>
      <c r="IH173" s="166"/>
      <c r="II173" s="166"/>
      <c r="IJ173" s="166"/>
      <c r="IK173" s="166"/>
      <c r="IL173" s="166"/>
      <c r="IM173" s="166"/>
      <c r="IN173" s="166"/>
      <c r="IO173" s="166"/>
      <c r="IP173" s="166"/>
      <c r="IQ173" s="166"/>
      <c r="IR173" s="166"/>
      <c r="IS173" s="166"/>
      <c r="IT173" s="166"/>
      <c r="IU173" s="166"/>
      <c r="IV173" s="166"/>
    </row>
    <row r="174" spans="1:256" ht="43.5" x14ac:dyDescent="0.25">
      <c r="A174" s="19"/>
      <c r="B174" s="117" t="s">
        <v>65</v>
      </c>
      <c r="C174" s="110" t="s">
        <v>66</v>
      </c>
      <c r="D174" s="110" t="s">
        <v>67</v>
      </c>
      <c r="E174" s="110" t="s">
        <v>23</v>
      </c>
      <c r="F174" s="110" t="s">
        <v>134</v>
      </c>
      <c r="G174" s="109"/>
      <c r="H174" s="318">
        <f>H177</f>
        <v>85.4</v>
      </c>
      <c r="K174" s="266"/>
    </row>
    <row r="175" spans="1:256" x14ac:dyDescent="0.25">
      <c r="A175" s="18"/>
      <c r="B175" s="21" t="s">
        <v>54</v>
      </c>
      <c r="C175" s="26" t="s">
        <v>66</v>
      </c>
      <c r="D175" s="26" t="s">
        <v>69</v>
      </c>
      <c r="E175" s="26" t="s">
        <v>23</v>
      </c>
      <c r="F175" s="26" t="s">
        <v>134</v>
      </c>
      <c r="G175" s="27"/>
      <c r="H175" s="319">
        <f>H176</f>
        <v>85.4</v>
      </c>
      <c r="K175" s="266"/>
    </row>
    <row r="176" spans="1:256" ht="30" x14ac:dyDescent="0.25">
      <c r="A176" s="18"/>
      <c r="B176" s="21" t="s">
        <v>70</v>
      </c>
      <c r="C176" s="26" t="s">
        <v>66</v>
      </c>
      <c r="D176" s="26" t="s">
        <v>69</v>
      </c>
      <c r="E176" s="26" t="s">
        <v>23</v>
      </c>
      <c r="F176" s="26" t="s">
        <v>148</v>
      </c>
      <c r="G176" s="27"/>
      <c r="H176" s="319">
        <f>H177</f>
        <v>85.4</v>
      </c>
      <c r="K176" s="266"/>
    </row>
    <row r="177" spans="1:17" ht="16.5" customHeight="1" x14ac:dyDescent="0.25">
      <c r="A177" s="18"/>
      <c r="B177" s="246" t="s">
        <v>71</v>
      </c>
      <c r="C177" s="26" t="s">
        <v>66</v>
      </c>
      <c r="D177" s="26" t="s">
        <v>69</v>
      </c>
      <c r="E177" s="26" t="s">
        <v>23</v>
      </c>
      <c r="F177" s="26" t="s">
        <v>148</v>
      </c>
      <c r="G177" s="27" t="s">
        <v>72</v>
      </c>
      <c r="H177" s="319">
        <f>прил._4!K29</f>
        <v>85.4</v>
      </c>
      <c r="K177" s="266"/>
    </row>
    <row r="178" spans="1:17" ht="25.5" hidden="1" customHeight="1" x14ac:dyDescent="0.25">
      <c r="A178" s="18"/>
      <c r="B178" s="246" t="s">
        <v>192</v>
      </c>
      <c r="C178" s="26" t="s">
        <v>188</v>
      </c>
      <c r="D178" s="26" t="s">
        <v>67</v>
      </c>
      <c r="E178" s="26" t="s">
        <v>23</v>
      </c>
      <c r="F178" s="26" t="s">
        <v>134</v>
      </c>
      <c r="G178" s="27"/>
      <c r="H178" s="319" t="e">
        <f>H180+H182</f>
        <v>#REF!</v>
      </c>
      <c r="K178" s="266"/>
    </row>
    <row r="179" spans="1:17" ht="30" hidden="1" x14ac:dyDescent="0.25">
      <c r="A179" s="18"/>
      <c r="B179" s="246" t="s">
        <v>190</v>
      </c>
      <c r="C179" s="26" t="s">
        <v>188</v>
      </c>
      <c r="D179" s="26" t="s">
        <v>95</v>
      </c>
      <c r="E179" s="26" t="s">
        <v>23</v>
      </c>
      <c r="F179" s="26" t="s">
        <v>189</v>
      </c>
      <c r="G179" s="27"/>
      <c r="H179" s="319" t="e">
        <f>H180</f>
        <v>#REF!</v>
      </c>
      <c r="K179" s="266"/>
    </row>
    <row r="180" spans="1:17" ht="32.25" hidden="1" customHeight="1" x14ac:dyDescent="0.25">
      <c r="A180" s="18"/>
      <c r="B180" s="246" t="s">
        <v>81</v>
      </c>
      <c r="C180" s="26" t="s">
        <v>188</v>
      </c>
      <c r="D180" s="26" t="s">
        <v>95</v>
      </c>
      <c r="E180" s="26" t="s">
        <v>23</v>
      </c>
      <c r="F180" s="26" t="s">
        <v>189</v>
      </c>
      <c r="G180" s="27" t="s">
        <v>82</v>
      </c>
      <c r="H180" s="319" t="e">
        <f>прил._4!#REF!</f>
        <v>#REF!</v>
      </c>
      <c r="K180" s="266"/>
    </row>
    <row r="181" spans="1:17" ht="32.25" hidden="1" customHeight="1" x14ac:dyDescent="0.25">
      <c r="A181" s="18"/>
      <c r="B181" s="246" t="s">
        <v>191</v>
      </c>
      <c r="C181" s="26" t="s">
        <v>188</v>
      </c>
      <c r="D181" s="26" t="s">
        <v>89</v>
      </c>
      <c r="E181" s="26" t="s">
        <v>23</v>
      </c>
      <c r="F181" s="26" t="s">
        <v>189</v>
      </c>
      <c r="G181" s="27"/>
      <c r="H181" s="319" t="e">
        <f>H182</f>
        <v>#REF!</v>
      </c>
      <c r="K181" s="266"/>
    </row>
    <row r="182" spans="1:17" ht="32.25" hidden="1" customHeight="1" x14ac:dyDescent="0.25">
      <c r="A182" s="18"/>
      <c r="B182" s="246" t="s">
        <v>81</v>
      </c>
      <c r="C182" s="26" t="s">
        <v>188</v>
      </c>
      <c r="D182" s="26" t="s">
        <v>89</v>
      </c>
      <c r="E182" s="26" t="s">
        <v>23</v>
      </c>
      <c r="F182" s="26" t="s">
        <v>189</v>
      </c>
      <c r="G182" s="27" t="s">
        <v>82</v>
      </c>
      <c r="H182" s="319" t="e">
        <f>прил._4!#REF!</f>
        <v>#REF!</v>
      </c>
      <c r="K182" s="266"/>
    </row>
    <row r="183" spans="1:17" ht="32.25" customHeight="1" x14ac:dyDescent="0.25">
      <c r="A183" s="18"/>
      <c r="B183" s="83" t="s">
        <v>301</v>
      </c>
      <c r="C183" s="69" t="s">
        <v>296</v>
      </c>
      <c r="D183" s="69" t="s">
        <v>67</v>
      </c>
      <c r="E183" s="69" t="s">
        <v>23</v>
      </c>
      <c r="F183" s="69" t="s">
        <v>134</v>
      </c>
      <c r="G183" s="69"/>
      <c r="H183" s="318">
        <f>H184</f>
        <v>300</v>
      </c>
      <c r="K183" s="266"/>
    </row>
    <row r="184" spans="1:17" ht="32.25" customHeight="1" x14ac:dyDescent="0.25">
      <c r="A184" s="18"/>
      <c r="B184" s="83" t="s">
        <v>179</v>
      </c>
      <c r="C184" s="236" t="s">
        <v>296</v>
      </c>
      <c r="D184" s="236" t="s">
        <v>159</v>
      </c>
      <c r="E184" s="236" t="s">
        <v>23</v>
      </c>
      <c r="F184" s="236" t="s">
        <v>134</v>
      </c>
      <c r="G184" s="236"/>
      <c r="H184" s="319">
        <f>H185</f>
        <v>300</v>
      </c>
      <c r="K184" s="266"/>
    </row>
    <row r="185" spans="1:17" ht="32.25" customHeight="1" x14ac:dyDescent="0.25">
      <c r="A185" s="18"/>
      <c r="B185" s="83" t="s">
        <v>302</v>
      </c>
      <c r="C185" s="236" t="s">
        <v>296</v>
      </c>
      <c r="D185" s="236" t="s">
        <v>159</v>
      </c>
      <c r="E185" s="236" t="s">
        <v>23</v>
      </c>
      <c r="F185" s="236" t="s">
        <v>297</v>
      </c>
      <c r="G185" s="236"/>
      <c r="H185" s="319">
        <f>H186</f>
        <v>300</v>
      </c>
      <c r="K185" s="266"/>
    </row>
    <row r="186" spans="1:17" ht="32.25" customHeight="1" x14ac:dyDescent="0.25">
      <c r="A186" s="18"/>
      <c r="B186" s="83" t="s">
        <v>83</v>
      </c>
      <c r="C186" s="236" t="s">
        <v>296</v>
      </c>
      <c r="D186" s="236" t="s">
        <v>159</v>
      </c>
      <c r="E186" s="236" t="s">
        <v>23</v>
      </c>
      <c r="F186" s="236" t="s">
        <v>297</v>
      </c>
      <c r="G186" s="236" t="s">
        <v>84</v>
      </c>
      <c r="H186" s="319">
        <f>прил._4!K56</f>
        <v>300</v>
      </c>
      <c r="K186" s="266"/>
    </row>
    <row r="187" spans="1:17" ht="32.25" customHeight="1" x14ac:dyDescent="0.25">
      <c r="A187" s="320"/>
      <c r="B187" s="82"/>
      <c r="C187" s="87"/>
      <c r="D187" s="87"/>
      <c r="E187" s="87"/>
      <c r="F187" s="87"/>
      <c r="G187" s="87"/>
      <c r="H187" s="321"/>
      <c r="K187" s="266"/>
    </row>
    <row r="188" spans="1:17" ht="32.25" customHeight="1" x14ac:dyDescent="0.3">
      <c r="A188" s="34"/>
      <c r="B188" s="353" t="s">
        <v>307</v>
      </c>
      <c r="C188" s="354"/>
      <c r="D188" s="354"/>
      <c r="E188" s="354"/>
      <c r="F188" s="354"/>
      <c r="G188" s="354"/>
      <c r="H188" s="354"/>
      <c r="K188" s="266"/>
    </row>
    <row r="189" spans="1:17" ht="32.25" customHeight="1" x14ac:dyDescent="0.25">
      <c r="A189" s="34"/>
      <c r="B189" s="28"/>
      <c r="C189" s="113"/>
      <c r="D189" s="113"/>
      <c r="E189" s="113"/>
      <c r="F189" s="113"/>
      <c r="G189" s="113"/>
      <c r="H189" s="277"/>
      <c r="K189" s="266"/>
    </row>
    <row r="190" spans="1:17" x14ac:dyDescent="0.25">
      <c r="G190" s="15"/>
      <c r="K190" s="266"/>
      <c r="O190" s="266"/>
      <c r="P190" s="266"/>
      <c r="Q190" s="266"/>
    </row>
    <row r="191" spans="1:17" x14ac:dyDescent="0.25">
      <c r="B191" s="31"/>
      <c r="C191" s="31"/>
      <c r="D191" s="31"/>
      <c r="E191" s="31"/>
      <c r="F191" s="31"/>
      <c r="G191" s="134"/>
      <c r="K191" s="266"/>
      <c r="O191" s="266"/>
      <c r="P191" s="266"/>
      <c r="Q191" s="266"/>
    </row>
    <row r="192" spans="1:17" x14ac:dyDescent="0.25">
      <c r="K192" s="266"/>
      <c r="O192" s="266"/>
      <c r="P192" s="266"/>
      <c r="Q192" s="266"/>
    </row>
    <row r="193" spans="11:11" x14ac:dyDescent="0.25">
      <c r="K193" s="266"/>
    </row>
  </sheetData>
  <mergeCells count="14">
    <mergeCell ref="C1:H1"/>
    <mergeCell ref="C2:H2"/>
    <mergeCell ref="C3:H3"/>
    <mergeCell ref="C4:H4"/>
    <mergeCell ref="C5:H5"/>
    <mergeCell ref="C13:F13"/>
    <mergeCell ref="C14:F14"/>
    <mergeCell ref="B188:H188"/>
    <mergeCell ref="C6:H6"/>
    <mergeCell ref="C7:H7"/>
    <mergeCell ref="C8:H8"/>
    <mergeCell ref="C9:H9"/>
    <mergeCell ref="C10:H10"/>
    <mergeCell ref="A11:H11"/>
  </mergeCells>
  <phoneticPr fontId="32" type="noConversion"/>
  <pageMargins left="0.7" right="0.7" top="0.75" bottom="0.75" header="0.3" footer="0.3"/>
  <pageSetup paperSize="9" scale="9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83"/>
  <sheetViews>
    <sheetView tabSelected="1" view="pageBreakPreview" zoomScaleNormal="91" zoomScaleSheetLayoutView="100" workbookViewId="0">
      <selection activeCell="L128" sqref="L128"/>
    </sheetView>
  </sheetViews>
  <sheetFormatPr defaultColWidth="11.42578125" defaultRowHeight="15" x14ac:dyDescent="0.25"/>
  <cols>
    <col min="1" max="1" width="3.85546875" style="74" customWidth="1"/>
    <col min="2" max="2" width="65.28515625" style="74" customWidth="1"/>
    <col min="3" max="3" width="4.85546875" style="74" customWidth="1"/>
    <col min="4" max="5" width="3.85546875" style="74" customWidth="1"/>
    <col min="6" max="6" width="4.140625" style="74" customWidth="1"/>
    <col min="7" max="7" width="3.28515625" style="74" customWidth="1"/>
    <col min="8" max="8" width="4" style="74" customWidth="1"/>
    <col min="9" max="9" width="7.42578125" style="74" customWidth="1"/>
    <col min="10" max="10" width="4.7109375" style="114" customWidth="1"/>
    <col min="11" max="11" width="15.7109375" style="266" customWidth="1"/>
    <col min="12" max="12" width="11.28515625" style="181" customWidth="1"/>
    <col min="13" max="13" width="14.7109375" style="182" customWidth="1"/>
    <col min="14" max="14" width="9.140625" style="182" customWidth="1"/>
    <col min="15" max="15" width="14.42578125" style="74" customWidth="1"/>
    <col min="16" max="246" width="9.140625" style="74" customWidth="1"/>
    <col min="247" max="247" width="3.85546875" style="74" customWidth="1"/>
    <col min="248" max="248" width="45.28515625" style="74" customWidth="1"/>
    <col min="249" max="249" width="4.85546875" style="74" customWidth="1"/>
    <col min="250" max="251" width="3.85546875" style="74" customWidth="1"/>
    <col min="252" max="252" width="3.7109375" style="74" customWidth="1"/>
    <col min="253" max="253" width="2.5703125" style="74" customWidth="1"/>
    <col min="254" max="254" width="7.42578125" style="74" customWidth="1"/>
    <col min="255" max="255" width="4.7109375" style="74" customWidth="1"/>
    <col min="256" max="16384" width="11.42578125" style="74"/>
  </cols>
  <sheetData>
    <row r="1" spans="1:17" x14ac:dyDescent="0.25">
      <c r="B1"/>
      <c r="C1" s="357" t="s">
        <v>308</v>
      </c>
      <c r="D1" s="357"/>
      <c r="E1" s="357"/>
      <c r="F1" s="357"/>
      <c r="G1" s="357"/>
      <c r="H1" s="357"/>
      <c r="I1" s="357"/>
      <c r="J1" s="357"/>
      <c r="K1" s="357"/>
    </row>
    <row r="2" spans="1:17" x14ac:dyDescent="0.25">
      <c r="C2" s="357" t="s">
        <v>0</v>
      </c>
      <c r="D2" s="357"/>
      <c r="E2" s="357"/>
      <c r="F2" s="357"/>
      <c r="G2" s="357"/>
      <c r="H2" s="357"/>
      <c r="I2" s="357"/>
      <c r="J2" s="357"/>
      <c r="K2" s="357"/>
    </row>
    <row r="3" spans="1:17" x14ac:dyDescent="0.25">
      <c r="C3" s="357" t="s">
        <v>1</v>
      </c>
      <c r="D3" s="357"/>
      <c r="E3" s="357"/>
      <c r="F3" s="357"/>
      <c r="G3" s="357"/>
      <c r="H3" s="357"/>
      <c r="I3" s="357"/>
      <c r="J3" s="357"/>
      <c r="K3" s="357"/>
    </row>
    <row r="4" spans="1:17" x14ac:dyDescent="0.25">
      <c r="C4" s="357" t="s">
        <v>2</v>
      </c>
      <c r="D4" s="357"/>
      <c r="E4" s="357"/>
      <c r="F4" s="357"/>
      <c r="G4" s="357"/>
      <c r="H4" s="357"/>
      <c r="I4" s="357"/>
      <c r="J4" s="357"/>
      <c r="K4" s="357"/>
    </row>
    <row r="5" spans="1:17" x14ac:dyDescent="0.25">
      <c r="C5" s="333"/>
      <c r="D5" s="333"/>
      <c r="E5" s="333"/>
      <c r="F5" s="333"/>
      <c r="G5" s="333"/>
      <c r="H5" s="333"/>
      <c r="I5" s="333"/>
      <c r="J5" s="333"/>
      <c r="K5" s="333" t="s">
        <v>342</v>
      </c>
    </row>
    <row r="6" spans="1:17" x14ac:dyDescent="0.25">
      <c r="B6"/>
      <c r="C6" s="357" t="s">
        <v>205</v>
      </c>
      <c r="D6" s="357"/>
      <c r="E6" s="357"/>
      <c r="F6" s="357"/>
      <c r="G6" s="357"/>
      <c r="H6" s="357"/>
      <c r="I6" s="357"/>
      <c r="J6" s="357"/>
      <c r="K6" s="357"/>
    </row>
    <row r="7" spans="1:17" x14ac:dyDescent="0.25">
      <c r="C7" s="357" t="s">
        <v>0</v>
      </c>
      <c r="D7" s="357"/>
      <c r="E7" s="357"/>
      <c r="F7" s="357"/>
      <c r="G7" s="357"/>
      <c r="H7" s="357"/>
      <c r="I7" s="357"/>
      <c r="J7" s="357"/>
      <c r="K7" s="357"/>
      <c r="P7" s="196"/>
      <c r="Q7" s="196"/>
    </row>
    <row r="8" spans="1:17" x14ac:dyDescent="0.25">
      <c r="C8" s="357" t="s">
        <v>1</v>
      </c>
      <c r="D8" s="357"/>
      <c r="E8" s="357"/>
      <c r="F8" s="357"/>
      <c r="G8" s="357"/>
      <c r="H8" s="357"/>
      <c r="I8" s="357"/>
      <c r="J8" s="357"/>
      <c r="K8" s="357"/>
    </row>
    <row r="9" spans="1:17" x14ac:dyDescent="0.25">
      <c r="C9" s="357" t="s">
        <v>2</v>
      </c>
      <c r="D9" s="357"/>
      <c r="E9" s="357"/>
      <c r="F9" s="357"/>
      <c r="G9" s="357"/>
      <c r="H9" s="357"/>
      <c r="I9" s="357"/>
      <c r="J9" s="357"/>
      <c r="K9" s="357"/>
    </row>
    <row r="10" spans="1:17" x14ac:dyDescent="0.25">
      <c r="C10" s="332"/>
      <c r="D10" s="332"/>
      <c r="E10" s="332"/>
      <c r="F10" s="332"/>
      <c r="G10" s="332"/>
      <c r="H10" s="332"/>
      <c r="I10" s="332"/>
      <c r="J10" s="332"/>
      <c r="K10" s="332" t="s">
        <v>336</v>
      </c>
    </row>
    <row r="11" spans="1:17" ht="12.75" customHeight="1" x14ac:dyDescent="0.25">
      <c r="C11" s="357"/>
      <c r="D11" s="357"/>
      <c r="E11" s="357"/>
      <c r="F11" s="357"/>
      <c r="G11" s="357"/>
      <c r="H11" s="357"/>
      <c r="I11" s="357"/>
      <c r="J11" s="357"/>
      <c r="K11" s="357"/>
    </row>
    <row r="12" spans="1:17" x14ac:dyDescent="0.25">
      <c r="A12" s="358" t="s">
        <v>305</v>
      </c>
      <c r="B12" s="358"/>
      <c r="C12" s="358"/>
      <c r="D12" s="358"/>
      <c r="E12" s="358"/>
      <c r="F12" s="358"/>
      <c r="G12" s="358"/>
      <c r="H12" s="358"/>
      <c r="I12" s="358"/>
      <c r="J12" s="358"/>
      <c r="K12" s="358"/>
    </row>
    <row r="13" spans="1:17" ht="6" customHeight="1" x14ac:dyDescent="0.25">
      <c r="A13" s="361"/>
      <c r="B13" s="361"/>
      <c r="C13" s="361"/>
      <c r="D13" s="361"/>
      <c r="E13" s="361"/>
      <c r="F13" s="361"/>
      <c r="G13" s="361"/>
      <c r="H13" s="361"/>
      <c r="I13" s="361"/>
      <c r="J13" s="361"/>
      <c r="K13" s="361"/>
    </row>
    <row r="14" spans="1:17" ht="17.25" customHeight="1" x14ac:dyDescent="0.25">
      <c r="A14" s="130"/>
      <c r="B14" s="130"/>
      <c r="C14" s="130"/>
      <c r="D14" s="130"/>
      <c r="E14" s="130"/>
      <c r="F14" s="130"/>
      <c r="G14" s="130"/>
      <c r="H14" s="130"/>
      <c r="I14" s="130"/>
      <c r="J14" s="131"/>
      <c r="K14" s="322" t="s">
        <v>60</v>
      </c>
    </row>
    <row r="15" spans="1:17" ht="43.5" customHeight="1" x14ac:dyDescent="0.25">
      <c r="A15" s="126" t="s">
        <v>61</v>
      </c>
      <c r="B15" s="126" t="s">
        <v>4</v>
      </c>
      <c r="C15" s="127" t="s">
        <v>62</v>
      </c>
      <c r="D15" s="128" t="s">
        <v>63</v>
      </c>
      <c r="E15" s="128" t="s">
        <v>6</v>
      </c>
      <c r="F15" s="362" t="s">
        <v>32</v>
      </c>
      <c r="G15" s="363"/>
      <c r="H15" s="363"/>
      <c r="I15" s="364"/>
      <c r="J15" s="129" t="s">
        <v>33</v>
      </c>
      <c r="K15" s="323" t="s">
        <v>158</v>
      </c>
      <c r="L15" s="183"/>
      <c r="M15" s="184"/>
    </row>
    <row r="16" spans="1:17" x14ac:dyDescent="0.25">
      <c r="A16" s="38">
        <v>1</v>
      </c>
      <c r="B16" s="38">
        <v>2</v>
      </c>
      <c r="C16" s="38">
        <v>3</v>
      </c>
      <c r="D16" s="38">
        <v>4</v>
      </c>
      <c r="E16" s="38">
        <v>5</v>
      </c>
      <c r="F16" s="365">
        <v>6</v>
      </c>
      <c r="G16" s="366"/>
      <c r="H16" s="366"/>
      <c r="I16" s="367"/>
      <c r="J16" s="115">
        <v>7</v>
      </c>
      <c r="K16" s="257">
        <v>8</v>
      </c>
      <c r="L16" s="195"/>
      <c r="M16" s="195"/>
    </row>
    <row r="17" spans="1:17" x14ac:dyDescent="0.25">
      <c r="A17" s="38"/>
      <c r="B17" s="76" t="s">
        <v>64</v>
      </c>
      <c r="C17" s="68"/>
      <c r="D17" s="68"/>
      <c r="E17" s="68"/>
      <c r="F17" s="368"/>
      <c r="G17" s="369"/>
      <c r="H17" s="369"/>
      <c r="I17" s="370"/>
      <c r="J17" s="108"/>
      <c r="K17" s="254">
        <f>K30+K18</f>
        <v>26923.900000000005</v>
      </c>
      <c r="L17" s="378"/>
      <c r="M17" s="184"/>
      <c r="N17" s="185"/>
      <c r="O17" s="75"/>
      <c r="Q17" s="75"/>
    </row>
    <row r="18" spans="1:17" x14ac:dyDescent="0.25">
      <c r="A18" s="68">
        <v>1</v>
      </c>
      <c r="B18" s="67" t="s">
        <v>125</v>
      </c>
      <c r="C18" s="68">
        <v>991</v>
      </c>
      <c r="D18" s="69"/>
      <c r="E18" s="69"/>
      <c r="F18" s="105"/>
      <c r="G18" s="106"/>
      <c r="H18" s="106"/>
      <c r="I18" s="107"/>
      <c r="J18" s="69"/>
      <c r="K18" s="254">
        <f>K25+K24</f>
        <v>95.4</v>
      </c>
    </row>
    <row r="19" spans="1:17" x14ac:dyDescent="0.25">
      <c r="A19" s="68"/>
      <c r="B19" s="67" t="s">
        <v>7</v>
      </c>
      <c r="C19" s="68">
        <v>991</v>
      </c>
      <c r="D19" s="69" t="s">
        <v>22</v>
      </c>
      <c r="E19" s="69" t="s">
        <v>23</v>
      </c>
      <c r="F19" s="105"/>
      <c r="G19" s="106"/>
      <c r="H19" s="106"/>
      <c r="I19" s="107"/>
      <c r="J19" s="69"/>
      <c r="K19" s="254">
        <f>K18</f>
        <v>95.4</v>
      </c>
    </row>
    <row r="20" spans="1:17" ht="47.25" x14ac:dyDescent="0.25">
      <c r="A20" s="68"/>
      <c r="B20" s="290" t="s">
        <v>183</v>
      </c>
      <c r="C20" s="68">
        <v>991</v>
      </c>
      <c r="D20" s="69" t="s">
        <v>22</v>
      </c>
      <c r="E20" s="70" t="s">
        <v>26</v>
      </c>
      <c r="F20" s="105"/>
      <c r="G20" s="78"/>
      <c r="H20" s="78"/>
      <c r="I20" s="79"/>
      <c r="J20" s="72"/>
      <c r="K20" s="254">
        <f>K24</f>
        <v>10</v>
      </c>
      <c r="N20" s="184"/>
    </row>
    <row r="21" spans="1:17" ht="42.75" customHeight="1" x14ac:dyDescent="0.25">
      <c r="A21" s="38"/>
      <c r="B21" s="174" t="s">
        <v>184</v>
      </c>
      <c r="C21" s="38">
        <v>991</v>
      </c>
      <c r="D21" s="39" t="s">
        <v>22</v>
      </c>
      <c r="E21" s="40" t="s">
        <v>26</v>
      </c>
      <c r="F21" s="40" t="s">
        <v>182</v>
      </c>
      <c r="G21" s="173" t="s">
        <v>67</v>
      </c>
      <c r="H21" s="41" t="s">
        <v>23</v>
      </c>
      <c r="I21" s="42" t="s">
        <v>134</v>
      </c>
      <c r="J21" s="42"/>
      <c r="K21" s="247">
        <f>K24</f>
        <v>10</v>
      </c>
      <c r="O21" s="75"/>
    </row>
    <row r="22" spans="1:17" ht="15.75" x14ac:dyDescent="0.25">
      <c r="A22" s="38"/>
      <c r="B22" s="174" t="s">
        <v>185</v>
      </c>
      <c r="C22" s="38">
        <v>991</v>
      </c>
      <c r="D22" s="39" t="s">
        <v>22</v>
      </c>
      <c r="E22" s="40" t="s">
        <v>26</v>
      </c>
      <c r="F22" s="40" t="s">
        <v>182</v>
      </c>
      <c r="G22" s="173" t="s">
        <v>69</v>
      </c>
      <c r="H22" s="41" t="s">
        <v>23</v>
      </c>
      <c r="I22" s="42" t="s">
        <v>134</v>
      </c>
      <c r="J22" s="42"/>
      <c r="K22" s="247">
        <f>K24</f>
        <v>10</v>
      </c>
      <c r="N22" s="184"/>
      <c r="P22" s="75"/>
    </row>
    <row r="23" spans="1:17" ht="31.5" x14ac:dyDescent="0.25">
      <c r="A23" s="68"/>
      <c r="B23" s="174" t="s">
        <v>186</v>
      </c>
      <c r="C23" s="38">
        <v>991</v>
      </c>
      <c r="D23" s="39" t="s">
        <v>22</v>
      </c>
      <c r="E23" s="39" t="s">
        <v>26</v>
      </c>
      <c r="F23" s="154" t="s">
        <v>182</v>
      </c>
      <c r="G23" s="172" t="s">
        <v>69</v>
      </c>
      <c r="H23" s="172" t="s">
        <v>23</v>
      </c>
      <c r="I23" s="156" t="s">
        <v>134</v>
      </c>
      <c r="J23" s="39"/>
      <c r="K23" s="247">
        <f>K24</f>
        <v>10</v>
      </c>
    </row>
    <row r="24" spans="1:17" ht="31.5" x14ac:dyDescent="0.25">
      <c r="A24" s="68"/>
      <c r="B24" s="225" t="s">
        <v>187</v>
      </c>
      <c r="C24" s="38">
        <v>991</v>
      </c>
      <c r="D24" s="39" t="s">
        <v>22</v>
      </c>
      <c r="E24" s="39" t="s">
        <v>26</v>
      </c>
      <c r="F24" s="154" t="s">
        <v>182</v>
      </c>
      <c r="G24" s="172" t="s">
        <v>69</v>
      </c>
      <c r="H24" s="172" t="s">
        <v>23</v>
      </c>
      <c r="I24" s="156" t="s">
        <v>148</v>
      </c>
      <c r="J24" s="39" t="s">
        <v>82</v>
      </c>
      <c r="K24" s="247">
        <v>10</v>
      </c>
    </row>
    <row r="25" spans="1:17" ht="20.25" customHeight="1" x14ac:dyDescent="0.25">
      <c r="A25" s="68"/>
      <c r="B25" s="67" t="s">
        <v>7</v>
      </c>
      <c r="C25" s="68">
        <v>991</v>
      </c>
      <c r="D25" s="69" t="s">
        <v>22</v>
      </c>
      <c r="E25" s="69" t="s">
        <v>28</v>
      </c>
      <c r="F25" s="105"/>
      <c r="G25" s="106"/>
      <c r="H25" s="106"/>
      <c r="I25" s="107"/>
      <c r="J25" s="69"/>
      <c r="K25" s="254">
        <f>K29</f>
        <v>85.4</v>
      </c>
    </row>
    <row r="26" spans="1:17" ht="42.75" customHeight="1" x14ac:dyDescent="0.25">
      <c r="A26" s="38"/>
      <c r="B26" s="77" t="s">
        <v>65</v>
      </c>
      <c r="C26" s="38">
        <v>991</v>
      </c>
      <c r="D26" s="39" t="s">
        <v>22</v>
      </c>
      <c r="E26" s="40" t="s">
        <v>28</v>
      </c>
      <c r="F26" s="40" t="s">
        <v>66</v>
      </c>
      <c r="G26" s="41" t="s">
        <v>67</v>
      </c>
      <c r="H26" s="41" t="s">
        <v>23</v>
      </c>
      <c r="I26" s="42" t="s">
        <v>134</v>
      </c>
      <c r="J26" s="42"/>
      <c r="K26" s="247">
        <f>K29</f>
        <v>85.4</v>
      </c>
      <c r="O26" s="75"/>
    </row>
    <row r="27" spans="1:17" x14ac:dyDescent="0.25">
      <c r="A27" s="38"/>
      <c r="B27" s="77" t="s">
        <v>54</v>
      </c>
      <c r="C27" s="38">
        <v>991</v>
      </c>
      <c r="D27" s="39" t="s">
        <v>22</v>
      </c>
      <c r="E27" s="40" t="s">
        <v>28</v>
      </c>
      <c r="F27" s="40" t="s">
        <v>66</v>
      </c>
      <c r="G27" s="41" t="s">
        <v>69</v>
      </c>
      <c r="H27" s="41" t="s">
        <v>23</v>
      </c>
      <c r="I27" s="42" t="s">
        <v>134</v>
      </c>
      <c r="J27" s="42"/>
      <c r="K27" s="247">
        <f>K29</f>
        <v>85.4</v>
      </c>
      <c r="N27" s="184"/>
      <c r="P27" s="75"/>
    </row>
    <row r="28" spans="1:17" ht="30" customHeight="1" x14ac:dyDescent="0.25">
      <c r="A28" s="38"/>
      <c r="B28" s="80" t="s">
        <v>70</v>
      </c>
      <c r="C28" s="38">
        <v>991</v>
      </c>
      <c r="D28" s="39" t="s">
        <v>22</v>
      </c>
      <c r="E28" s="40" t="s">
        <v>28</v>
      </c>
      <c r="F28" s="40" t="s">
        <v>66</v>
      </c>
      <c r="G28" s="41" t="s">
        <v>69</v>
      </c>
      <c r="H28" s="41" t="s">
        <v>23</v>
      </c>
      <c r="I28" s="42" t="s">
        <v>148</v>
      </c>
      <c r="J28" s="42"/>
      <c r="K28" s="247">
        <f>K29</f>
        <v>85.4</v>
      </c>
      <c r="O28" s="75"/>
      <c r="P28" s="75"/>
    </row>
    <row r="29" spans="1:17" ht="21" customHeight="1" x14ac:dyDescent="0.25">
      <c r="A29" s="38"/>
      <c r="B29" s="77" t="s">
        <v>71</v>
      </c>
      <c r="C29" s="257">
        <v>991</v>
      </c>
      <c r="D29" s="258" t="s">
        <v>22</v>
      </c>
      <c r="E29" s="259" t="s">
        <v>28</v>
      </c>
      <c r="F29" s="259" t="s">
        <v>66</v>
      </c>
      <c r="G29" s="252" t="s">
        <v>69</v>
      </c>
      <c r="H29" s="252" t="s">
        <v>23</v>
      </c>
      <c r="I29" s="260" t="s">
        <v>148</v>
      </c>
      <c r="J29" s="260" t="s">
        <v>72</v>
      </c>
      <c r="K29" s="247">
        <f>70+15.4</f>
        <v>85.4</v>
      </c>
      <c r="L29" s="183"/>
      <c r="N29" s="184"/>
      <c r="O29" s="75"/>
    </row>
    <row r="30" spans="1:17" ht="36.75" customHeight="1" x14ac:dyDescent="0.25">
      <c r="A30" s="68">
        <v>2</v>
      </c>
      <c r="B30" s="81" t="s">
        <v>73</v>
      </c>
      <c r="C30" s="68">
        <v>992</v>
      </c>
      <c r="D30" s="66"/>
      <c r="E30" s="66"/>
      <c r="F30" s="40"/>
      <c r="G30" s="41"/>
      <c r="H30" s="41"/>
      <c r="I30" s="42"/>
      <c r="J30" s="68"/>
      <c r="K30" s="254">
        <f>K31+K74+K81+K99+K123+K140+K146+K158+K169+K175</f>
        <v>26828.500000000004</v>
      </c>
      <c r="L30" s="183"/>
      <c r="N30" s="184"/>
      <c r="O30" s="75"/>
      <c r="P30" s="75"/>
      <c r="Q30" s="75"/>
    </row>
    <row r="31" spans="1:17" s="73" customFormat="1" ht="14.25" x14ac:dyDescent="0.2">
      <c r="A31" s="68"/>
      <c r="B31" s="81" t="s">
        <v>7</v>
      </c>
      <c r="C31" s="68">
        <v>992</v>
      </c>
      <c r="D31" s="69" t="s">
        <v>22</v>
      </c>
      <c r="E31" s="69" t="s">
        <v>23</v>
      </c>
      <c r="F31" s="70"/>
      <c r="G31" s="71"/>
      <c r="H31" s="71"/>
      <c r="I31" s="72"/>
      <c r="J31" s="69"/>
      <c r="K31" s="254">
        <f>K36+K37+K56+K61+K62</f>
        <v>10681.900000000001</v>
      </c>
      <c r="L31" s="186"/>
      <c r="M31" s="187"/>
      <c r="N31" s="187"/>
    </row>
    <row r="32" spans="1:17" s="73" customFormat="1" ht="51" customHeight="1" x14ac:dyDescent="0.25">
      <c r="A32" s="68"/>
      <c r="B32" s="291" t="s">
        <v>37</v>
      </c>
      <c r="C32" s="38">
        <v>992</v>
      </c>
      <c r="D32" s="236" t="s">
        <v>22</v>
      </c>
      <c r="E32" s="236" t="s">
        <v>24</v>
      </c>
      <c r="F32" s="40"/>
      <c r="G32" s="41"/>
      <c r="H32" s="41"/>
      <c r="I32" s="42"/>
      <c r="J32" s="236"/>
      <c r="K32" s="247">
        <f>K36</f>
        <v>853.1</v>
      </c>
      <c r="L32" s="186"/>
      <c r="M32" s="187"/>
      <c r="N32" s="187"/>
    </row>
    <row r="33" spans="1:15" s="73" customFormat="1" x14ac:dyDescent="0.25">
      <c r="A33" s="68"/>
      <c r="B33" s="77" t="s">
        <v>74</v>
      </c>
      <c r="C33" s="38">
        <v>992</v>
      </c>
      <c r="D33" s="39" t="s">
        <v>22</v>
      </c>
      <c r="E33" s="39" t="s">
        <v>24</v>
      </c>
      <c r="F33" s="40" t="s">
        <v>75</v>
      </c>
      <c r="G33" s="41" t="s">
        <v>67</v>
      </c>
      <c r="H33" s="41" t="s">
        <v>23</v>
      </c>
      <c r="I33" s="42" t="s">
        <v>134</v>
      </c>
      <c r="J33" s="39"/>
      <c r="K33" s="247">
        <f>K36</f>
        <v>853.1</v>
      </c>
      <c r="L33" s="186"/>
      <c r="M33" s="187"/>
      <c r="N33" s="187"/>
      <c r="O33" s="88"/>
    </row>
    <row r="34" spans="1:15" s="73" customFormat="1" x14ac:dyDescent="0.25">
      <c r="A34" s="68"/>
      <c r="B34" s="77" t="s">
        <v>52</v>
      </c>
      <c r="C34" s="38">
        <v>992</v>
      </c>
      <c r="D34" s="39" t="s">
        <v>22</v>
      </c>
      <c r="E34" s="39" t="s">
        <v>24</v>
      </c>
      <c r="F34" s="40" t="s">
        <v>75</v>
      </c>
      <c r="G34" s="41" t="s">
        <v>76</v>
      </c>
      <c r="H34" s="41" t="s">
        <v>23</v>
      </c>
      <c r="I34" s="42" t="s">
        <v>134</v>
      </c>
      <c r="J34" s="39"/>
      <c r="K34" s="247">
        <f>K36</f>
        <v>853.1</v>
      </c>
      <c r="L34" s="186"/>
      <c r="M34" s="187"/>
      <c r="N34" s="187"/>
      <c r="O34" s="88"/>
    </row>
    <row r="35" spans="1:15" s="73" customFormat="1" x14ac:dyDescent="0.25">
      <c r="A35" s="68"/>
      <c r="B35" s="77" t="s">
        <v>70</v>
      </c>
      <c r="C35" s="38">
        <v>992</v>
      </c>
      <c r="D35" s="39" t="s">
        <v>22</v>
      </c>
      <c r="E35" s="39" t="s">
        <v>24</v>
      </c>
      <c r="F35" s="40" t="s">
        <v>75</v>
      </c>
      <c r="G35" s="41" t="s">
        <v>76</v>
      </c>
      <c r="H35" s="41" t="s">
        <v>23</v>
      </c>
      <c r="I35" s="42" t="s">
        <v>148</v>
      </c>
      <c r="J35" s="39"/>
      <c r="K35" s="247">
        <f>K36</f>
        <v>853.1</v>
      </c>
      <c r="L35" s="186"/>
      <c r="M35" s="187"/>
      <c r="N35" s="187"/>
    </row>
    <row r="36" spans="1:15" s="73" customFormat="1" ht="75" customHeight="1" x14ac:dyDescent="0.25">
      <c r="A36" s="68"/>
      <c r="B36" s="77" t="s">
        <v>77</v>
      </c>
      <c r="C36" s="38">
        <v>992</v>
      </c>
      <c r="D36" s="39" t="s">
        <v>22</v>
      </c>
      <c r="E36" s="39" t="s">
        <v>24</v>
      </c>
      <c r="F36" s="40" t="s">
        <v>75</v>
      </c>
      <c r="G36" s="41" t="s">
        <v>76</v>
      </c>
      <c r="H36" s="41" t="s">
        <v>23</v>
      </c>
      <c r="I36" s="42" t="s">
        <v>148</v>
      </c>
      <c r="J36" s="39" t="s">
        <v>78</v>
      </c>
      <c r="K36" s="247">
        <v>853.1</v>
      </c>
      <c r="L36" s="186"/>
      <c r="M36" s="187"/>
      <c r="N36" s="187"/>
      <c r="O36" s="88"/>
    </row>
    <row r="37" spans="1:15" s="73" customFormat="1" ht="57.75" customHeight="1" x14ac:dyDescent="0.25">
      <c r="A37" s="68"/>
      <c r="B37" s="291" t="s">
        <v>79</v>
      </c>
      <c r="C37" s="38">
        <v>992</v>
      </c>
      <c r="D37" s="236" t="s">
        <v>22</v>
      </c>
      <c r="E37" s="236" t="s">
        <v>25</v>
      </c>
      <c r="F37" s="40"/>
      <c r="G37" s="41"/>
      <c r="H37" s="41"/>
      <c r="I37" s="42"/>
      <c r="J37" s="236"/>
      <c r="K37" s="247">
        <f>K41+K42+K43+K46+K47</f>
        <v>4871.7000000000007</v>
      </c>
      <c r="L37" s="186"/>
      <c r="M37" s="188"/>
      <c r="N37" s="187"/>
    </row>
    <row r="38" spans="1:15" s="73" customFormat="1" x14ac:dyDescent="0.25">
      <c r="A38" s="68"/>
      <c r="B38" s="77" t="s">
        <v>173</v>
      </c>
      <c r="C38" s="38">
        <v>992</v>
      </c>
      <c r="D38" s="39" t="s">
        <v>22</v>
      </c>
      <c r="E38" s="39" t="s">
        <v>25</v>
      </c>
      <c r="F38" s="40" t="s">
        <v>80</v>
      </c>
      <c r="G38" s="41" t="s">
        <v>67</v>
      </c>
      <c r="H38" s="41" t="s">
        <v>23</v>
      </c>
      <c r="I38" s="42" t="s">
        <v>134</v>
      </c>
      <c r="J38" s="39"/>
      <c r="K38" s="247">
        <f>K39+K44+K47</f>
        <v>4871.7000000000007</v>
      </c>
      <c r="L38" s="186"/>
      <c r="M38" s="187"/>
      <c r="N38" s="187"/>
    </row>
    <row r="39" spans="1:15" x14ac:dyDescent="0.25">
      <c r="A39" s="36"/>
      <c r="B39" s="77" t="s">
        <v>173</v>
      </c>
      <c r="C39" s="38">
        <v>992</v>
      </c>
      <c r="D39" s="39" t="s">
        <v>22</v>
      </c>
      <c r="E39" s="39" t="s">
        <v>25</v>
      </c>
      <c r="F39" s="40" t="s">
        <v>80</v>
      </c>
      <c r="G39" s="41" t="s">
        <v>76</v>
      </c>
      <c r="H39" s="41" t="s">
        <v>23</v>
      </c>
      <c r="I39" s="42" t="s">
        <v>134</v>
      </c>
      <c r="J39" s="39"/>
      <c r="K39" s="247">
        <f>K40</f>
        <v>4796.1000000000004</v>
      </c>
    </row>
    <row r="40" spans="1:15" x14ac:dyDescent="0.25">
      <c r="A40" s="36"/>
      <c r="B40" s="77" t="s">
        <v>70</v>
      </c>
      <c r="C40" s="38">
        <v>992</v>
      </c>
      <c r="D40" s="39" t="s">
        <v>22</v>
      </c>
      <c r="E40" s="39" t="s">
        <v>25</v>
      </c>
      <c r="F40" s="40" t="s">
        <v>80</v>
      </c>
      <c r="G40" s="41" t="s">
        <v>76</v>
      </c>
      <c r="H40" s="41" t="s">
        <v>23</v>
      </c>
      <c r="I40" s="42" t="s">
        <v>148</v>
      </c>
      <c r="J40" s="39"/>
      <c r="K40" s="247">
        <f>K41+K42+K43</f>
        <v>4796.1000000000004</v>
      </c>
    </row>
    <row r="41" spans="1:15" ht="76.5" customHeight="1" x14ac:dyDescent="0.25">
      <c r="A41" s="36"/>
      <c r="B41" s="77" t="s">
        <v>77</v>
      </c>
      <c r="C41" s="38">
        <v>992</v>
      </c>
      <c r="D41" s="39" t="s">
        <v>22</v>
      </c>
      <c r="E41" s="39" t="s">
        <v>25</v>
      </c>
      <c r="F41" s="40" t="s">
        <v>80</v>
      </c>
      <c r="G41" s="41" t="s">
        <v>76</v>
      </c>
      <c r="H41" s="41" t="s">
        <v>23</v>
      </c>
      <c r="I41" s="42" t="s">
        <v>148</v>
      </c>
      <c r="J41" s="39" t="s">
        <v>78</v>
      </c>
      <c r="K41" s="247">
        <v>3427.5</v>
      </c>
    </row>
    <row r="42" spans="1:15" ht="28.5" customHeight="1" x14ac:dyDescent="0.25">
      <c r="A42" s="36"/>
      <c r="B42" s="77" t="s">
        <v>81</v>
      </c>
      <c r="C42" s="38">
        <v>992</v>
      </c>
      <c r="D42" s="39" t="s">
        <v>22</v>
      </c>
      <c r="E42" s="39" t="s">
        <v>25</v>
      </c>
      <c r="F42" s="40" t="s">
        <v>80</v>
      </c>
      <c r="G42" s="41" t="s">
        <v>76</v>
      </c>
      <c r="H42" s="41" t="s">
        <v>23</v>
      </c>
      <c r="I42" s="42" t="s">
        <v>148</v>
      </c>
      <c r="J42" s="39" t="s">
        <v>82</v>
      </c>
      <c r="K42" s="247">
        <v>1351.5</v>
      </c>
    </row>
    <row r="43" spans="1:15" ht="16.5" customHeight="1" x14ac:dyDescent="0.25">
      <c r="A43" s="292"/>
      <c r="B43" s="20" t="s">
        <v>83</v>
      </c>
      <c r="C43" s="160">
        <v>992</v>
      </c>
      <c r="D43" s="26" t="s">
        <v>22</v>
      </c>
      <c r="E43" s="26" t="s">
        <v>25</v>
      </c>
      <c r="F43" s="149" t="s">
        <v>80</v>
      </c>
      <c r="G43" s="151" t="s">
        <v>76</v>
      </c>
      <c r="H43" s="151" t="s">
        <v>23</v>
      </c>
      <c r="I43" s="27" t="s">
        <v>148</v>
      </c>
      <c r="J43" s="26" t="s">
        <v>84</v>
      </c>
      <c r="K43" s="247">
        <v>17.100000000000001</v>
      </c>
    </row>
    <row r="44" spans="1:15" x14ac:dyDescent="0.25">
      <c r="A44" s="36"/>
      <c r="B44" s="77" t="s">
        <v>57</v>
      </c>
      <c r="C44" s="38">
        <v>992</v>
      </c>
      <c r="D44" s="39" t="s">
        <v>22</v>
      </c>
      <c r="E44" s="39" t="s">
        <v>25</v>
      </c>
      <c r="F44" s="40" t="s">
        <v>80</v>
      </c>
      <c r="G44" s="41" t="s">
        <v>69</v>
      </c>
      <c r="H44" s="41" t="s">
        <v>23</v>
      </c>
      <c r="I44" s="42" t="s">
        <v>134</v>
      </c>
      <c r="J44" s="39"/>
      <c r="K44" s="247">
        <f>K45</f>
        <v>3.8</v>
      </c>
    </row>
    <row r="45" spans="1:15" ht="45" x14ac:dyDescent="0.25">
      <c r="A45" s="36"/>
      <c r="B45" s="77" t="s">
        <v>85</v>
      </c>
      <c r="C45" s="38">
        <v>992</v>
      </c>
      <c r="D45" s="39" t="s">
        <v>22</v>
      </c>
      <c r="E45" s="39" t="s">
        <v>25</v>
      </c>
      <c r="F45" s="40" t="s">
        <v>80</v>
      </c>
      <c r="G45" s="41" t="s">
        <v>69</v>
      </c>
      <c r="H45" s="41" t="s">
        <v>23</v>
      </c>
      <c r="I45" s="42" t="s">
        <v>149</v>
      </c>
      <c r="J45" s="39"/>
      <c r="K45" s="247">
        <f>K46</f>
        <v>3.8</v>
      </c>
    </row>
    <row r="46" spans="1:15" ht="44.25" customHeight="1" x14ac:dyDescent="0.25">
      <c r="A46" s="157"/>
      <c r="B46" s="84" t="s">
        <v>81</v>
      </c>
      <c r="C46" s="158">
        <v>992</v>
      </c>
      <c r="D46" s="178" t="s">
        <v>22</v>
      </c>
      <c r="E46" s="178" t="s">
        <v>25</v>
      </c>
      <c r="F46" s="268" t="s">
        <v>80</v>
      </c>
      <c r="G46" s="269" t="s">
        <v>69</v>
      </c>
      <c r="H46" s="269" t="s">
        <v>23</v>
      </c>
      <c r="I46" s="205" t="s">
        <v>149</v>
      </c>
      <c r="J46" s="178" t="s">
        <v>82</v>
      </c>
      <c r="K46" s="316">
        <v>3.8</v>
      </c>
    </row>
    <row r="47" spans="1:15" x14ac:dyDescent="0.25">
      <c r="A47" s="36"/>
      <c r="B47" s="83" t="s">
        <v>236</v>
      </c>
      <c r="C47" s="38">
        <v>992</v>
      </c>
      <c r="D47" s="236" t="s">
        <v>22</v>
      </c>
      <c r="E47" s="236" t="s">
        <v>25</v>
      </c>
      <c r="F47" s="268" t="s">
        <v>80</v>
      </c>
      <c r="G47" s="269" t="s">
        <v>159</v>
      </c>
      <c r="H47" s="269" t="s">
        <v>23</v>
      </c>
      <c r="I47" s="205" t="s">
        <v>134</v>
      </c>
      <c r="J47" s="236"/>
      <c r="K47" s="247">
        <f>K48+K50</f>
        <v>71.8</v>
      </c>
    </row>
    <row r="48" spans="1:15" ht="45" x14ac:dyDescent="0.25">
      <c r="A48" s="36"/>
      <c r="B48" s="83" t="s">
        <v>237</v>
      </c>
      <c r="C48" s="38">
        <v>992</v>
      </c>
      <c r="D48" s="236" t="s">
        <v>22</v>
      </c>
      <c r="E48" s="236" t="s">
        <v>25</v>
      </c>
      <c r="F48" s="268" t="s">
        <v>80</v>
      </c>
      <c r="G48" s="269" t="s">
        <v>159</v>
      </c>
      <c r="H48" s="269" t="s">
        <v>23</v>
      </c>
      <c r="I48" s="205" t="s">
        <v>238</v>
      </c>
      <c r="J48" s="236"/>
      <c r="K48" s="247">
        <f>K49</f>
        <v>40.200000000000003</v>
      </c>
    </row>
    <row r="49" spans="1:14" x14ac:dyDescent="0.25">
      <c r="A49" s="36"/>
      <c r="B49" s="83" t="s">
        <v>71</v>
      </c>
      <c r="C49" s="38">
        <v>992</v>
      </c>
      <c r="D49" s="236" t="s">
        <v>22</v>
      </c>
      <c r="E49" s="236" t="s">
        <v>25</v>
      </c>
      <c r="F49" s="268" t="s">
        <v>80</v>
      </c>
      <c r="G49" s="269" t="s">
        <v>159</v>
      </c>
      <c r="H49" s="269" t="s">
        <v>23</v>
      </c>
      <c r="I49" s="205" t="s">
        <v>238</v>
      </c>
      <c r="J49" s="236" t="s">
        <v>72</v>
      </c>
      <c r="K49" s="247">
        <f>27.5+12.7</f>
        <v>40.200000000000003</v>
      </c>
    </row>
    <row r="50" spans="1:14" ht="30" x14ac:dyDescent="0.25">
      <c r="A50" s="36"/>
      <c r="B50" s="83" t="s">
        <v>239</v>
      </c>
      <c r="C50" s="38">
        <v>992</v>
      </c>
      <c r="D50" s="236" t="s">
        <v>22</v>
      </c>
      <c r="E50" s="236" t="s">
        <v>25</v>
      </c>
      <c r="F50" s="268" t="s">
        <v>80</v>
      </c>
      <c r="G50" s="269" t="s">
        <v>159</v>
      </c>
      <c r="H50" s="269" t="s">
        <v>23</v>
      </c>
      <c r="I50" s="205" t="s">
        <v>241</v>
      </c>
      <c r="J50" s="236"/>
      <c r="K50" s="247">
        <f>K51</f>
        <v>31.599999999999998</v>
      </c>
    </row>
    <row r="51" spans="1:14" x14ac:dyDescent="0.25">
      <c r="A51" s="36"/>
      <c r="B51" s="83" t="s">
        <v>71</v>
      </c>
      <c r="C51" s="38">
        <v>992</v>
      </c>
      <c r="D51" s="236" t="s">
        <v>22</v>
      </c>
      <c r="E51" s="236" t="s">
        <v>25</v>
      </c>
      <c r="F51" s="268" t="s">
        <v>80</v>
      </c>
      <c r="G51" s="269" t="s">
        <v>159</v>
      </c>
      <c r="H51" s="269" t="s">
        <v>23</v>
      </c>
      <c r="I51" s="205" t="s">
        <v>241</v>
      </c>
      <c r="J51" s="236" t="s">
        <v>72</v>
      </c>
      <c r="K51" s="247">
        <f>25.9+5.7</f>
        <v>31.599999999999998</v>
      </c>
    </row>
    <row r="52" spans="1:14" x14ac:dyDescent="0.25">
      <c r="A52" s="36"/>
      <c r="B52" s="326" t="s">
        <v>300</v>
      </c>
      <c r="C52" s="68">
        <v>992</v>
      </c>
      <c r="D52" s="69" t="s">
        <v>22</v>
      </c>
      <c r="E52" s="69" t="s">
        <v>29</v>
      </c>
      <c r="F52" s="327"/>
      <c r="G52" s="328"/>
      <c r="H52" s="328"/>
      <c r="I52" s="329"/>
      <c r="J52" s="69"/>
      <c r="K52" s="254">
        <f>K53</f>
        <v>300</v>
      </c>
    </row>
    <row r="53" spans="1:14" ht="30" x14ac:dyDescent="0.25">
      <c r="A53" s="36"/>
      <c r="B53" s="83" t="s">
        <v>301</v>
      </c>
      <c r="C53" s="38">
        <v>992</v>
      </c>
      <c r="D53" s="236" t="s">
        <v>22</v>
      </c>
      <c r="E53" s="236" t="s">
        <v>29</v>
      </c>
      <c r="F53" s="268" t="s">
        <v>296</v>
      </c>
      <c r="G53" s="269" t="s">
        <v>67</v>
      </c>
      <c r="H53" s="269" t="s">
        <v>23</v>
      </c>
      <c r="I53" s="205" t="s">
        <v>134</v>
      </c>
      <c r="J53" s="236"/>
      <c r="K53" s="247">
        <f>K54</f>
        <v>300</v>
      </c>
    </row>
    <row r="54" spans="1:14" x14ac:dyDescent="0.25">
      <c r="A54" s="36"/>
      <c r="B54" s="83" t="s">
        <v>179</v>
      </c>
      <c r="C54" s="38">
        <v>992</v>
      </c>
      <c r="D54" s="236" t="s">
        <v>22</v>
      </c>
      <c r="E54" s="236" t="s">
        <v>29</v>
      </c>
      <c r="F54" s="268" t="s">
        <v>296</v>
      </c>
      <c r="G54" s="269" t="s">
        <v>159</v>
      </c>
      <c r="H54" s="269" t="s">
        <v>23</v>
      </c>
      <c r="I54" s="205" t="s">
        <v>134</v>
      </c>
      <c r="J54" s="236"/>
      <c r="K54" s="247">
        <f>K55</f>
        <v>300</v>
      </c>
    </row>
    <row r="55" spans="1:14" x14ac:dyDescent="0.25">
      <c r="A55" s="36"/>
      <c r="B55" s="83" t="s">
        <v>302</v>
      </c>
      <c r="C55" s="38">
        <v>992</v>
      </c>
      <c r="D55" s="236" t="s">
        <v>22</v>
      </c>
      <c r="E55" s="236" t="s">
        <v>29</v>
      </c>
      <c r="F55" s="268" t="s">
        <v>296</v>
      </c>
      <c r="G55" s="269" t="s">
        <v>159</v>
      </c>
      <c r="H55" s="269" t="s">
        <v>23</v>
      </c>
      <c r="I55" s="205" t="s">
        <v>297</v>
      </c>
      <c r="J55" s="236"/>
      <c r="K55" s="247">
        <f>K56</f>
        <v>300</v>
      </c>
    </row>
    <row r="56" spans="1:14" x14ac:dyDescent="0.25">
      <c r="A56" s="36"/>
      <c r="B56" s="83" t="s">
        <v>83</v>
      </c>
      <c r="C56" s="38">
        <v>992</v>
      </c>
      <c r="D56" s="236" t="s">
        <v>22</v>
      </c>
      <c r="E56" s="236" t="s">
        <v>29</v>
      </c>
      <c r="F56" s="268" t="s">
        <v>296</v>
      </c>
      <c r="G56" s="269" t="s">
        <v>159</v>
      </c>
      <c r="H56" s="269" t="s">
        <v>23</v>
      </c>
      <c r="I56" s="205" t="s">
        <v>297</v>
      </c>
      <c r="J56" s="236" t="s">
        <v>84</v>
      </c>
      <c r="K56" s="247">
        <v>300</v>
      </c>
    </row>
    <row r="57" spans="1:14" x14ac:dyDescent="0.25">
      <c r="A57" s="36"/>
      <c r="B57" s="67" t="s">
        <v>86</v>
      </c>
      <c r="C57" s="68">
        <v>992</v>
      </c>
      <c r="D57" s="69" t="s">
        <v>22</v>
      </c>
      <c r="E57" s="69" t="s">
        <v>42</v>
      </c>
      <c r="F57" s="70"/>
      <c r="G57" s="71"/>
      <c r="H57" s="71"/>
      <c r="I57" s="72"/>
      <c r="J57" s="69"/>
      <c r="K57" s="254">
        <f>K61</f>
        <v>10</v>
      </c>
    </row>
    <row r="58" spans="1:14" x14ac:dyDescent="0.25">
      <c r="A58" s="36"/>
      <c r="B58" s="77" t="s">
        <v>59</v>
      </c>
      <c r="C58" s="38">
        <v>992</v>
      </c>
      <c r="D58" s="39" t="s">
        <v>22</v>
      </c>
      <c r="E58" s="39" t="s">
        <v>42</v>
      </c>
      <c r="F58" s="40" t="s">
        <v>80</v>
      </c>
      <c r="G58" s="41" t="s">
        <v>67</v>
      </c>
      <c r="H58" s="41" t="s">
        <v>23</v>
      </c>
      <c r="I58" s="42" t="s">
        <v>134</v>
      </c>
      <c r="J58" s="39"/>
      <c r="K58" s="247">
        <f>K61</f>
        <v>10</v>
      </c>
    </row>
    <row r="59" spans="1:14" x14ac:dyDescent="0.25">
      <c r="A59" s="36"/>
      <c r="B59" s="77" t="s">
        <v>55</v>
      </c>
      <c r="C59" s="38">
        <v>992</v>
      </c>
      <c r="D59" s="39" t="s">
        <v>22</v>
      </c>
      <c r="E59" s="39" t="s">
        <v>42</v>
      </c>
      <c r="F59" s="40" t="s">
        <v>80</v>
      </c>
      <c r="G59" s="41" t="s">
        <v>87</v>
      </c>
      <c r="H59" s="41" t="s">
        <v>23</v>
      </c>
      <c r="I59" s="42" t="s">
        <v>134</v>
      </c>
      <c r="J59" s="39"/>
      <c r="K59" s="247">
        <f>K61</f>
        <v>10</v>
      </c>
    </row>
    <row r="60" spans="1:14" x14ac:dyDescent="0.25">
      <c r="A60" s="36"/>
      <c r="B60" s="77" t="s">
        <v>88</v>
      </c>
      <c r="C60" s="38">
        <v>992</v>
      </c>
      <c r="D60" s="39" t="s">
        <v>22</v>
      </c>
      <c r="E60" s="39" t="s">
        <v>42</v>
      </c>
      <c r="F60" s="40" t="s">
        <v>80</v>
      </c>
      <c r="G60" s="41" t="s">
        <v>87</v>
      </c>
      <c r="H60" s="41" t="s">
        <v>23</v>
      </c>
      <c r="I60" s="42" t="s">
        <v>150</v>
      </c>
      <c r="J60" s="39"/>
      <c r="K60" s="247">
        <f>K61</f>
        <v>10</v>
      </c>
    </row>
    <row r="61" spans="1:14" x14ac:dyDescent="0.25">
      <c r="A61" s="36"/>
      <c r="B61" s="77" t="s">
        <v>83</v>
      </c>
      <c r="C61" s="38">
        <v>992</v>
      </c>
      <c r="D61" s="39" t="s">
        <v>22</v>
      </c>
      <c r="E61" s="39" t="s">
        <v>42</v>
      </c>
      <c r="F61" s="40" t="s">
        <v>80</v>
      </c>
      <c r="G61" s="41" t="s">
        <v>87</v>
      </c>
      <c r="H61" s="41" t="s">
        <v>23</v>
      </c>
      <c r="I61" s="42" t="s">
        <v>150</v>
      </c>
      <c r="J61" s="39" t="s">
        <v>84</v>
      </c>
      <c r="K61" s="247">
        <v>10</v>
      </c>
    </row>
    <row r="62" spans="1:14" s="73" customFormat="1" ht="28.5" customHeight="1" x14ac:dyDescent="0.25">
      <c r="A62" s="66"/>
      <c r="B62" s="81" t="s">
        <v>8</v>
      </c>
      <c r="C62" s="248">
        <v>992</v>
      </c>
      <c r="D62" s="249" t="s">
        <v>22</v>
      </c>
      <c r="E62" s="249">
        <v>13</v>
      </c>
      <c r="F62" s="250"/>
      <c r="G62" s="251"/>
      <c r="H62" s="252"/>
      <c r="I62" s="253"/>
      <c r="J62" s="249"/>
      <c r="K62" s="254">
        <f>K63+K67+K71</f>
        <v>4647.0999999999995</v>
      </c>
      <c r="L62" s="186"/>
      <c r="M62" s="187"/>
      <c r="N62" s="187"/>
    </row>
    <row r="63" spans="1:14" ht="45" x14ac:dyDescent="0.25">
      <c r="A63" s="36"/>
      <c r="B63" s="43" t="s">
        <v>284</v>
      </c>
      <c r="C63" s="38">
        <v>992</v>
      </c>
      <c r="D63" s="39" t="s">
        <v>22</v>
      </c>
      <c r="E63" s="39">
        <v>13</v>
      </c>
      <c r="F63" s="40" t="s">
        <v>42</v>
      </c>
      <c r="G63" s="41" t="s">
        <v>67</v>
      </c>
      <c r="H63" s="41" t="s">
        <v>23</v>
      </c>
      <c r="I63" s="42" t="s">
        <v>134</v>
      </c>
      <c r="J63" s="85"/>
      <c r="K63" s="247">
        <f>K66</f>
        <v>14.4</v>
      </c>
    </row>
    <row r="64" spans="1:14" x14ac:dyDescent="0.25">
      <c r="A64" s="36"/>
      <c r="B64" s="43" t="s">
        <v>93</v>
      </c>
      <c r="C64" s="38">
        <v>992</v>
      </c>
      <c r="D64" s="39" t="s">
        <v>22</v>
      </c>
      <c r="E64" s="39">
        <v>13</v>
      </c>
      <c r="F64" s="40" t="s">
        <v>42</v>
      </c>
      <c r="G64" s="41" t="s">
        <v>76</v>
      </c>
      <c r="H64" s="41" t="s">
        <v>23</v>
      </c>
      <c r="I64" s="42" t="s">
        <v>134</v>
      </c>
      <c r="J64" s="85"/>
      <c r="K64" s="247">
        <f>K66</f>
        <v>14.4</v>
      </c>
    </row>
    <row r="65" spans="1:256" s="31" customFormat="1" x14ac:dyDescent="0.25">
      <c r="A65" s="29"/>
      <c r="B65" s="159" t="s">
        <v>94</v>
      </c>
      <c r="C65" s="160">
        <v>992</v>
      </c>
      <c r="D65" s="26" t="s">
        <v>22</v>
      </c>
      <c r="E65" s="26">
        <v>13</v>
      </c>
      <c r="F65" s="149" t="s">
        <v>42</v>
      </c>
      <c r="G65" s="151" t="s">
        <v>76</v>
      </c>
      <c r="H65" s="151" t="s">
        <v>23</v>
      </c>
      <c r="I65" s="27" t="s">
        <v>140</v>
      </c>
      <c r="J65" s="30"/>
      <c r="K65" s="247">
        <f>K66</f>
        <v>14.4</v>
      </c>
      <c r="L65" s="189"/>
      <c r="M65" s="190"/>
      <c r="N65" s="190"/>
    </row>
    <row r="66" spans="1:256" x14ac:dyDescent="0.25">
      <c r="A66" s="36"/>
      <c r="B66" s="77" t="s">
        <v>117</v>
      </c>
      <c r="C66" s="38">
        <v>992</v>
      </c>
      <c r="D66" s="39" t="s">
        <v>22</v>
      </c>
      <c r="E66" s="39">
        <v>13</v>
      </c>
      <c r="F66" s="40" t="s">
        <v>42</v>
      </c>
      <c r="G66" s="41" t="s">
        <v>76</v>
      </c>
      <c r="H66" s="41" t="s">
        <v>23</v>
      </c>
      <c r="I66" s="42" t="s">
        <v>140</v>
      </c>
      <c r="J66" s="39" t="s">
        <v>118</v>
      </c>
      <c r="K66" s="247">
        <v>14.4</v>
      </c>
    </row>
    <row r="67" spans="1:256" ht="45" x14ac:dyDescent="0.25">
      <c r="A67" s="36"/>
      <c r="B67" s="43" t="s">
        <v>207</v>
      </c>
      <c r="C67" s="160">
        <v>992</v>
      </c>
      <c r="D67" s="26" t="s">
        <v>22</v>
      </c>
      <c r="E67" s="26">
        <v>13</v>
      </c>
      <c r="F67" s="149" t="s">
        <v>41</v>
      </c>
      <c r="G67" s="151" t="s">
        <v>67</v>
      </c>
      <c r="H67" s="151" t="s">
        <v>23</v>
      </c>
      <c r="I67" s="27" t="s">
        <v>134</v>
      </c>
      <c r="J67" s="26"/>
      <c r="K67" s="247">
        <f>K70</f>
        <v>146.5</v>
      </c>
    </row>
    <row r="68" spans="1:256" x14ac:dyDescent="0.25">
      <c r="A68" s="36"/>
      <c r="B68" s="159" t="s">
        <v>193</v>
      </c>
      <c r="C68" s="160">
        <v>992</v>
      </c>
      <c r="D68" s="26" t="s">
        <v>22</v>
      </c>
      <c r="E68" s="26">
        <v>13</v>
      </c>
      <c r="F68" s="149" t="s">
        <v>41</v>
      </c>
      <c r="G68" s="151" t="s">
        <v>67</v>
      </c>
      <c r="H68" s="151" t="s">
        <v>23</v>
      </c>
      <c r="I68" s="27" t="s">
        <v>134</v>
      </c>
      <c r="J68" s="26"/>
      <c r="K68" s="247">
        <f>K70</f>
        <v>146.5</v>
      </c>
    </row>
    <row r="69" spans="1:256" ht="58.5" customHeight="1" x14ac:dyDescent="0.25">
      <c r="A69" s="36"/>
      <c r="B69" s="159" t="s">
        <v>195</v>
      </c>
      <c r="C69" s="160">
        <v>992</v>
      </c>
      <c r="D69" s="26" t="s">
        <v>22</v>
      </c>
      <c r="E69" s="26">
        <v>13</v>
      </c>
      <c r="F69" s="149" t="s">
        <v>41</v>
      </c>
      <c r="G69" s="151" t="s">
        <v>76</v>
      </c>
      <c r="H69" s="151" t="s">
        <v>23</v>
      </c>
      <c r="I69" s="27" t="s">
        <v>194</v>
      </c>
      <c r="J69" s="26"/>
      <c r="K69" s="247">
        <f>K70</f>
        <v>146.5</v>
      </c>
    </row>
    <row r="70" spans="1:256" ht="35.25" customHeight="1" x14ac:dyDescent="0.25">
      <c r="A70" s="36"/>
      <c r="B70" s="20" t="s">
        <v>81</v>
      </c>
      <c r="C70" s="160">
        <v>992</v>
      </c>
      <c r="D70" s="26" t="s">
        <v>22</v>
      </c>
      <c r="E70" s="26">
        <v>13</v>
      </c>
      <c r="F70" s="149" t="s">
        <v>41</v>
      </c>
      <c r="G70" s="151" t="s">
        <v>76</v>
      </c>
      <c r="H70" s="151" t="s">
        <v>23</v>
      </c>
      <c r="I70" s="27" t="s">
        <v>194</v>
      </c>
      <c r="J70" s="26" t="s">
        <v>82</v>
      </c>
      <c r="K70" s="247">
        <v>146.5</v>
      </c>
    </row>
    <row r="71" spans="1:256" ht="33.75" customHeight="1" x14ac:dyDescent="0.25">
      <c r="A71" s="36"/>
      <c r="B71" s="77" t="s">
        <v>53</v>
      </c>
      <c r="C71" s="38">
        <v>992</v>
      </c>
      <c r="D71" s="39" t="s">
        <v>22</v>
      </c>
      <c r="E71" s="39" t="s">
        <v>41</v>
      </c>
      <c r="F71" s="40" t="s">
        <v>80</v>
      </c>
      <c r="G71" s="41" t="s">
        <v>76</v>
      </c>
      <c r="H71" s="41" t="s">
        <v>23</v>
      </c>
      <c r="I71" s="42" t="s">
        <v>134</v>
      </c>
      <c r="J71" s="39"/>
      <c r="K71" s="247">
        <f>K72</f>
        <v>4486.2</v>
      </c>
    </row>
    <row r="72" spans="1:256" s="73" customFormat="1" x14ac:dyDescent="0.25">
      <c r="A72" s="36"/>
      <c r="B72" s="77" t="s">
        <v>179</v>
      </c>
      <c r="C72" s="38">
        <v>992</v>
      </c>
      <c r="D72" s="39" t="s">
        <v>22</v>
      </c>
      <c r="E72" s="39" t="s">
        <v>41</v>
      </c>
      <c r="F72" s="40" t="s">
        <v>80</v>
      </c>
      <c r="G72" s="41" t="s">
        <v>76</v>
      </c>
      <c r="H72" s="41" t="s">
        <v>23</v>
      </c>
      <c r="I72" s="42" t="s">
        <v>180</v>
      </c>
      <c r="J72" s="39"/>
      <c r="K72" s="247">
        <f>K73</f>
        <v>4486.2</v>
      </c>
      <c r="L72" s="181"/>
      <c r="M72" s="182"/>
      <c r="N72" s="182"/>
      <c r="O72" s="74"/>
      <c r="P72" s="74"/>
      <c r="Q72" s="74"/>
      <c r="R72" s="74"/>
      <c r="S72" s="74"/>
      <c r="T72" s="74"/>
      <c r="U72" s="74"/>
      <c r="V72" s="74"/>
      <c r="W72" s="74"/>
      <c r="X72" s="74"/>
      <c r="Y72" s="74"/>
      <c r="Z72" s="74"/>
      <c r="AA72" s="74"/>
      <c r="AB72" s="74"/>
      <c r="AC72" s="74"/>
      <c r="AD72" s="74"/>
      <c r="AE72" s="74"/>
      <c r="AF72" s="74"/>
      <c r="AG72" s="74"/>
      <c r="AH72" s="74"/>
      <c r="AI72" s="74"/>
      <c r="AJ72" s="74"/>
      <c r="AK72" s="74"/>
      <c r="AL72" s="74"/>
      <c r="AM72" s="74"/>
      <c r="AN72" s="74"/>
      <c r="AO72" s="74"/>
      <c r="AP72" s="74"/>
      <c r="AQ72" s="74"/>
      <c r="AR72" s="74"/>
      <c r="AS72" s="74"/>
      <c r="AT72" s="74"/>
      <c r="AU72" s="74"/>
      <c r="AV72" s="74"/>
      <c r="AW72" s="74"/>
      <c r="AX72" s="74"/>
      <c r="AY72" s="74"/>
      <c r="AZ72" s="74"/>
      <c r="BA72" s="74"/>
      <c r="BB72" s="74"/>
      <c r="BC72" s="74"/>
      <c r="BD72" s="74"/>
      <c r="BE72" s="74"/>
      <c r="BF72" s="74"/>
      <c r="BG72" s="74"/>
      <c r="BH72" s="74"/>
      <c r="BI72" s="74"/>
      <c r="BJ72" s="74"/>
      <c r="BK72" s="74"/>
      <c r="BL72" s="74"/>
      <c r="BM72" s="74"/>
      <c r="BN72" s="74"/>
      <c r="BO72" s="74"/>
      <c r="BP72" s="74"/>
      <c r="BQ72" s="74"/>
      <c r="BR72" s="74"/>
      <c r="BS72" s="74"/>
      <c r="BT72" s="74"/>
      <c r="BU72" s="74"/>
      <c r="BV72" s="74"/>
      <c r="BW72" s="74"/>
      <c r="BX72" s="74"/>
      <c r="BY72" s="74"/>
      <c r="BZ72" s="74"/>
      <c r="CA72" s="74"/>
      <c r="CB72" s="74"/>
      <c r="CC72" s="74"/>
      <c r="CD72" s="74"/>
      <c r="CE72" s="74"/>
      <c r="CF72" s="74"/>
      <c r="CG72" s="74"/>
      <c r="CH72" s="74"/>
      <c r="CI72" s="74"/>
      <c r="CJ72" s="74"/>
      <c r="CK72" s="74"/>
      <c r="CL72" s="74"/>
      <c r="CM72" s="74"/>
      <c r="CN72" s="74"/>
      <c r="CO72" s="74"/>
      <c r="CP72" s="74"/>
      <c r="CQ72" s="74"/>
      <c r="CR72" s="74"/>
      <c r="CS72" s="74"/>
      <c r="CT72" s="74"/>
      <c r="CU72" s="74"/>
      <c r="CV72" s="74"/>
      <c r="CW72" s="74"/>
      <c r="CX72" s="74"/>
      <c r="CY72" s="74"/>
      <c r="CZ72" s="74"/>
      <c r="DA72" s="74"/>
      <c r="DB72" s="74"/>
      <c r="DC72" s="74"/>
      <c r="DD72" s="74"/>
      <c r="DE72" s="74"/>
      <c r="DF72" s="74"/>
      <c r="DG72" s="74"/>
      <c r="DH72" s="74"/>
      <c r="DI72" s="74"/>
      <c r="DJ72" s="74"/>
      <c r="DK72" s="74"/>
      <c r="DL72" s="74"/>
      <c r="DM72" s="74"/>
      <c r="DN72" s="74"/>
      <c r="DO72" s="74"/>
      <c r="DP72" s="74"/>
      <c r="DQ72" s="74"/>
      <c r="DR72" s="74"/>
      <c r="DS72" s="74"/>
      <c r="DT72" s="74"/>
      <c r="DU72" s="74"/>
      <c r="DV72" s="74"/>
      <c r="DW72" s="74"/>
      <c r="DX72" s="74"/>
      <c r="DY72" s="74"/>
      <c r="DZ72" s="74"/>
      <c r="EA72" s="74"/>
      <c r="EB72" s="74"/>
      <c r="EC72" s="74"/>
      <c r="ED72" s="74"/>
      <c r="EE72" s="74"/>
      <c r="EF72" s="74"/>
      <c r="EG72" s="74"/>
      <c r="EH72" s="74"/>
      <c r="EI72" s="74"/>
      <c r="EJ72" s="74"/>
      <c r="EK72" s="74"/>
      <c r="EL72" s="74"/>
      <c r="EM72" s="74"/>
      <c r="EN72" s="74"/>
      <c r="EO72" s="74"/>
      <c r="EP72" s="74"/>
      <c r="EQ72" s="74"/>
      <c r="ER72" s="74"/>
      <c r="ES72" s="74"/>
      <c r="ET72" s="74"/>
      <c r="EU72" s="74"/>
      <c r="EV72" s="74"/>
      <c r="EW72" s="74"/>
      <c r="EX72" s="74"/>
      <c r="EY72" s="74"/>
      <c r="EZ72" s="74"/>
      <c r="FA72" s="74"/>
      <c r="FB72" s="74"/>
      <c r="FC72" s="74"/>
      <c r="FD72" s="74"/>
      <c r="FE72" s="74"/>
      <c r="FF72" s="74"/>
      <c r="FG72" s="74"/>
      <c r="FH72" s="74"/>
      <c r="FI72" s="74"/>
      <c r="FJ72" s="74"/>
      <c r="FK72" s="74"/>
      <c r="FL72" s="74"/>
      <c r="FM72" s="74"/>
      <c r="FN72" s="74"/>
      <c r="FO72" s="74"/>
      <c r="FP72" s="74"/>
      <c r="FQ72" s="74"/>
      <c r="FR72" s="74"/>
      <c r="FS72" s="74"/>
      <c r="FT72" s="74"/>
      <c r="FU72" s="74"/>
      <c r="FV72" s="74"/>
      <c r="FW72" s="74"/>
      <c r="FX72" s="74"/>
      <c r="FY72" s="74"/>
      <c r="FZ72" s="74"/>
      <c r="GA72" s="74"/>
      <c r="GB72" s="74"/>
      <c r="GC72" s="74"/>
      <c r="GD72" s="74"/>
      <c r="GE72" s="74"/>
      <c r="GF72" s="74"/>
      <c r="GG72" s="74"/>
      <c r="GH72" s="74"/>
      <c r="GI72" s="74"/>
      <c r="GJ72" s="74"/>
      <c r="GK72" s="74"/>
      <c r="GL72" s="74"/>
      <c r="GM72" s="74"/>
      <c r="GN72" s="74"/>
      <c r="GO72" s="74"/>
      <c r="GP72" s="74"/>
      <c r="GQ72" s="74"/>
      <c r="GR72" s="74"/>
      <c r="GS72" s="74"/>
      <c r="GT72" s="74"/>
      <c r="GU72" s="74"/>
      <c r="GV72" s="74"/>
      <c r="GW72" s="74"/>
      <c r="GX72" s="74"/>
      <c r="GY72" s="74"/>
      <c r="GZ72" s="74"/>
      <c r="HA72" s="74"/>
      <c r="HB72" s="74"/>
      <c r="HC72" s="74"/>
      <c r="HD72" s="74"/>
      <c r="HE72" s="74"/>
      <c r="HF72" s="74"/>
      <c r="HG72" s="74"/>
      <c r="HH72" s="74"/>
      <c r="HI72" s="74"/>
      <c r="HJ72" s="74"/>
      <c r="HK72" s="74"/>
      <c r="HL72" s="74"/>
      <c r="HM72" s="74"/>
      <c r="HN72" s="74"/>
      <c r="HO72" s="74"/>
      <c r="HP72" s="74"/>
      <c r="HQ72" s="74"/>
      <c r="HR72" s="74"/>
      <c r="HS72" s="74"/>
      <c r="HT72" s="74"/>
      <c r="HU72" s="74"/>
      <c r="HV72" s="74"/>
      <c r="HW72" s="74"/>
      <c r="HX72" s="74"/>
      <c r="HY72" s="74"/>
      <c r="HZ72" s="74"/>
      <c r="IA72" s="74"/>
      <c r="IB72" s="74"/>
      <c r="IC72" s="74"/>
      <c r="ID72" s="74"/>
      <c r="IE72" s="74"/>
      <c r="IF72" s="74"/>
      <c r="IG72" s="74"/>
      <c r="IH72" s="74"/>
      <c r="II72" s="74"/>
      <c r="IJ72" s="74"/>
      <c r="IK72" s="74"/>
      <c r="IL72" s="74"/>
      <c r="IM72" s="74"/>
      <c r="IN72" s="74"/>
      <c r="IO72" s="74"/>
      <c r="IP72" s="74"/>
      <c r="IQ72" s="74"/>
      <c r="IR72" s="74"/>
      <c r="IS72" s="74"/>
      <c r="IT72" s="74"/>
      <c r="IU72" s="74"/>
      <c r="IV72" s="74"/>
    </row>
    <row r="73" spans="1:256" x14ac:dyDescent="0.25">
      <c r="A73" s="36"/>
      <c r="B73" s="237" t="s">
        <v>255</v>
      </c>
      <c r="C73" s="38">
        <v>993</v>
      </c>
      <c r="D73" s="236" t="s">
        <v>22</v>
      </c>
      <c r="E73" s="236" t="s">
        <v>41</v>
      </c>
      <c r="F73" s="40" t="s">
        <v>80</v>
      </c>
      <c r="G73" s="41" t="s">
        <v>76</v>
      </c>
      <c r="H73" s="41" t="s">
        <v>23</v>
      </c>
      <c r="I73" s="42" t="s">
        <v>180</v>
      </c>
      <c r="J73" s="236" t="s">
        <v>84</v>
      </c>
      <c r="K73" s="247">
        <f>3880.2+606</f>
        <v>4486.2</v>
      </c>
    </row>
    <row r="74" spans="1:256" s="73" customFormat="1" ht="14.25" x14ac:dyDescent="0.2">
      <c r="A74" s="66"/>
      <c r="B74" s="67" t="s">
        <v>34</v>
      </c>
      <c r="C74" s="68">
        <v>992</v>
      </c>
      <c r="D74" s="69" t="s">
        <v>24</v>
      </c>
      <c r="E74" s="69" t="s">
        <v>23</v>
      </c>
      <c r="F74" s="70"/>
      <c r="G74" s="71"/>
      <c r="H74" s="71"/>
      <c r="I74" s="72"/>
      <c r="J74" s="69"/>
      <c r="K74" s="254">
        <f>K79+K80</f>
        <v>246</v>
      </c>
      <c r="L74" s="186"/>
      <c r="M74" s="187"/>
      <c r="N74" s="187"/>
    </row>
    <row r="75" spans="1:256" ht="21.75" customHeight="1" x14ac:dyDescent="0.25">
      <c r="A75" s="36"/>
      <c r="B75" s="237" t="s">
        <v>10</v>
      </c>
      <c r="C75" s="38">
        <v>992</v>
      </c>
      <c r="D75" s="236" t="s">
        <v>24</v>
      </c>
      <c r="E75" s="236" t="s">
        <v>26</v>
      </c>
      <c r="F75" s="40"/>
      <c r="G75" s="41"/>
      <c r="H75" s="41"/>
      <c r="I75" s="42"/>
      <c r="J75" s="236"/>
      <c r="K75" s="247">
        <f>K74</f>
        <v>246</v>
      </c>
    </row>
    <row r="76" spans="1:256" x14ac:dyDescent="0.25">
      <c r="A76" s="36"/>
      <c r="B76" s="77" t="s">
        <v>257</v>
      </c>
      <c r="C76" s="38">
        <v>992</v>
      </c>
      <c r="D76" s="39" t="s">
        <v>24</v>
      </c>
      <c r="E76" s="39" t="s">
        <v>26</v>
      </c>
      <c r="F76" s="40" t="s">
        <v>80</v>
      </c>
      <c r="G76" s="41" t="s">
        <v>67</v>
      </c>
      <c r="H76" s="41" t="s">
        <v>23</v>
      </c>
      <c r="I76" s="42" t="s">
        <v>68</v>
      </c>
      <c r="J76" s="39"/>
      <c r="K76" s="247">
        <f>K74</f>
        <v>246</v>
      </c>
    </row>
    <row r="77" spans="1:256" ht="21" customHeight="1" x14ac:dyDescent="0.25">
      <c r="A77" s="36"/>
      <c r="B77" s="77" t="s">
        <v>173</v>
      </c>
      <c r="C77" s="38">
        <v>992</v>
      </c>
      <c r="D77" s="39" t="s">
        <v>24</v>
      </c>
      <c r="E77" s="39" t="s">
        <v>26</v>
      </c>
      <c r="F77" s="40" t="s">
        <v>80</v>
      </c>
      <c r="G77" s="41" t="s">
        <v>76</v>
      </c>
      <c r="H77" s="41" t="s">
        <v>23</v>
      </c>
      <c r="I77" s="42" t="s">
        <v>68</v>
      </c>
      <c r="J77" s="39"/>
      <c r="K77" s="247">
        <f>K74</f>
        <v>246</v>
      </c>
    </row>
    <row r="78" spans="1:256" ht="30" x14ac:dyDescent="0.25">
      <c r="A78" s="36"/>
      <c r="B78" s="77" t="s">
        <v>35</v>
      </c>
      <c r="C78" s="38">
        <v>992</v>
      </c>
      <c r="D78" s="39" t="s">
        <v>24</v>
      </c>
      <c r="E78" s="39" t="s">
        <v>26</v>
      </c>
      <c r="F78" s="40" t="s">
        <v>80</v>
      </c>
      <c r="G78" s="41" t="s">
        <v>76</v>
      </c>
      <c r="H78" s="41" t="s">
        <v>23</v>
      </c>
      <c r="I78" s="42" t="s">
        <v>152</v>
      </c>
      <c r="J78" s="39"/>
      <c r="K78" s="247">
        <f>K79+K80</f>
        <v>246</v>
      </c>
    </row>
    <row r="79" spans="1:256" ht="60" x14ac:dyDescent="0.25">
      <c r="A79" s="36"/>
      <c r="B79" s="77" t="s">
        <v>77</v>
      </c>
      <c r="C79" s="38">
        <v>992</v>
      </c>
      <c r="D79" s="39" t="s">
        <v>24</v>
      </c>
      <c r="E79" s="39" t="s">
        <v>26</v>
      </c>
      <c r="F79" s="40" t="s">
        <v>80</v>
      </c>
      <c r="G79" s="41" t="s">
        <v>76</v>
      </c>
      <c r="H79" s="41" t="s">
        <v>23</v>
      </c>
      <c r="I79" s="42" t="s">
        <v>152</v>
      </c>
      <c r="J79" s="39" t="s">
        <v>78</v>
      </c>
      <c r="K79" s="324">
        <v>246</v>
      </c>
    </row>
    <row r="80" spans="1:256" ht="30" x14ac:dyDescent="0.25">
      <c r="A80" s="36"/>
      <c r="B80" s="77" t="s">
        <v>81</v>
      </c>
      <c r="C80" s="38">
        <v>992</v>
      </c>
      <c r="D80" s="39" t="s">
        <v>24</v>
      </c>
      <c r="E80" s="39" t="s">
        <v>26</v>
      </c>
      <c r="F80" s="40" t="s">
        <v>80</v>
      </c>
      <c r="G80" s="41" t="s">
        <v>76</v>
      </c>
      <c r="H80" s="41" t="s">
        <v>23</v>
      </c>
      <c r="I80" s="42" t="s">
        <v>152</v>
      </c>
      <c r="J80" s="39" t="s">
        <v>82</v>
      </c>
      <c r="K80" s="324">
        <v>0</v>
      </c>
    </row>
    <row r="81" spans="1:14" s="73" customFormat="1" ht="39.75" customHeight="1" x14ac:dyDescent="0.2">
      <c r="A81" s="66"/>
      <c r="B81" s="81" t="s">
        <v>11</v>
      </c>
      <c r="C81" s="68">
        <v>992</v>
      </c>
      <c r="D81" s="69" t="s">
        <v>26</v>
      </c>
      <c r="E81" s="69" t="s">
        <v>23</v>
      </c>
      <c r="F81" s="70"/>
      <c r="G81" s="71"/>
      <c r="H81" s="71"/>
      <c r="I81" s="72"/>
      <c r="J81" s="69"/>
      <c r="K81" s="254">
        <f>K82+K91</f>
        <v>48</v>
      </c>
      <c r="L81" s="186"/>
      <c r="M81" s="187"/>
      <c r="N81" s="187"/>
    </row>
    <row r="82" spans="1:14" ht="45" customHeight="1" x14ac:dyDescent="0.25">
      <c r="A82" s="36"/>
      <c r="B82" s="43" t="s">
        <v>333</v>
      </c>
      <c r="C82" s="38">
        <v>992</v>
      </c>
      <c r="D82" s="236" t="s">
        <v>26</v>
      </c>
      <c r="E82" s="236" t="s">
        <v>100</v>
      </c>
      <c r="F82" s="40"/>
      <c r="G82" s="41"/>
      <c r="H82" s="41"/>
      <c r="I82" s="42"/>
      <c r="J82" s="236"/>
      <c r="K82" s="247">
        <f>K86+K87</f>
        <v>23</v>
      </c>
    </row>
    <row r="83" spans="1:14" ht="33" customHeight="1" x14ac:dyDescent="0.25">
      <c r="A83" s="36"/>
      <c r="B83" s="43" t="s">
        <v>272</v>
      </c>
      <c r="C83" s="38">
        <v>992</v>
      </c>
      <c r="D83" s="39" t="s">
        <v>26</v>
      </c>
      <c r="E83" s="39" t="s">
        <v>100</v>
      </c>
      <c r="F83" s="40" t="s">
        <v>30</v>
      </c>
      <c r="G83" s="41" t="s">
        <v>67</v>
      </c>
      <c r="H83" s="41" t="s">
        <v>23</v>
      </c>
      <c r="I83" s="42" t="s">
        <v>134</v>
      </c>
      <c r="J83" s="39"/>
      <c r="K83" s="247">
        <f>K86</f>
        <v>20</v>
      </c>
    </row>
    <row r="84" spans="1:14" ht="45.75" customHeight="1" x14ac:dyDescent="0.25">
      <c r="A84" s="36"/>
      <c r="B84" s="43" t="s">
        <v>174</v>
      </c>
      <c r="C84" s="38">
        <v>992</v>
      </c>
      <c r="D84" s="39" t="s">
        <v>26</v>
      </c>
      <c r="E84" s="39" t="s">
        <v>100</v>
      </c>
      <c r="F84" s="40" t="s">
        <v>30</v>
      </c>
      <c r="G84" s="41" t="s">
        <v>76</v>
      </c>
      <c r="H84" s="41" t="s">
        <v>23</v>
      </c>
      <c r="I84" s="42" t="s">
        <v>134</v>
      </c>
      <c r="J84" s="39"/>
      <c r="K84" s="247">
        <f>K86</f>
        <v>20</v>
      </c>
    </row>
    <row r="85" spans="1:14" ht="62.25" customHeight="1" x14ac:dyDescent="0.25">
      <c r="A85" s="36"/>
      <c r="B85" s="84" t="s">
        <v>273</v>
      </c>
      <c r="C85" s="38">
        <v>992</v>
      </c>
      <c r="D85" s="39" t="s">
        <v>26</v>
      </c>
      <c r="E85" s="39" t="s">
        <v>100</v>
      </c>
      <c r="F85" s="40" t="s">
        <v>30</v>
      </c>
      <c r="G85" s="41" t="s">
        <v>76</v>
      </c>
      <c r="H85" s="41" t="s">
        <v>23</v>
      </c>
      <c r="I85" s="42" t="s">
        <v>154</v>
      </c>
      <c r="J85" s="39"/>
      <c r="K85" s="247">
        <f>K86</f>
        <v>20</v>
      </c>
    </row>
    <row r="86" spans="1:14" ht="36.75" customHeight="1" x14ac:dyDescent="0.25">
      <c r="A86" s="157"/>
      <c r="B86" s="83" t="s">
        <v>81</v>
      </c>
      <c r="C86" s="158">
        <v>992</v>
      </c>
      <c r="D86" s="178" t="s">
        <v>26</v>
      </c>
      <c r="E86" s="178" t="s">
        <v>100</v>
      </c>
      <c r="F86" s="268" t="s">
        <v>30</v>
      </c>
      <c r="G86" s="269" t="s">
        <v>76</v>
      </c>
      <c r="H86" s="269" t="s">
        <v>23</v>
      </c>
      <c r="I86" s="205" t="s">
        <v>154</v>
      </c>
      <c r="J86" s="178" t="s">
        <v>82</v>
      </c>
      <c r="K86" s="316">
        <v>20</v>
      </c>
    </row>
    <row r="87" spans="1:14" ht="36.75" customHeight="1" x14ac:dyDescent="0.25">
      <c r="A87" s="306"/>
      <c r="B87" s="83" t="s">
        <v>289</v>
      </c>
      <c r="C87" s="158">
        <v>992</v>
      </c>
      <c r="D87" s="178" t="s">
        <v>26</v>
      </c>
      <c r="E87" s="178" t="s">
        <v>100</v>
      </c>
      <c r="F87" s="268" t="s">
        <v>46</v>
      </c>
      <c r="G87" s="269" t="s">
        <v>67</v>
      </c>
      <c r="H87" s="269" t="s">
        <v>23</v>
      </c>
      <c r="I87" s="205" t="s">
        <v>134</v>
      </c>
      <c r="J87" s="178"/>
      <c r="K87" s="316">
        <f>K88</f>
        <v>3</v>
      </c>
    </row>
    <row r="88" spans="1:14" x14ac:dyDescent="0.25">
      <c r="A88" s="306"/>
      <c r="B88" s="83" t="s">
        <v>290</v>
      </c>
      <c r="C88" s="158">
        <v>992</v>
      </c>
      <c r="D88" s="178" t="s">
        <v>26</v>
      </c>
      <c r="E88" s="178" t="s">
        <v>100</v>
      </c>
      <c r="F88" s="268" t="s">
        <v>46</v>
      </c>
      <c r="G88" s="269" t="s">
        <v>76</v>
      </c>
      <c r="H88" s="269" t="s">
        <v>23</v>
      </c>
      <c r="I88" s="205" t="s">
        <v>134</v>
      </c>
      <c r="J88" s="178"/>
      <c r="K88" s="316">
        <f>K89</f>
        <v>3</v>
      </c>
    </row>
    <row r="89" spans="1:14" ht="51" customHeight="1" x14ac:dyDescent="0.25">
      <c r="A89" s="306"/>
      <c r="B89" s="83" t="s">
        <v>291</v>
      </c>
      <c r="C89" s="158">
        <v>992</v>
      </c>
      <c r="D89" s="178" t="s">
        <v>26</v>
      </c>
      <c r="E89" s="178" t="s">
        <v>100</v>
      </c>
      <c r="F89" s="268" t="s">
        <v>46</v>
      </c>
      <c r="G89" s="269" t="s">
        <v>76</v>
      </c>
      <c r="H89" s="269" t="s">
        <v>22</v>
      </c>
      <c r="I89" s="205" t="s">
        <v>288</v>
      </c>
      <c r="J89" s="178"/>
      <c r="K89" s="316">
        <f>K90</f>
        <v>3</v>
      </c>
    </row>
    <row r="90" spans="1:14" ht="36.75" customHeight="1" x14ac:dyDescent="0.25">
      <c r="A90" s="306"/>
      <c r="B90" s="83" t="s">
        <v>81</v>
      </c>
      <c r="C90" s="158">
        <v>992</v>
      </c>
      <c r="D90" s="178" t="s">
        <v>26</v>
      </c>
      <c r="E90" s="178" t="s">
        <v>100</v>
      </c>
      <c r="F90" s="268" t="s">
        <v>46</v>
      </c>
      <c r="G90" s="269" t="s">
        <v>76</v>
      </c>
      <c r="H90" s="269" t="s">
        <v>22</v>
      </c>
      <c r="I90" s="205" t="s">
        <v>288</v>
      </c>
      <c r="J90" s="178" t="s">
        <v>82</v>
      </c>
      <c r="K90" s="316">
        <v>3</v>
      </c>
    </row>
    <row r="91" spans="1:14" ht="36.75" customHeight="1" x14ac:dyDescent="0.25">
      <c r="A91" s="306"/>
      <c r="B91" s="331" t="s">
        <v>12</v>
      </c>
      <c r="C91" s="307">
        <v>992</v>
      </c>
      <c r="D91" s="293" t="s">
        <v>26</v>
      </c>
      <c r="E91" s="293" t="s">
        <v>46</v>
      </c>
      <c r="F91" s="40"/>
      <c r="G91" s="41"/>
      <c r="H91" s="41"/>
      <c r="I91" s="42"/>
      <c r="J91" s="178"/>
      <c r="K91" s="316">
        <f>K94+K98</f>
        <v>25</v>
      </c>
    </row>
    <row r="92" spans="1:14" ht="26.25" customHeight="1" x14ac:dyDescent="0.25">
      <c r="A92" s="36"/>
      <c r="B92" s="83" t="s">
        <v>269</v>
      </c>
      <c r="C92" s="158">
        <v>992</v>
      </c>
      <c r="D92" s="178" t="s">
        <v>26</v>
      </c>
      <c r="E92" s="178" t="s">
        <v>46</v>
      </c>
      <c r="F92" s="268" t="s">
        <v>30</v>
      </c>
      <c r="G92" s="269" t="s">
        <v>89</v>
      </c>
      <c r="H92" s="269" t="s">
        <v>23</v>
      </c>
      <c r="I92" s="205" t="s">
        <v>134</v>
      </c>
      <c r="J92" s="178"/>
      <c r="K92" s="316">
        <f>K94</f>
        <v>5</v>
      </c>
    </row>
    <row r="93" spans="1:14" ht="51.75" customHeight="1" x14ac:dyDescent="0.25">
      <c r="A93" s="36"/>
      <c r="B93" s="83" t="s">
        <v>270</v>
      </c>
      <c r="C93" s="158">
        <v>992</v>
      </c>
      <c r="D93" s="178" t="s">
        <v>26</v>
      </c>
      <c r="E93" s="178" t="s">
        <v>46</v>
      </c>
      <c r="F93" s="268" t="s">
        <v>30</v>
      </c>
      <c r="G93" s="269" t="s">
        <v>89</v>
      </c>
      <c r="H93" s="269" t="s">
        <v>23</v>
      </c>
      <c r="I93" s="205" t="s">
        <v>271</v>
      </c>
      <c r="J93" s="178"/>
      <c r="K93" s="316">
        <f>K94</f>
        <v>5</v>
      </c>
    </row>
    <row r="94" spans="1:14" ht="30.75" customHeight="1" x14ac:dyDescent="0.25">
      <c r="A94" s="36"/>
      <c r="B94" s="83" t="s">
        <v>81</v>
      </c>
      <c r="C94" s="38">
        <v>992</v>
      </c>
      <c r="D94" s="236" t="s">
        <v>26</v>
      </c>
      <c r="E94" s="236" t="s">
        <v>46</v>
      </c>
      <c r="F94" s="268" t="s">
        <v>30</v>
      </c>
      <c r="G94" s="269" t="s">
        <v>89</v>
      </c>
      <c r="H94" s="269" t="s">
        <v>23</v>
      </c>
      <c r="I94" s="205" t="s">
        <v>271</v>
      </c>
      <c r="J94" s="236" t="s">
        <v>82</v>
      </c>
      <c r="K94" s="247">
        <v>5</v>
      </c>
    </row>
    <row r="95" spans="1:14" ht="29.25" customHeight="1" x14ac:dyDescent="0.25">
      <c r="A95" s="36"/>
      <c r="B95" s="83" t="s">
        <v>274</v>
      </c>
      <c r="C95" s="38">
        <v>992</v>
      </c>
      <c r="D95" s="236" t="s">
        <v>26</v>
      </c>
      <c r="E95" s="236" t="s">
        <v>46</v>
      </c>
      <c r="F95" s="268" t="s">
        <v>30</v>
      </c>
      <c r="G95" s="269" t="s">
        <v>67</v>
      </c>
      <c r="H95" s="269" t="s">
        <v>23</v>
      </c>
      <c r="I95" s="205" t="s">
        <v>134</v>
      </c>
      <c r="J95" s="236"/>
      <c r="K95" s="247">
        <f>K98</f>
        <v>20</v>
      </c>
    </row>
    <row r="96" spans="1:14" ht="17.25" customHeight="1" x14ac:dyDescent="0.25">
      <c r="A96" s="36"/>
      <c r="B96" s="83" t="s">
        <v>96</v>
      </c>
      <c r="C96" s="38">
        <v>992</v>
      </c>
      <c r="D96" s="39" t="s">
        <v>26</v>
      </c>
      <c r="E96" s="153" t="s">
        <v>46</v>
      </c>
      <c r="F96" s="154" t="s">
        <v>30</v>
      </c>
      <c r="G96" s="155" t="s">
        <v>91</v>
      </c>
      <c r="H96" s="155" t="s">
        <v>23</v>
      </c>
      <c r="I96" s="156" t="s">
        <v>134</v>
      </c>
      <c r="J96" s="39"/>
      <c r="K96" s="247">
        <f>K98</f>
        <v>20</v>
      </c>
    </row>
    <row r="97" spans="1:14" s="168" customFormat="1" ht="23.25" customHeight="1" x14ac:dyDescent="0.25">
      <c r="A97" s="167"/>
      <c r="B97" s="286" t="s">
        <v>249</v>
      </c>
      <c r="C97" s="38">
        <v>992</v>
      </c>
      <c r="D97" s="39" t="s">
        <v>26</v>
      </c>
      <c r="E97" s="39" t="s">
        <v>46</v>
      </c>
      <c r="F97" s="40" t="s">
        <v>30</v>
      </c>
      <c r="G97" s="41" t="s">
        <v>91</v>
      </c>
      <c r="H97" s="41" t="s">
        <v>23</v>
      </c>
      <c r="I97" s="42" t="s">
        <v>155</v>
      </c>
      <c r="J97" s="39"/>
      <c r="K97" s="247">
        <f>K98</f>
        <v>20</v>
      </c>
      <c r="L97" s="181"/>
      <c r="M97" s="191"/>
      <c r="N97" s="191"/>
    </row>
    <row r="98" spans="1:14" s="168" customFormat="1" ht="33.75" customHeight="1" x14ac:dyDescent="0.25">
      <c r="A98" s="167"/>
      <c r="B98" s="235" t="s">
        <v>112</v>
      </c>
      <c r="C98" s="38">
        <v>992</v>
      </c>
      <c r="D98" s="39" t="s">
        <v>26</v>
      </c>
      <c r="E98" s="39" t="s">
        <v>46</v>
      </c>
      <c r="F98" s="40" t="s">
        <v>30</v>
      </c>
      <c r="G98" s="41" t="s">
        <v>91</v>
      </c>
      <c r="H98" s="41" t="s">
        <v>23</v>
      </c>
      <c r="I98" s="42" t="s">
        <v>155</v>
      </c>
      <c r="J98" s="39" t="s">
        <v>113</v>
      </c>
      <c r="K98" s="247">
        <v>20</v>
      </c>
      <c r="L98" s="181"/>
      <c r="M98" s="191"/>
      <c r="N98" s="191"/>
    </row>
    <row r="99" spans="1:14" s="171" customFormat="1" ht="19.5" customHeight="1" x14ac:dyDescent="0.2">
      <c r="A99" s="169"/>
      <c r="B99" s="170" t="s">
        <v>13</v>
      </c>
      <c r="C99" s="68">
        <v>992</v>
      </c>
      <c r="D99" s="69" t="s">
        <v>25</v>
      </c>
      <c r="E99" s="69" t="s">
        <v>23</v>
      </c>
      <c r="F99" s="70"/>
      <c r="G99" s="71"/>
      <c r="H99" s="71"/>
      <c r="I99" s="72"/>
      <c r="J99" s="69"/>
      <c r="K99" s="254">
        <f>K100+K113+K118</f>
        <v>4680.3999999999996</v>
      </c>
      <c r="L99" s="192"/>
      <c r="M99" s="193"/>
      <c r="N99" s="194"/>
    </row>
    <row r="100" spans="1:14" x14ac:dyDescent="0.25">
      <c r="A100" s="36"/>
      <c r="B100" s="43" t="s">
        <v>98</v>
      </c>
      <c r="C100" s="38">
        <v>992</v>
      </c>
      <c r="D100" s="236" t="s">
        <v>25</v>
      </c>
      <c r="E100" s="236" t="s">
        <v>27</v>
      </c>
      <c r="F100" s="40"/>
      <c r="G100" s="41"/>
      <c r="H100" s="41"/>
      <c r="I100" s="42"/>
      <c r="J100" s="236"/>
      <c r="K100" s="247">
        <f>K105+K101</f>
        <v>4389</v>
      </c>
    </row>
    <row r="101" spans="1:14" ht="30" x14ac:dyDescent="0.25">
      <c r="A101" s="36"/>
      <c r="B101" s="83" t="s">
        <v>170</v>
      </c>
      <c r="C101" s="38">
        <v>992</v>
      </c>
      <c r="D101" s="39" t="s">
        <v>25</v>
      </c>
      <c r="E101" s="39" t="s">
        <v>27</v>
      </c>
      <c r="F101" s="40" t="s">
        <v>24</v>
      </c>
      <c r="G101" s="41" t="s">
        <v>67</v>
      </c>
      <c r="H101" s="41" t="s">
        <v>23</v>
      </c>
      <c r="I101" s="42" t="s">
        <v>134</v>
      </c>
      <c r="J101" s="39"/>
      <c r="K101" s="247">
        <f>K102</f>
        <v>10</v>
      </c>
    </row>
    <row r="102" spans="1:14" x14ac:dyDescent="0.25">
      <c r="A102" s="36"/>
      <c r="B102" s="83" t="s">
        <v>106</v>
      </c>
      <c r="C102" s="38">
        <v>992</v>
      </c>
      <c r="D102" s="39" t="s">
        <v>25</v>
      </c>
      <c r="E102" s="39" t="s">
        <v>27</v>
      </c>
      <c r="F102" s="40" t="s">
        <v>24</v>
      </c>
      <c r="G102" s="41" t="s">
        <v>76</v>
      </c>
      <c r="H102" s="41" t="s">
        <v>23</v>
      </c>
      <c r="I102" s="42" t="s">
        <v>134</v>
      </c>
      <c r="J102" s="39"/>
      <c r="K102" s="247">
        <f>K103</f>
        <v>10</v>
      </c>
    </row>
    <row r="103" spans="1:14" ht="30" x14ac:dyDescent="0.25">
      <c r="A103" s="36"/>
      <c r="B103" s="83" t="s">
        <v>169</v>
      </c>
      <c r="C103" s="38">
        <v>992</v>
      </c>
      <c r="D103" s="39" t="s">
        <v>25</v>
      </c>
      <c r="E103" s="39" t="s">
        <v>27</v>
      </c>
      <c r="F103" s="40" t="s">
        <v>24</v>
      </c>
      <c r="G103" s="41" t="s">
        <v>76</v>
      </c>
      <c r="H103" s="41" t="s">
        <v>23</v>
      </c>
      <c r="I103" s="42" t="s">
        <v>133</v>
      </c>
      <c r="J103" s="39"/>
      <c r="K103" s="247">
        <f>K104</f>
        <v>10</v>
      </c>
    </row>
    <row r="104" spans="1:14" ht="30" x14ac:dyDescent="0.25">
      <c r="A104" s="36"/>
      <c r="B104" s="83" t="s">
        <v>81</v>
      </c>
      <c r="C104" s="38">
        <v>992</v>
      </c>
      <c r="D104" s="39" t="s">
        <v>25</v>
      </c>
      <c r="E104" s="39" t="s">
        <v>27</v>
      </c>
      <c r="F104" s="40" t="s">
        <v>24</v>
      </c>
      <c r="G104" s="41" t="s">
        <v>76</v>
      </c>
      <c r="H104" s="41" t="s">
        <v>23</v>
      </c>
      <c r="I104" s="42" t="s">
        <v>133</v>
      </c>
      <c r="J104" s="39" t="s">
        <v>82</v>
      </c>
      <c r="K104" s="247">
        <v>10</v>
      </c>
    </row>
    <row r="105" spans="1:14" ht="45" x14ac:dyDescent="0.25">
      <c r="A105" s="36"/>
      <c r="B105" s="43" t="s">
        <v>275</v>
      </c>
      <c r="C105" s="38">
        <v>992</v>
      </c>
      <c r="D105" s="39" t="s">
        <v>25</v>
      </c>
      <c r="E105" s="39" t="s">
        <v>27</v>
      </c>
      <c r="F105" s="40" t="s">
        <v>25</v>
      </c>
      <c r="G105" s="41" t="s">
        <v>67</v>
      </c>
      <c r="H105" s="41" t="s">
        <v>23</v>
      </c>
      <c r="I105" s="42" t="s">
        <v>134</v>
      </c>
      <c r="J105" s="39"/>
      <c r="K105" s="247">
        <f>K110+K106</f>
        <v>4379</v>
      </c>
    </row>
    <row r="106" spans="1:14" ht="32.25" customHeight="1" x14ac:dyDescent="0.25">
      <c r="A106" s="36"/>
      <c r="B106" s="83" t="s">
        <v>234</v>
      </c>
      <c r="C106" s="38">
        <v>992</v>
      </c>
      <c r="D106" s="39" t="s">
        <v>25</v>
      </c>
      <c r="E106" s="39" t="s">
        <v>27</v>
      </c>
      <c r="F106" s="40" t="s">
        <v>25</v>
      </c>
      <c r="G106" s="41" t="s">
        <v>76</v>
      </c>
      <c r="H106" s="41" t="s">
        <v>23</v>
      </c>
      <c r="I106" s="42" t="s">
        <v>134</v>
      </c>
      <c r="J106" s="39"/>
      <c r="K106" s="247">
        <f>K107</f>
        <v>4016.4</v>
      </c>
    </row>
    <row r="107" spans="1:14" ht="40.5" customHeight="1" x14ac:dyDescent="0.25">
      <c r="A107" s="36"/>
      <c r="B107" s="43" t="s">
        <v>175</v>
      </c>
      <c r="C107" s="38">
        <v>992</v>
      </c>
      <c r="D107" s="39" t="s">
        <v>25</v>
      </c>
      <c r="E107" s="39" t="s">
        <v>27</v>
      </c>
      <c r="F107" s="40" t="s">
        <v>25</v>
      </c>
      <c r="G107" s="41" t="s">
        <v>76</v>
      </c>
      <c r="H107" s="41" t="s">
        <v>23</v>
      </c>
      <c r="I107" s="42" t="s">
        <v>135</v>
      </c>
      <c r="J107" s="39"/>
      <c r="K107" s="247">
        <f>K108+K109</f>
        <v>4016.4</v>
      </c>
    </row>
    <row r="108" spans="1:14" ht="30" x14ac:dyDescent="0.25">
      <c r="A108" s="36"/>
      <c r="B108" s="84" t="s">
        <v>81</v>
      </c>
      <c r="C108" s="38">
        <v>992</v>
      </c>
      <c r="D108" s="39" t="s">
        <v>25</v>
      </c>
      <c r="E108" s="39" t="s">
        <v>27</v>
      </c>
      <c r="F108" s="40" t="s">
        <v>25</v>
      </c>
      <c r="G108" s="41" t="s">
        <v>76</v>
      </c>
      <c r="H108" s="41" t="s">
        <v>23</v>
      </c>
      <c r="I108" s="42" t="s">
        <v>135</v>
      </c>
      <c r="J108" s="39" t="s">
        <v>82</v>
      </c>
      <c r="K108" s="247">
        <f>4016.4-120</f>
        <v>3896.4</v>
      </c>
    </row>
    <row r="109" spans="1:14" ht="30" x14ac:dyDescent="0.25">
      <c r="A109" s="36"/>
      <c r="B109" s="84" t="s">
        <v>335</v>
      </c>
      <c r="C109" s="38">
        <v>992</v>
      </c>
      <c r="D109" s="236" t="s">
        <v>25</v>
      </c>
      <c r="E109" s="236" t="s">
        <v>27</v>
      </c>
      <c r="F109" s="40" t="s">
        <v>25</v>
      </c>
      <c r="G109" s="41" t="s">
        <v>76</v>
      </c>
      <c r="H109" s="41" t="s">
        <v>23</v>
      </c>
      <c r="I109" s="42" t="s">
        <v>135</v>
      </c>
      <c r="J109" s="236" t="s">
        <v>334</v>
      </c>
      <c r="K109" s="247">
        <v>120</v>
      </c>
    </row>
    <row r="110" spans="1:14" x14ac:dyDescent="0.25">
      <c r="A110" s="36"/>
      <c r="B110" s="84" t="s">
        <v>295</v>
      </c>
      <c r="C110" s="38">
        <v>992</v>
      </c>
      <c r="D110" s="236" t="s">
        <v>25</v>
      </c>
      <c r="E110" s="236" t="s">
        <v>27</v>
      </c>
      <c r="F110" s="40" t="s">
        <v>25</v>
      </c>
      <c r="G110" s="41" t="s">
        <v>69</v>
      </c>
      <c r="H110" s="41" t="s">
        <v>23</v>
      </c>
      <c r="I110" s="42" t="s">
        <v>134</v>
      </c>
      <c r="J110" s="236"/>
      <c r="K110" s="247">
        <f>K111</f>
        <v>362.6</v>
      </c>
    </row>
    <row r="111" spans="1:14" x14ac:dyDescent="0.25">
      <c r="A111" s="36"/>
      <c r="B111" s="84" t="s">
        <v>294</v>
      </c>
      <c r="C111" s="38">
        <v>992</v>
      </c>
      <c r="D111" s="236" t="s">
        <v>25</v>
      </c>
      <c r="E111" s="236" t="s">
        <v>27</v>
      </c>
      <c r="F111" s="40" t="s">
        <v>25</v>
      </c>
      <c r="G111" s="41" t="s">
        <v>69</v>
      </c>
      <c r="H111" s="41" t="s">
        <v>23</v>
      </c>
      <c r="I111" s="42" t="s">
        <v>135</v>
      </c>
      <c r="J111" s="236"/>
      <c r="K111" s="247">
        <f>K112</f>
        <v>362.6</v>
      </c>
    </row>
    <row r="112" spans="1:14" ht="30" x14ac:dyDescent="0.25">
      <c r="A112" s="36"/>
      <c r="B112" s="84" t="s">
        <v>81</v>
      </c>
      <c r="C112" s="38">
        <v>992</v>
      </c>
      <c r="D112" s="236" t="s">
        <v>25</v>
      </c>
      <c r="E112" s="236" t="s">
        <v>27</v>
      </c>
      <c r="F112" s="40" t="s">
        <v>25</v>
      </c>
      <c r="G112" s="41" t="s">
        <v>69</v>
      </c>
      <c r="H112" s="41" t="s">
        <v>23</v>
      </c>
      <c r="I112" s="42" t="s">
        <v>135</v>
      </c>
      <c r="J112" s="236" t="s">
        <v>82</v>
      </c>
      <c r="K112" s="247">
        <v>362.6</v>
      </c>
    </row>
    <row r="113" spans="1:14" x14ac:dyDescent="0.25">
      <c r="A113" s="36"/>
      <c r="B113" s="67" t="s">
        <v>99</v>
      </c>
      <c r="C113" s="68">
        <v>992</v>
      </c>
      <c r="D113" s="69" t="s">
        <v>25</v>
      </c>
      <c r="E113" s="69" t="s">
        <v>100</v>
      </c>
      <c r="F113" s="70"/>
      <c r="G113" s="71"/>
      <c r="H113" s="71"/>
      <c r="I113" s="72"/>
      <c r="J113" s="69"/>
      <c r="K113" s="254">
        <f>K117</f>
        <v>281.39999999999998</v>
      </c>
    </row>
    <row r="114" spans="1:14" ht="35.25" customHeight="1" x14ac:dyDescent="0.25">
      <c r="A114" s="36"/>
      <c r="B114" s="83" t="s">
        <v>276</v>
      </c>
      <c r="C114" s="38">
        <v>992</v>
      </c>
      <c r="D114" s="39" t="s">
        <v>25</v>
      </c>
      <c r="E114" s="39" t="s">
        <v>100</v>
      </c>
      <c r="F114" s="40" t="s">
        <v>101</v>
      </c>
      <c r="G114" s="41" t="s">
        <v>67</v>
      </c>
      <c r="H114" s="41" t="s">
        <v>23</v>
      </c>
      <c r="I114" s="42" t="s">
        <v>134</v>
      </c>
      <c r="J114" s="39"/>
      <c r="K114" s="247">
        <f>K117</f>
        <v>281.39999999999998</v>
      </c>
    </row>
    <row r="115" spans="1:14" x14ac:dyDescent="0.25">
      <c r="A115" s="36"/>
      <c r="B115" s="82" t="s">
        <v>251</v>
      </c>
      <c r="C115" s="38">
        <v>992</v>
      </c>
      <c r="D115" s="39" t="s">
        <v>25</v>
      </c>
      <c r="E115" s="39" t="s">
        <v>100</v>
      </c>
      <c r="F115" s="40" t="s">
        <v>101</v>
      </c>
      <c r="G115" s="41" t="s">
        <v>69</v>
      </c>
      <c r="H115" s="41" t="s">
        <v>23</v>
      </c>
      <c r="I115" s="42" t="s">
        <v>134</v>
      </c>
      <c r="J115" s="39"/>
      <c r="K115" s="247">
        <f>K117</f>
        <v>281.39999999999998</v>
      </c>
    </row>
    <row r="116" spans="1:14" x14ac:dyDescent="0.25">
      <c r="A116" s="36"/>
      <c r="B116" s="84" t="s">
        <v>58</v>
      </c>
      <c r="C116" s="38">
        <v>992</v>
      </c>
      <c r="D116" s="39" t="s">
        <v>25</v>
      </c>
      <c r="E116" s="39" t="s">
        <v>100</v>
      </c>
      <c r="F116" s="40" t="s">
        <v>101</v>
      </c>
      <c r="G116" s="41" t="s">
        <v>69</v>
      </c>
      <c r="H116" s="41" t="s">
        <v>23</v>
      </c>
      <c r="I116" s="42" t="s">
        <v>142</v>
      </c>
      <c r="J116" s="39"/>
      <c r="K116" s="247">
        <f>K117</f>
        <v>281.39999999999998</v>
      </c>
    </row>
    <row r="117" spans="1:14" ht="30" x14ac:dyDescent="0.25">
      <c r="A117" s="157"/>
      <c r="B117" s="84" t="s">
        <v>81</v>
      </c>
      <c r="C117" s="158">
        <v>992</v>
      </c>
      <c r="D117" s="178" t="s">
        <v>25</v>
      </c>
      <c r="E117" s="178" t="s">
        <v>100</v>
      </c>
      <c r="F117" s="268" t="s">
        <v>101</v>
      </c>
      <c r="G117" s="269" t="s">
        <v>69</v>
      </c>
      <c r="H117" s="269" t="s">
        <v>23</v>
      </c>
      <c r="I117" s="205" t="s">
        <v>142</v>
      </c>
      <c r="J117" s="178" t="s">
        <v>82</v>
      </c>
      <c r="K117" s="316">
        <f>201.4+80</f>
        <v>281.39999999999998</v>
      </c>
    </row>
    <row r="118" spans="1:14" x14ac:dyDescent="0.25">
      <c r="A118" s="36"/>
      <c r="B118" s="83" t="s">
        <v>258</v>
      </c>
      <c r="C118" s="38">
        <v>992</v>
      </c>
      <c r="D118" s="236" t="s">
        <v>25</v>
      </c>
      <c r="E118" s="236" t="s">
        <v>40</v>
      </c>
      <c r="F118" s="178"/>
      <c r="G118" s="178"/>
      <c r="H118" s="178"/>
      <c r="I118" s="178"/>
      <c r="J118" s="236"/>
      <c r="K118" s="247">
        <f>K122</f>
        <v>10</v>
      </c>
    </row>
    <row r="119" spans="1:14" ht="45" x14ac:dyDescent="0.25">
      <c r="A119" s="36"/>
      <c r="B119" s="83" t="s">
        <v>259</v>
      </c>
      <c r="C119" s="38">
        <v>992</v>
      </c>
      <c r="D119" s="236" t="s">
        <v>25</v>
      </c>
      <c r="E119" s="40" t="s">
        <v>40</v>
      </c>
      <c r="F119" s="40" t="s">
        <v>97</v>
      </c>
      <c r="G119" s="41" t="s">
        <v>67</v>
      </c>
      <c r="H119" s="41" t="s">
        <v>23</v>
      </c>
      <c r="I119" s="42" t="s">
        <v>134</v>
      </c>
      <c r="J119" s="42"/>
      <c r="K119" s="247">
        <f>K122</f>
        <v>10</v>
      </c>
    </row>
    <row r="120" spans="1:14" ht="30" x14ac:dyDescent="0.25">
      <c r="A120" s="36"/>
      <c r="B120" s="83" t="s">
        <v>260</v>
      </c>
      <c r="C120" s="38">
        <v>992</v>
      </c>
      <c r="D120" s="236" t="s">
        <v>25</v>
      </c>
      <c r="E120" s="40" t="s">
        <v>40</v>
      </c>
      <c r="F120" s="294" t="s">
        <v>97</v>
      </c>
      <c r="G120" s="87" t="s">
        <v>76</v>
      </c>
      <c r="H120" s="87" t="s">
        <v>23</v>
      </c>
      <c r="I120" s="295" t="s">
        <v>134</v>
      </c>
      <c r="J120" s="42"/>
      <c r="K120" s="247">
        <f>K122</f>
        <v>10</v>
      </c>
    </row>
    <row r="121" spans="1:14" ht="39" customHeight="1" x14ac:dyDescent="0.25">
      <c r="A121" s="36"/>
      <c r="B121" s="286" t="s">
        <v>261</v>
      </c>
      <c r="C121" s="38">
        <v>992</v>
      </c>
      <c r="D121" s="236" t="s">
        <v>25</v>
      </c>
      <c r="E121" s="40" t="s">
        <v>40</v>
      </c>
      <c r="F121" s="40" t="s">
        <v>97</v>
      </c>
      <c r="G121" s="41" t="s">
        <v>76</v>
      </c>
      <c r="H121" s="41" t="s">
        <v>22</v>
      </c>
      <c r="I121" s="42" t="s">
        <v>156</v>
      </c>
      <c r="J121" s="42"/>
      <c r="K121" s="247">
        <f>K122</f>
        <v>10</v>
      </c>
    </row>
    <row r="122" spans="1:14" ht="30" x14ac:dyDescent="0.25">
      <c r="A122" s="36"/>
      <c r="B122" s="84" t="s">
        <v>81</v>
      </c>
      <c r="C122" s="38">
        <v>992</v>
      </c>
      <c r="D122" s="236" t="s">
        <v>25</v>
      </c>
      <c r="E122" s="40" t="s">
        <v>40</v>
      </c>
      <c r="F122" s="154" t="s">
        <v>97</v>
      </c>
      <c r="G122" s="155" t="s">
        <v>76</v>
      </c>
      <c r="H122" s="155" t="s">
        <v>22</v>
      </c>
      <c r="I122" s="156" t="s">
        <v>156</v>
      </c>
      <c r="J122" s="42" t="s">
        <v>82</v>
      </c>
      <c r="K122" s="247">
        <v>10</v>
      </c>
    </row>
    <row r="123" spans="1:14" s="73" customFormat="1" ht="14.25" x14ac:dyDescent="0.2">
      <c r="A123" s="66"/>
      <c r="B123" s="81" t="s">
        <v>14</v>
      </c>
      <c r="C123" s="68">
        <v>992</v>
      </c>
      <c r="D123" s="69" t="s">
        <v>30</v>
      </c>
      <c r="E123" s="69" t="s">
        <v>23</v>
      </c>
      <c r="F123" s="270"/>
      <c r="G123" s="271"/>
      <c r="H123" s="271"/>
      <c r="I123" s="272"/>
      <c r="J123" s="69"/>
      <c r="K123" s="254">
        <f>K124+K129</f>
        <v>3190.8</v>
      </c>
      <c r="L123" s="186"/>
      <c r="M123" s="188"/>
      <c r="N123" s="187"/>
    </row>
    <row r="124" spans="1:14" x14ac:dyDescent="0.25">
      <c r="A124" s="36"/>
      <c r="B124" s="43" t="s">
        <v>15</v>
      </c>
      <c r="C124" s="38">
        <v>992</v>
      </c>
      <c r="D124" s="236" t="s">
        <v>30</v>
      </c>
      <c r="E124" s="236" t="s">
        <v>24</v>
      </c>
      <c r="F124" s="40"/>
      <c r="G124" s="41"/>
      <c r="H124" s="41"/>
      <c r="I124" s="42"/>
      <c r="J124" s="236"/>
      <c r="K124" s="247">
        <f>K125</f>
        <v>1688.8</v>
      </c>
    </row>
    <row r="125" spans="1:14" ht="45" x14ac:dyDescent="0.25">
      <c r="A125" s="36"/>
      <c r="B125" s="43" t="s">
        <v>277</v>
      </c>
      <c r="C125" s="38">
        <v>992</v>
      </c>
      <c r="D125" s="39" t="s">
        <v>30</v>
      </c>
      <c r="E125" s="39" t="s">
        <v>24</v>
      </c>
      <c r="F125" s="40" t="s">
        <v>102</v>
      </c>
      <c r="G125" s="41" t="s">
        <v>67</v>
      </c>
      <c r="H125" s="41" t="s">
        <v>23</v>
      </c>
      <c r="I125" s="42" t="s">
        <v>134</v>
      </c>
      <c r="J125" s="39"/>
      <c r="K125" s="247">
        <f>K128</f>
        <v>1688.8</v>
      </c>
    </row>
    <row r="126" spans="1:14" x14ac:dyDescent="0.25">
      <c r="A126" s="36"/>
      <c r="B126" s="43" t="s">
        <v>166</v>
      </c>
      <c r="C126" s="38">
        <v>992</v>
      </c>
      <c r="D126" s="39" t="s">
        <v>30</v>
      </c>
      <c r="E126" s="39" t="s">
        <v>24</v>
      </c>
      <c r="F126" s="40" t="s">
        <v>102</v>
      </c>
      <c r="G126" s="41" t="s">
        <v>69</v>
      </c>
      <c r="H126" s="41" t="s">
        <v>23</v>
      </c>
      <c r="I126" s="42" t="s">
        <v>134</v>
      </c>
      <c r="J126" s="39"/>
      <c r="K126" s="247">
        <f>K128</f>
        <v>1688.8</v>
      </c>
    </row>
    <row r="127" spans="1:14" x14ac:dyDescent="0.25">
      <c r="A127" s="36"/>
      <c r="B127" s="43" t="s">
        <v>47</v>
      </c>
      <c r="C127" s="38">
        <v>992</v>
      </c>
      <c r="D127" s="39" t="s">
        <v>30</v>
      </c>
      <c r="E127" s="39" t="s">
        <v>24</v>
      </c>
      <c r="F127" s="40" t="s">
        <v>102</v>
      </c>
      <c r="G127" s="41" t="s">
        <v>69</v>
      </c>
      <c r="H127" s="41" t="s">
        <v>23</v>
      </c>
      <c r="I127" s="42" t="s">
        <v>157</v>
      </c>
      <c r="J127" s="39"/>
      <c r="K127" s="247">
        <f>K128</f>
        <v>1688.8</v>
      </c>
    </row>
    <row r="128" spans="1:14" ht="30" x14ac:dyDescent="0.25">
      <c r="A128" s="36"/>
      <c r="B128" s="43" t="s">
        <v>81</v>
      </c>
      <c r="C128" s="38">
        <v>992</v>
      </c>
      <c r="D128" s="39" t="s">
        <v>30</v>
      </c>
      <c r="E128" s="39" t="s">
        <v>24</v>
      </c>
      <c r="F128" s="40" t="s">
        <v>102</v>
      </c>
      <c r="G128" s="41" t="s">
        <v>69</v>
      </c>
      <c r="H128" s="41" t="s">
        <v>23</v>
      </c>
      <c r="I128" s="42" t="s">
        <v>157</v>
      </c>
      <c r="J128" s="39" t="s">
        <v>82</v>
      </c>
      <c r="K128" s="247">
        <f>515.3+100+273.4+800.1</f>
        <v>1688.8</v>
      </c>
    </row>
    <row r="129" spans="1:21" s="73" customFormat="1" x14ac:dyDescent="0.25">
      <c r="A129" s="66"/>
      <c r="B129" s="43" t="s">
        <v>16</v>
      </c>
      <c r="C129" s="38">
        <v>992</v>
      </c>
      <c r="D129" s="236" t="s">
        <v>30</v>
      </c>
      <c r="E129" s="236" t="s">
        <v>26</v>
      </c>
      <c r="F129" s="40"/>
      <c r="G129" s="41"/>
      <c r="H129" s="41"/>
      <c r="I129" s="42"/>
      <c r="J129" s="236"/>
      <c r="K129" s="247">
        <f>K133+K136+K139</f>
        <v>1502</v>
      </c>
      <c r="L129" s="186"/>
      <c r="M129" s="188"/>
      <c r="N129" s="187"/>
    </row>
    <row r="130" spans="1:21" ht="30" x14ac:dyDescent="0.25">
      <c r="A130" s="36"/>
      <c r="B130" s="43" t="s">
        <v>278</v>
      </c>
      <c r="C130" s="38">
        <v>992</v>
      </c>
      <c r="D130" s="39" t="s">
        <v>30</v>
      </c>
      <c r="E130" s="39" t="s">
        <v>26</v>
      </c>
      <c r="F130" s="40" t="s">
        <v>108</v>
      </c>
      <c r="G130" s="41" t="s">
        <v>67</v>
      </c>
      <c r="H130" s="41" t="s">
        <v>23</v>
      </c>
      <c r="I130" s="42" t="s">
        <v>134</v>
      </c>
      <c r="J130" s="39"/>
      <c r="K130" s="247">
        <f>K133+K136+K139</f>
        <v>1502</v>
      </c>
    </row>
    <row r="131" spans="1:21" ht="27.75" customHeight="1" x14ac:dyDescent="0.25">
      <c r="A131" s="36"/>
      <c r="B131" s="43" t="s">
        <v>109</v>
      </c>
      <c r="C131" s="38">
        <v>992</v>
      </c>
      <c r="D131" s="39" t="s">
        <v>30</v>
      </c>
      <c r="E131" s="39" t="s">
        <v>26</v>
      </c>
      <c r="F131" s="40" t="s">
        <v>108</v>
      </c>
      <c r="G131" s="41" t="s">
        <v>76</v>
      </c>
      <c r="H131" s="41" t="s">
        <v>23</v>
      </c>
      <c r="I131" s="42" t="s">
        <v>134</v>
      </c>
      <c r="J131" s="39"/>
      <c r="K131" s="247">
        <f>K133</f>
        <v>840</v>
      </c>
    </row>
    <row r="132" spans="1:21" ht="45" x14ac:dyDescent="0.25">
      <c r="A132" s="36"/>
      <c r="B132" s="77" t="s">
        <v>279</v>
      </c>
      <c r="C132" s="38">
        <v>992</v>
      </c>
      <c r="D132" s="39" t="s">
        <v>30</v>
      </c>
      <c r="E132" s="39" t="s">
        <v>26</v>
      </c>
      <c r="F132" s="40" t="s">
        <v>108</v>
      </c>
      <c r="G132" s="41" t="s">
        <v>76</v>
      </c>
      <c r="H132" s="41" t="s">
        <v>23</v>
      </c>
      <c r="I132" s="42" t="s">
        <v>145</v>
      </c>
      <c r="J132" s="39"/>
      <c r="K132" s="247">
        <f>K133</f>
        <v>840</v>
      </c>
      <c r="U132" s="74" t="s">
        <v>181</v>
      </c>
    </row>
    <row r="133" spans="1:21" ht="30" x14ac:dyDescent="0.25">
      <c r="A133" s="36"/>
      <c r="B133" s="150" t="s">
        <v>81</v>
      </c>
      <c r="C133" s="160">
        <v>992</v>
      </c>
      <c r="D133" s="26" t="s">
        <v>30</v>
      </c>
      <c r="E133" s="26" t="s">
        <v>26</v>
      </c>
      <c r="F133" s="149" t="s">
        <v>108</v>
      </c>
      <c r="G133" s="151" t="s">
        <v>76</v>
      </c>
      <c r="H133" s="151" t="s">
        <v>23</v>
      </c>
      <c r="I133" s="27" t="s">
        <v>145</v>
      </c>
      <c r="J133" s="26" t="s">
        <v>82</v>
      </c>
      <c r="K133" s="247">
        <v>840</v>
      </c>
    </row>
    <row r="134" spans="1:21" ht="45" x14ac:dyDescent="0.25">
      <c r="A134" s="36"/>
      <c r="B134" s="150" t="s">
        <v>280</v>
      </c>
      <c r="C134" s="160">
        <v>992</v>
      </c>
      <c r="D134" s="26" t="s">
        <v>30</v>
      </c>
      <c r="E134" s="26" t="s">
        <v>26</v>
      </c>
      <c r="F134" s="149" t="s">
        <v>108</v>
      </c>
      <c r="G134" s="151" t="s">
        <v>69</v>
      </c>
      <c r="H134" s="151" t="s">
        <v>23</v>
      </c>
      <c r="I134" s="27" t="s">
        <v>134</v>
      </c>
      <c r="J134" s="26"/>
      <c r="K134" s="247">
        <f>K136</f>
        <v>485</v>
      </c>
    </row>
    <row r="135" spans="1:21" x14ac:dyDescent="0.25">
      <c r="A135" s="292"/>
      <c r="B135" s="150" t="s">
        <v>110</v>
      </c>
      <c r="C135" s="160">
        <v>992</v>
      </c>
      <c r="D135" s="26" t="s">
        <v>30</v>
      </c>
      <c r="E135" s="26" t="s">
        <v>26</v>
      </c>
      <c r="F135" s="149" t="s">
        <v>108</v>
      </c>
      <c r="G135" s="151" t="s">
        <v>69</v>
      </c>
      <c r="H135" s="151" t="s">
        <v>23</v>
      </c>
      <c r="I135" s="27" t="s">
        <v>134</v>
      </c>
      <c r="J135" s="26"/>
      <c r="K135" s="247">
        <f>K136</f>
        <v>485</v>
      </c>
    </row>
    <row r="136" spans="1:21" ht="30" x14ac:dyDescent="0.25">
      <c r="A136" s="292"/>
      <c r="B136" s="150" t="s">
        <v>81</v>
      </c>
      <c r="C136" s="160">
        <v>992</v>
      </c>
      <c r="D136" s="26" t="s">
        <v>30</v>
      </c>
      <c r="E136" s="26" t="s">
        <v>26</v>
      </c>
      <c r="F136" s="149" t="s">
        <v>108</v>
      </c>
      <c r="G136" s="151" t="s">
        <v>69</v>
      </c>
      <c r="H136" s="151" t="s">
        <v>23</v>
      </c>
      <c r="I136" s="27" t="s">
        <v>146</v>
      </c>
      <c r="J136" s="26" t="s">
        <v>82</v>
      </c>
      <c r="K136" s="247">
        <v>485</v>
      </c>
      <c r="N136" s="181"/>
    </row>
    <row r="137" spans="1:21" ht="55.5" customHeight="1" x14ac:dyDescent="0.25">
      <c r="A137" s="36"/>
      <c r="B137" s="159" t="s">
        <v>281</v>
      </c>
      <c r="C137" s="160">
        <v>992</v>
      </c>
      <c r="D137" s="26" t="s">
        <v>30</v>
      </c>
      <c r="E137" s="26" t="s">
        <v>26</v>
      </c>
      <c r="F137" s="149" t="s">
        <v>108</v>
      </c>
      <c r="G137" s="151" t="s">
        <v>95</v>
      </c>
      <c r="H137" s="151" t="s">
        <v>23</v>
      </c>
      <c r="I137" s="27" t="s">
        <v>134</v>
      </c>
      <c r="J137" s="26"/>
      <c r="K137" s="247">
        <f>K139</f>
        <v>177</v>
      </c>
      <c r="N137" s="181"/>
    </row>
    <row r="138" spans="1:21" ht="30" x14ac:dyDescent="0.25">
      <c r="A138" s="36"/>
      <c r="B138" s="150" t="s">
        <v>111</v>
      </c>
      <c r="C138" s="160">
        <v>992</v>
      </c>
      <c r="D138" s="26" t="s">
        <v>30</v>
      </c>
      <c r="E138" s="26" t="s">
        <v>26</v>
      </c>
      <c r="F138" s="149" t="s">
        <v>108</v>
      </c>
      <c r="G138" s="151" t="s">
        <v>95</v>
      </c>
      <c r="H138" s="151" t="s">
        <v>23</v>
      </c>
      <c r="I138" s="27" t="s">
        <v>147</v>
      </c>
      <c r="J138" s="26"/>
      <c r="K138" s="247">
        <f>K139</f>
        <v>177</v>
      </c>
      <c r="M138" s="184"/>
    </row>
    <row r="139" spans="1:21" ht="33.75" customHeight="1" x14ac:dyDescent="0.25">
      <c r="A139" s="36"/>
      <c r="B139" s="150" t="s">
        <v>81</v>
      </c>
      <c r="C139" s="160">
        <v>992</v>
      </c>
      <c r="D139" s="26" t="s">
        <v>30</v>
      </c>
      <c r="E139" s="26" t="s">
        <v>26</v>
      </c>
      <c r="F139" s="149" t="s">
        <v>108</v>
      </c>
      <c r="G139" s="151" t="s">
        <v>95</v>
      </c>
      <c r="H139" s="151" t="s">
        <v>23</v>
      </c>
      <c r="I139" s="27" t="s">
        <v>147</v>
      </c>
      <c r="J139" s="26" t="s">
        <v>82</v>
      </c>
      <c r="K139" s="247">
        <v>177</v>
      </c>
      <c r="L139" s="224"/>
    </row>
    <row r="140" spans="1:21" s="73" customFormat="1" x14ac:dyDescent="0.25">
      <c r="A140" s="66"/>
      <c r="B140" s="81" t="s">
        <v>17</v>
      </c>
      <c r="C140" s="68">
        <v>992</v>
      </c>
      <c r="D140" s="69" t="s">
        <v>29</v>
      </c>
      <c r="E140" s="69" t="s">
        <v>23</v>
      </c>
      <c r="F140" s="70"/>
      <c r="G140" s="71"/>
      <c r="H140" s="41"/>
      <c r="I140" s="72"/>
      <c r="J140" s="69"/>
      <c r="K140" s="254">
        <f>K141</f>
        <v>10</v>
      </c>
      <c r="L140" s="186"/>
      <c r="M140" s="187"/>
      <c r="N140" s="187"/>
    </row>
    <row r="141" spans="1:21" x14ac:dyDescent="0.25">
      <c r="A141" s="36"/>
      <c r="B141" s="237" t="s">
        <v>171</v>
      </c>
      <c r="C141" s="38">
        <v>992</v>
      </c>
      <c r="D141" s="236" t="s">
        <v>29</v>
      </c>
      <c r="E141" s="236" t="s">
        <v>29</v>
      </c>
      <c r="F141" s="40"/>
      <c r="G141" s="41"/>
      <c r="H141" s="41"/>
      <c r="I141" s="42"/>
      <c r="J141" s="236"/>
      <c r="K141" s="247">
        <f>K145</f>
        <v>10</v>
      </c>
    </row>
    <row r="142" spans="1:21" ht="30" x14ac:dyDescent="0.25">
      <c r="A142" s="36"/>
      <c r="B142" s="43" t="s">
        <v>282</v>
      </c>
      <c r="C142" s="38">
        <v>992</v>
      </c>
      <c r="D142" s="39" t="s">
        <v>29</v>
      </c>
      <c r="E142" s="39" t="s">
        <v>29</v>
      </c>
      <c r="F142" s="40" t="s">
        <v>100</v>
      </c>
      <c r="G142" s="41" t="s">
        <v>67</v>
      </c>
      <c r="H142" s="41" t="s">
        <v>23</v>
      </c>
      <c r="I142" s="42" t="s">
        <v>134</v>
      </c>
      <c r="J142" s="39"/>
      <c r="K142" s="247">
        <f>K145</f>
        <v>10</v>
      </c>
    </row>
    <row r="143" spans="1:21" ht="30" x14ac:dyDescent="0.25">
      <c r="A143" s="36"/>
      <c r="B143" s="43" t="s">
        <v>250</v>
      </c>
      <c r="C143" s="38">
        <v>992</v>
      </c>
      <c r="D143" s="39" t="s">
        <v>29</v>
      </c>
      <c r="E143" s="39" t="s">
        <v>29</v>
      </c>
      <c r="F143" s="40" t="s">
        <v>100</v>
      </c>
      <c r="G143" s="41" t="s">
        <v>76</v>
      </c>
      <c r="H143" s="41" t="s">
        <v>23</v>
      </c>
      <c r="I143" s="42" t="s">
        <v>134</v>
      </c>
      <c r="J143" s="39"/>
      <c r="K143" s="247">
        <f>K145</f>
        <v>10</v>
      </c>
    </row>
    <row r="144" spans="1:21" x14ac:dyDescent="0.25">
      <c r="A144" s="36"/>
      <c r="B144" s="37" t="s">
        <v>262</v>
      </c>
      <c r="C144" s="38">
        <v>992</v>
      </c>
      <c r="D144" s="236" t="s">
        <v>29</v>
      </c>
      <c r="E144" s="236" t="s">
        <v>29</v>
      </c>
      <c r="F144" s="40" t="s">
        <v>100</v>
      </c>
      <c r="G144" s="41" t="s">
        <v>76</v>
      </c>
      <c r="H144" s="41" t="s">
        <v>22</v>
      </c>
      <c r="I144" s="42" t="s">
        <v>139</v>
      </c>
      <c r="J144" s="236"/>
      <c r="K144" s="247">
        <f>K145</f>
        <v>10</v>
      </c>
    </row>
    <row r="145" spans="1:14" ht="31.5" customHeight="1" x14ac:dyDescent="0.25">
      <c r="A145" s="36"/>
      <c r="B145" s="20" t="s">
        <v>81</v>
      </c>
      <c r="C145" s="160">
        <v>992</v>
      </c>
      <c r="D145" s="26" t="s">
        <v>29</v>
      </c>
      <c r="E145" s="26" t="s">
        <v>29</v>
      </c>
      <c r="F145" s="149" t="s">
        <v>100</v>
      </c>
      <c r="G145" s="151" t="s">
        <v>76</v>
      </c>
      <c r="H145" s="151" t="s">
        <v>22</v>
      </c>
      <c r="I145" s="27" t="s">
        <v>139</v>
      </c>
      <c r="J145" s="26" t="s">
        <v>82</v>
      </c>
      <c r="K145" s="247">
        <v>10</v>
      </c>
      <c r="L145" s="189"/>
    </row>
    <row r="146" spans="1:14" s="73" customFormat="1" ht="14.25" x14ac:dyDescent="0.2">
      <c r="A146" s="66"/>
      <c r="B146" s="228" t="s">
        <v>18</v>
      </c>
      <c r="C146" s="229">
        <v>992</v>
      </c>
      <c r="D146" s="110" t="s">
        <v>31</v>
      </c>
      <c r="E146" s="110" t="s">
        <v>23</v>
      </c>
      <c r="F146" s="230"/>
      <c r="G146" s="231"/>
      <c r="H146" s="231"/>
      <c r="I146" s="109"/>
      <c r="J146" s="110"/>
      <c r="K146" s="254">
        <f>K147</f>
        <v>7114</v>
      </c>
      <c r="L146" s="232"/>
      <c r="M146" s="187"/>
      <c r="N146" s="187"/>
    </row>
    <row r="147" spans="1:14" x14ac:dyDescent="0.25">
      <c r="A147" s="36"/>
      <c r="B147" s="159" t="s">
        <v>19</v>
      </c>
      <c r="C147" s="160">
        <v>992</v>
      </c>
      <c r="D147" s="26" t="s">
        <v>31</v>
      </c>
      <c r="E147" s="26" t="s">
        <v>22</v>
      </c>
      <c r="F147" s="149"/>
      <c r="G147" s="151"/>
      <c r="H147" s="151"/>
      <c r="I147" s="27"/>
      <c r="J147" s="26"/>
      <c r="K147" s="247">
        <f>K148</f>
        <v>7114</v>
      </c>
      <c r="L147" s="189"/>
    </row>
    <row r="148" spans="1:14" ht="30" x14ac:dyDescent="0.25">
      <c r="A148" s="36"/>
      <c r="B148" s="233" t="s">
        <v>283</v>
      </c>
      <c r="C148" s="160">
        <v>992</v>
      </c>
      <c r="D148" s="26" t="s">
        <v>31</v>
      </c>
      <c r="E148" s="26" t="s">
        <v>22</v>
      </c>
      <c r="F148" s="149" t="s">
        <v>28</v>
      </c>
      <c r="G148" s="151" t="s">
        <v>67</v>
      </c>
      <c r="H148" s="151" t="s">
        <v>23</v>
      </c>
      <c r="I148" s="27" t="s">
        <v>134</v>
      </c>
      <c r="J148" s="26"/>
      <c r="K148" s="247">
        <f>K149</f>
        <v>7114</v>
      </c>
      <c r="L148" s="189"/>
    </row>
    <row r="149" spans="1:14" ht="18" customHeight="1" x14ac:dyDescent="0.25">
      <c r="A149" s="36"/>
      <c r="B149" s="159" t="s">
        <v>176</v>
      </c>
      <c r="C149" s="160">
        <v>992</v>
      </c>
      <c r="D149" s="26" t="s">
        <v>31</v>
      </c>
      <c r="E149" s="26" t="s">
        <v>22</v>
      </c>
      <c r="F149" s="149" t="s">
        <v>28</v>
      </c>
      <c r="G149" s="151" t="s">
        <v>76</v>
      </c>
      <c r="H149" s="151" t="s">
        <v>23</v>
      </c>
      <c r="I149" s="27" t="s">
        <v>134</v>
      </c>
      <c r="J149" s="26"/>
      <c r="K149" s="247">
        <f>K150+K155</f>
        <v>7114</v>
      </c>
      <c r="L149" s="189"/>
    </row>
    <row r="150" spans="1:14" x14ac:dyDescent="0.25">
      <c r="A150" s="36"/>
      <c r="B150" s="159" t="s">
        <v>114</v>
      </c>
      <c r="C150" s="160">
        <v>992</v>
      </c>
      <c r="D150" s="26" t="s">
        <v>31</v>
      </c>
      <c r="E150" s="26" t="s">
        <v>22</v>
      </c>
      <c r="F150" s="149" t="s">
        <v>28</v>
      </c>
      <c r="G150" s="151" t="s">
        <v>76</v>
      </c>
      <c r="H150" s="151" t="s">
        <v>30</v>
      </c>
      <c r="I150" s="27" t="s">
        <v>134</v>
      </c>
      <c r="J150" s="26"/>
      <c r="K150" s="247">
        <f>K154+K151</f>
        <v>7094</v>
      </c>
      <c r="L150" s="189"/>
    </row>
    <row r="151" spans="1:14" ht="48" customHeight="1" x14ac:dyDescent="0.25">
      <c r="A151" s="36"/>
      <c r="B151" s="159" t="s">
        <v>298</v>
      </c>
      <c r="C151" s="160">
        <v>992</v>
      </c>
      <c r="D151" s="26" t="s">
        <v>31</v>
      </c>
      <c r="E151" s="26" t="s">
        <v>22</v>
      </c>
      <c r="F151" s="149" t="s">
        <v>28</v>
      </c>
      <c r="G151" s="151" t="s">
        <v>76</v>
      </c>
      <c r="H151" s="151" t="s">
        <v>30</v>
      </c>
      <c r="I151" s="27" t="s">
        <v>293</v>
      </c>
      <c r="J151" s="26"/>
      <c r="K151" s="247">
        <f>K152</f>
        <v>2174</v>
      </c>
      <c r="L151" s="189"/>
    </row>
    <row r="152" spans="1:14" x14ac:dyDescent="0.25">
      <c r="A152" s="36"/>
      <c r="B152" s="159" t="s">
        <v>292</v>
      </c>
      <c r="C152" s="160">
        <v>992</v>
      </c>
      <c r="D152" s="26" t="s">
        <v>31</v>
      </c>
      <c r="E152" s="26" t="s">
        <v>22</v>
      </c>
      <c r="F152" s="149" t="s">
        <v>28</v>
      </c>
      <c r="G152" s="151" t="s">
        <v>76</v>
      </c>
      <c r="H152" s="151" t="s">
        <v>30</v>
      </c>
      <c r="I152" s="27" t="s">
        <v>293</v>
      </c>
      <c r="J152" s="26" t="s">
        <v>113</v>
      </c>
      <c r="K152" s="247">
        <v>2174</v>
      </c>
      <c r="L152" s="189"/>
    </row>
    <row r="153" spans="1:14" ht="35.25" customHeight="1" x14ac:dyDescent="0.25">
      <c r="A153" s="36"/>
      <c r="B153" s="291" t="s">
        <v>177</v>
      </c>
      <c r="C153" s="38">
        <v>992</v>
      </c>
      <c r="D153" s="39" t="s">
        <v>31</v>
      </c>
      <c r="E153" s="39" t="s">
        <v>22</v>
      </c>
      <c r="F153" s="40" t="s">
        <v>28</v>
      </c>
      <c r="G153" s="41" t="s">
        <v>76</v>
      </c>
      <c r="H153" s="41" t="s">
        <v>30</v>
      </c>
      <c r="I153" s="42" t="s">
        <v>136</v>
      </c>
      <c r="J153" s="39"/>
      <c r="K153" s="247">
        <f>K154</f>
        <v>4920</v>
      </c>
    </row>
    <row r="154" spans="1:14" ht="30" x14ac:dyDescent="0.25">
      <c r="A154" s="36"/>
      <c r="B154" s="43" t="s">
        <v>112</v>
      </c>
      <c r="C154" s="38">
        <v>992</v>
      </c>
      <c r="D154" s="39" t="s">
        <v>31</v>
      </c>
      <c r="E154" s="39" t="s">
        <v>22</v>
      </c>
      <c r="F154" s="40" t="s">
        <v>28</v>
      </c>
      <c r="G154" s="41" t="s">
        <v>76</v>
      </c>
      <c r="H154" s="41" t="s">
        <v>30</v>
      </c>
      <c r="I154" s="42" t="s">
        <v>136</v>
      </c>
      <c r="J154" s="39" t="s">
        <v>113</v>
      </c>
      <c r="K154" s="247">
        <v>4920</v>
      </c>
    </row>
    <row r="155" spans="1:14" x14ac:dyDescent="0.25">
      <c r="A155" s="36"/>
      <c r="B155" s="77" t="s">
        <v>115</v>
      </c>
      <c r="C155" s="38">
        <v>992</v>
      </c>
      <c r="D155" s="39" t="s">
        <v>31</v>
      </c>
      <c r="E155" s="39" t="s">
        <v>22</v>
      </c>
      <c r="F155" s="40" t="s">
        <v>28</v>
      </c>
      <c r="G155" s="41" t="s">
        <v>76</v>
      </c>
      <c r="H155" s="41" t="s">
        <v>31</v>
      </c>
      <c r="I155" s="42" t="s">
        <v>134</v>
      </c>
      <c r="J155" s="39"/>
      <c r="K155" s="247">
        <f>K156</f>
        <v>20</v>
      </c>
    </row>
    <row r="156" spans="1:14" x14ac:dyDescent="0.25">
      <c r="A156" s="36"/>
      <c r="B156" s="83" t="s">
        <v>178</v>
      </c>
      <c r="C156" s="38">
        <v>992</v>
      </c>
      <c r="D156" s="39" t="s">
        <v>31</v>
      </c>
      <c r="E156" s="39" t="s">
        <v>22</v>
      </c>
      <c r="F156" s="40" t="s">
        <v>28</v>
      </c>
      <c r="G156" s="41" t="s">
        <v>76</v>
      </c>
      <c r="H156" s="41" t="s">
        <v>31</v>
      </c>
      <c r="I156" s="42" t="s">
        <v>137</v>
      </c>
      <c r="J156" s="39"/>
      <c r="K156" s="247">
        <f>K157</f>
        <v>20</v>
      </c>
    </row>
    <row r="157" spans="1:14" ht="30" x14ac:dyDescent="0.25">
      <c r="A157" s="36"/>
      <c r="B157" s="83" t="s">
        <v>81</v>
      </c>
      <c r="C157" s="38">
        <v>992</v>
      </c>
      <c r="D157" s="39" t="s">
        <v>31</v>
      </c>
      <c r="E157" s="39" t="s">
        <v>22</v>
      </c>
      <c r="F157" s="40" t="s">
        <v>28</v>
      </c>
      <c r="G157" s="41" t="s">
        <v>76</v>
      </c>
      <c r="H157" s="41" t="s">
        <v>31</v>
      </c>
      <c r="I157" s="42" t="s">
        <v>137</v>
      </c>
      <c r="J157" s="39" t="s">
        <v>82</v>
      </c>
      <c r="K157" s="247">
        <v>20</v>
      </c>
    </row>
    <row r="158" spans="1:14" s="73" customFormat="1" x14ac:dyDescent="0.25">
      <c r="A158" s="66"/>
      <c r="B158" s="81" t="s">
        <v>38</v>
      </c>
      <c r="C158" s="68">
        <v>992</v>
      </c>
      <c r="D158" s="69">
        <v>10</v>
      </c>
      <c r="E158" s="69" t="s">
        <v>23</v>
      </c>
      <c r="F158" s="70"/>
      <c r="G158" s="71"/>
      <c r="H158" s="41"/>
      <c r="I158" s="72"/>
      <c r="J158" s="69"/>
      <c r="K158" s="254">
        <f>K159+K164</f>
        <v>500</v>
      </c>
      <c r="L158" s="186"/>
      <c r="M158" s="187"/>
      <c r="N158" s="187"/>
    </row>
    <row r="159" spans="1:14" x14ac:dyDescent="0.25">
      <c r="A159" s="36"/>
      <c r="B159" s="296" t="s">
        <v>39</v>
      </c>
      <c r="C159" s="38">
        <v>992</v>
      </c>
      <c r="D159" s="236">
        <v>10</v>
      </c>
      <c r="E159" s="236" t="s">
        <v>22</v>
      </c>
      <c r="F159" s="40"/>
      <c r="G159" s="41"/>
      <c r="H159" s="41"/>
      <c r="I159" s="42"/>
      <c r="J159" s="236"/>
      <c r="K159" s="247">
        <f>K163</f>
        <v>480</v>
      </c>
    </row>
    <row r="160" spans="1:14" x14ac:dyDescent="0.25">
      <c r="A160" s="36"/>
      <c r="B160" s="77" t="s">
        <v>59</v>
      </c>
      <c r="C160" s="38">
        <v>992</v>
      </c>
      <c r="D160" s="39">
        <v>10</v>
      </c>
      <c r="E160" s="39" t="s">
        <v>22</v>
      </c>
      <c r="F160" s="40" t="s">
        <v>80</v>
      </c>
      <c r="G160" s="41" t="s">
        <v>67</v>
      </c>
      <c r="H160" s="41" t="s">
        <v>23</v>
      </c>
      <c r="I160" s="42" t="s">
        <v>134</v>
      </c>
      <c r="J160" s="39"/>
      <c r="K160" s="247">
        <f>K163</f>
        <v>480</v>
      </c>
    </row>
    <row r="161" spans="1:14" ht="30" x14ac:dyDescent="0.25">
      <c r="A161" s="36"/>
      <c r="B161" s="77" t="s">
        <v>49</v>
      </c>
      <c r="C161" s="38">
        <v>992</v>
      </c>
      <c r="D161" s="39">
        <v>10</v>
      </c>
      <c r="E161" s="39" t="s">
        <v>22</v>
      </c>
      <c r="F161" s="40" t="s">
        <v>80</v>
      </c>
      <c r="G161" s="41" t="s">
        <v>92</v>
      </c>
      <c r="H161" s="41" t="s">
        <v>23</v>
      </c>
      <c r="I161" s="42" t="s">
        <v>134</v>
      </c>
      <c r="J161" s="39"/>
      <c r="K161" s="247">
        <f>K163</f>
        <v>480</v>
      </c>
    </row>
    <row r="162" spans="1:14" x14ac:dyDescent="0.25">
      <c r="A162" s="36"/>
      <c r="B162" s="77" t="s">
        <v>116</v>
      </c>
      <c r="C162" s="38">
        <v>992</v>
      </c>
      <c r="D162" s="39">
        <v>10</v>
      </c>
      <c r="E162" s="39" t="s">
        <v>22</v>
      </c>
      <c r="F162" s="40" t="s">
        <v>80</v>
      </c>
      <c r="G162" s="41" t="s">
        <v>92</v>
      </c>
      <c r="H162" s="41" t="s">
        <v>23</v>
      </c>
      <c r="I162" s="42" t="s">
        <v>151</v>
      </c>
      <c r="J162" s="39"/>
      <c r="K162" s="247">
        <f>K163</f>
        <v>480</v>
      </c>
    </row>
    <row r="163" spans="1:14" x14ac:dyDescent="0.25">
      <c r="A163" s="36"/>
      <c r="B163" s="86" t="s">
        <v>117</v>
      </c>
      <c r="C163" s="38">
        <v>992</v>
      </c>
      <c r="D163" s="39">
        <v>10</v>
      </c>
      <c r="E163" s="39" t="s">
        <v>22</v>
      </c>
      <c r="F163" s="40" t="s">
        <v>80</v>
      </c>
      <c r="G163" s="41" t="s">
        <v>92</v>
      </c>
      <c r="H163" s="41" t="s">
        <v>23</v>
      </c>
      <c r="I163" s="42" t="s">
        <v>151</v>
      </c>
      <c r="J163" s="39" t="s">
        <v>118</v>
      </c>
      <c r="K163" s="247">
        <f>453.2+26.8</f>
        <v>480</v>
      </c>
    </row>
    <row r="164" spans="1:14" s="73" customFormat="1" ht="24" customHeight="1" x14ac:dyDescent="0.2">
      <c r="A164" s="66"/>
      <c r="B164" s="81" t="s">
        <v>119</v>
      </c>
      <c r="C164" s="68">
        <v>992</v>
      </c>
      <c r="D164" s="69" t="s">
        <v>100</v>
      </c>
      <c r="E164" s="69" t="s">
        <v>26</v>
      </c>
      <c r="F164" s="70"/>
      <c r="G164" s="71"/>
      <c r="H164" s="71"/>
      <c r="I164" s="72"/>
      <c r="J164" s="69"/>
      <c r="K164" s="254">
        <f>K168</f>
        <v>20</v>
      </c>
      <c r="L164" s="186"/>
      <c r="M164" s="187"/>
      <c r="N164" s="187"/>
    </row>
    <row r="165" spans="1:14" ht="52.5" customHeight="1" x14ac:dyDescent="0.25">
      <c r="A165" s="36"/>
      <c r="B165" s="43" t="s">
        <v>263</v>
      </c>
      <c r="C165" s="38">
        <v>992</v>
      </c>
      <c r="D165" s="39" t="s">
        <v>100</v>
      </c>
      <c r="E165" s="39" t="s">
        <v>26</v>
      </c>
      <c r="F165" s="40" t="s">
        <v>40</v>
      </c>
      <c r="G165" s="41" t="s">
        <v>67</v>
      </c>
      <c r="H165" s="41" t="s">
        <v>23</v>
      </c>
      <c r="I165" s="42" t="s">
        <v>134</v>
      </c>
      <c r="J165" s="39"/>
      <c r="K165" s="247">
        <f>K168</f>
        <v>20</v>
      </c>
    </row>
    <row r="166" spans="1:14" ht="29.25" customHeight="1" x14ac:dyDescent="0.25">
      <c r="A166" s="36"/>
      <c r="B166" s="43" t="s">
        <v>168</v>
      </c>
      <c r="C166" s="38">
        <v>992</v>
      </c>
      <c r="D166" s="39" t="s">
        <v>100</v>
      </c>
      <c r="E166" s="39" t="s">
        <v>26</v>
      </c>
      <c r="F166" s="40" t="s">
        <v>40</v>
      </c>
      <c r="G166" s="41" t="s">
        <v>76</v>
      </c>
      <c r="H166" s="41" t="s">
        <v>23</v>
      </c>
      <c r="I166" s="42" t="s">
        <v>134</v>
      </c>
      <c r="J166" s="39"/>
      <c r="K166" s="247">
        <f>K168</f>
        <v>20</v>
      </c>
    </row>
    <row r="167" spans="1:14" ht="31.5" customHeight="1" x14ac:dyDescent="0.25">
      <c r="A167" s="36"/>
      <c r="B167" s="43" t="s">
        <v>168</v>
      </c>
      <c r="C167" s="38">
        <v>992</v>
      </c>
      <c r="D167" s="39" t="s">
        <v>100</v>
      </c>
      <c r="E167" s="39" t="s">
        <v>26</v>
      </c>
      <c r="F167" s="40" t="s">
        <v>40</v>
      </c>
      <c r="G167" s="41" t="s">
        <v>76</v>
      </c>
      <c r="H167" s="41" t="s">
        <v>23</v>
      </c>
      <c r="I167" s="42" t="s">
        <v>163</v>
      </c>
      <c r="J167" s="39"/>
      <c r="K167" s="247">
        <f>K168</f>
        <v>20</v>
      </c>
    </row>
    <row r="168" spans="1:14" ht="30" x14ac:dyDescent="0.25">
      <c r="A168" s="36"/>
      <c r="B168" s="43" t="s">
        <v>112</v>
      </c>
      <c r="C168" s="38">
        <v>992</v>
      </c>
      <c r="D168" s="39" t="s">
        <v>100</v>
      </c>
      <c r="E168" s="39" t="s">
        <v>26</v>
      </c>
      <c r="F168" s="40" t="s">
        <v>40</v>
      </c>
      <c r="G168" s="41" t="s">
        <v>76</v>
      </c>
      <c r="H168" s="41" t="s">
        <v>23</v>
      </c>
      <c r="I168" s="42" t="s">
        <v>163</v>
      </c>
      <c r="J168" s="39" t="s">
        <v>113</v>
      </c>
      <c r="K168" s="247">
        <v>20</v>
      </c>
    </row>
    <row r="169" spans="1:14" s="73" customFormat="1" x14ac:dyDescent="0.25">
      <c r="A169" s="66"/>
      <c r="B169" s="81" t="s">
        <v>206</v>
      </c>
      <c r="C169" s="68">
        <v>992</v>
      </c>
      <c r="D169" s="69">
        <v>11</v>
      </c>
      <c r="E169" s="69" t="s">
        <v>23</v>
      </c>
      <c r="F169" s="70"/>
      <c r="G169" s="71"/>
      <c r="H169" s="41"/>
      <c r="I169" s="72"/>
      <c r="J169" s="69"/>
      <c r="K169" s="254">
        <f>K170</f>
        <v>207.4</v>
      </c>
      <c r="L169" s="186"/>
      <c r="M169" s="187"/>
      <c r="N169" s="187"/>
    </row>
    <row r="170" spans="1:14" x14ac:dyDescent="0.25">
      <c r="A170" s="36"/>
      <c r="B170" s="43" t="s">
        <v>43</v>
      </c>
      <c r="C170" s="38">
        <v>992</v>
      </c>
      <c r="D170" s="236">
        <v>11</v>
      </c>
      <c r="E170" s="236" t="s">
        <v>24</v>
      </c>
      <c r="F170" s="40" t="s">
        <v>31</v>
      </c>
      <c r="G170" s="41" t="s">
        <v>76</v>
      </c>
      <c r="H170" s="41" t="s">
        <v>23</v>
      </c>
      <c r="I170" s="42" t="s">
        <v>134</v>
      </c>
      <c r="J170" s="236"/>
      <c r="K170" s="247">
        <f>K171</f>
        <v>207.4</v>
      </c>
    </row>
    <row r="171" spans="1:14" ht="30" x14ac:dyDescent="0.25">
      <c r="A171" s="36"/>
      <c r="B171" s="43" t="s">
        <v>233</v>
      </c>
      <c r="C171" s="38">
        <v>992</v>
      </c>
      <c r="D171" s="39">
        <v>11</v>
      </c>
      <c r="E171" s="39" t="s">
        <v>24</v>
      </c>
      <c r="F171" s="40" t="s">
        <v>31</v>
      </c>
      <c r="G171" s="41" t="s">
        <v>76</v>
      </c>
      <c r="H171" s="41" t="s">
        <v>23</v>
      </c>
      <c r="I171" s="42" t="s">
        <v>134</v>
      </c>
      <c r="J171" s="39"/>
      <c r="K171" s="247">
        <f>K172</f>
        <v>207.4</v>
      </c>
    </row>
    <row r="172" spans="1:14" x14ac:dyDescent="0.25">
      <c r="A172" s="36"/>
      <c r="B172" s="43" t="s">
        <v>208</v>
      </c>
      <c r="C172" s="38">
        <v>992</v>
      </c>
      <c r="D172" s="39" t="s">
        <v>42</v>
      </c>
      <c r="E172" s="39" t="s">
        <v>24</v>
      </c>
      <c r="F172" s="40" t="s">
        <v>31</v>
      </c>
      <c r="G172" s="41" t="s">
        <v>76</v>
      </c>
      <c r="H172" s="41" t="s">
        <v>23</v>
      </c>
      <c r="I172" s="42" t="s">
        <v>134</v>
      </c>
      <c r="J172" s="39"/>
      <c r="K172" s="247">
        <f>K173</f>
        <v>207.4</v>
      </c>
    </row>
    <row r="173" spans="1:14" x14ac:dyDescent="0.25">
      <c r="A173" s="36"/>
      <c r="B173" s="77" t="s">
        <v>120</v>
      </c>
      <c r="C173" s="38">
        <v>992</v>
      </c>
      <c r="D173" s="39" t="s">
        <v>42</v>
      </c>
      <c r="E173" s="39" t="s">
        <v>24</v>
      </c>
      <c r="F173" s="40" t="s">
        <v>31</v>
      </c>
      <c r="G173" s="41" t="s">
        <v>76</v>
      </c>
      <c r="H173" s="41" t="s">
        <v>26</v>
      </c>
      <c r="I173" s="42" t="s">
        <v>138</v>
      </c>
      <c r="J173" s="39"/>
      <c r="K173" s="247">
        <f>K174</f>
        <v>207.4</v>
      </c>
    </row>
    <row r="174" spans="1:14" ht="60" x14ac:dyDescent="0.25">
      <c r="A174" s="36"/>
      <c r="B174" s="77" t="s">
        <v>77</v>
      </c>
      <c r="C174" s="38">
        <v>992</v>
      </c>
      <c r="D174" s="39" t="s">
        <v>42</v>
      </c>
      <c r="E174" s="39" t="s">
        <v>24</v>
      </c>
      <c r="F174" s="40" t="s">
        <v>31</v>
      </c>
      <c r="G174" s="41" t="s">
        <v>76</v>
      </c>
      <c r="H174" s="41" t="s">
        <v>26</v>
      </c>
      <c r="I174" s="42" t="s">
        <v>138</v>
      </c>
      <c r="J174" s="39" t="s">
        <v>78</v>
      </c>
      <c r="K174" s="247">
        <v>207.4</v>
      </c>
    </row>
    <row r="175" spans="1:14" s="73" customFormat="1" ht="24" customHeight="1" x14ac:dyDescent="0.2">
      <c r="A175" s="66"/>
      <c r="B175" s="81" t="s">
        <v>44</v>
      </c>
      <c r="C175" s="68">
        <v>992</v>
      </c>
      <c r="D175" s="69" t="s">
        <v>40</v>
      </c>
      <c r="E175" s="69" t="s">
        <v>23</v>
      </c>
      <c r="F175" s="70"/>
      <c r="G175" s="71"/>
      <c r="H175" s="71"/>
      <c r="I175" s="72"/>
      <c r="J175" s="69"/>
      <c r="K175" s="254">
        <f>K180</f>
        <v>150</v>
      </c>
      <c r="L175" s="186"/>
      <c r="M175" s="187"/>
      <c r="N175" s="187"/>
    </row>
    <row r="176" spans="1:14" x14ac:dyDescent="0.25">
      <c r="A176" s="36"/>
      <c r="B176" s="43" t="s">
        <v>45</v>
      </c>
      <c r="C176" s="38">
        <v>992</v>
      </c>
      <c r="D176" s="236" t="s">
        <v>40</v>
      </c>
      <c r="E176" s="236" t="s">
        <v>24</v>
      </c>
      <c r="F176" s="40"/>
      <c r="G176" s="41"/>
      <c r="H176" s="41"/>
      <c r="I176" s="42"/>
      <c r="J176" s="236"/>
      <c r="K176" s="247">
        <f>K180</f>
        <v>150</v>
      </c>
    </row>
    <row r="177" spans="1:12" ht="30" x14ac:dyDescent="0.25">
      <c r="A177" s="36"/>
      <c r="B177" s="83" t="s">
        <v>276</v>
      </c>
      <c r="C177" s="38">
        <v>992</v>
      </c>
      <c r="D177" s="39" t="s">
        <v>40</v>
      </c>
      <c r="E177" s="39" t="s">
        <v>24</v>
      </c>
      <c r="F177" s="40" t="s">
        <v>101</v>
      </c>
      <c r="G177" s="41" t="s">
        <v>67</v>
      </c>
      <c r="H177" s="41" t="s">
        <v>23</v>
      </c>
      <c r="I177" s="42" t="s">
        <v>134</v>
      </c>
      <c r="J177" s="39"/>
      <c r="K177" s="247">
        <f>K180</f>
        <v>150</v>
      </c>
    </row>
    <row r="178" spans="1:12" ht="30" customHeight="1" x14ac:dyDescent="0.25">
      <c r="A178" s="36"/>
      <c r="B178" s="43" t="s">
        <v>121</v>
      </c>
      <c r="C178" s="38">
        <v>992</v>
      </c>
      <c r="D178" s="39" t="s">
        <v>40</v>
      </c>
      <c r="E178" s="39" t="s">
        <v>24</v>
      </c>
      <c r="F178" s="40" t="s">
        <v>101</v>
      </c>
      <c r="G178" s="41" t="s">
        <v>76</v>
      </c>
      <c r="H178" s="41" t="s">
        <v>23</v>
      </c>
      <c r="I178" s="42" t="s">
        <v>134</v>
      </c>
      <c r="J178" s="39"/>
      <c r="K178" s="247">
        <f>K179</f>
        <v>150</v>
      </c>
    </row>
    <row r="179" spans="1:12" x14ac:dyDescent="0.25">
      <c r="A179" s="36"/>
      <c r="B179" s="77" t="s">
        <v>58</v>
      </c>
      <c r="C179" s="38">
        <v>992</v>
      </c>
      <c r="D179" s="39" t="s">
        <v>40</v>
      </c>
      <c r="E179" s="39" t="s">
        <v>24</v>
      </c>
      <c r="F179" s="40" t="s">
        <v>101</v>
      </c>
      <c r="G179" s="41" t="s">
        <v>76</v>
      </c>
      <c r="H179" s="41" t="s">
        <v>23</v>
      </c>
      <c r="I179" s="42" t="s">
        <v>141</v>
      </c>
      <c r="J179" s="39"/>
      <c r="K179" s="247">
        <f>K180</f>
        <v>150</v>
      </c>
    </row>
    <row r="180" spans="1:12" ht="30" x14ac:dyDescent="0.25">
      <c r="A180" s="36"/>
      <c r="B180" s="83" t="s">
        <v>81</v>
      </c>
      <c r="C180" s="38">
        <v>992</v>
      </c>
      <c r="D180" s="39" t="s">
        <v>40</v>
      </c>
      <c r="E180" s="39" t="s">
        <v>24</v>
      </c>
      <c r="F180" s="40" t="s">
        <v>101</v>
      </c>
      <c r="G180" s="41" t="s">
        <v>76</v>
      </c>
      <c r="H180" s="41" t="s">
        <v>23</v>
      </c>
      <c r="I180" s="42" t="s">
        <v>141</v>
      </c>
      <c r="J180" s="39" t="s">
        <v>82</v>
      </c>
      <c r="K180" s="247">
        <v>150</v>
      </c>
      <c r="L180" s="183"/>
    </row>
    <row r="181" spans="1:12" x14ac:dyDescent="0.25">
      <c r="A181" s="95"/>
      <c r="B181" s="82"/>
      <c r="C181" s="308"/>
      <c r="D181" s="87"/>
      <c r="E181" s="87"/>
      <c r="F181" s="87"/>
      <c r="G181" s="87"/>
      <c r="H181" s="87"/>
      <c r="I181" s="87"/>
      <c r="J181" s="87"/>
      <c r="K181" s="325"/>
      <c r="L181" s="183"/>
    </row>
    <row r="182" spans="1:12" x14ac:dyDescent="0.25">
      <c r="A182" s="95"/>
      <c r="B182" s="96"/>
      <c r="C182" s="97"/>
      <c r="D182" s="87"/>
      <c r="E182" s="87"/>
      <c r="F182" s="87"/>
      <c r="G182" s="87"/>
      <c r="H182" s="87"/>
      <c r="I182" s="87"/>
      <c r="J182" s="87"/>
      <c r="K182" s="277"/>
    </row>
    <row r="183" spans="1:12" ht="18.75" x14ac:dyDescent="0.3">
      <c r="B183" s="359" t="s">
        <v>299</v>
      </c>
      <c r="C183" s="360"/>
      <c r="D183" s="360"/>
      <c r="E183" s="360"/>
      <c r="F183" s="360"/>
      <c r="G183" s="360"/>
      <c r="H183" s="360"/>
      <c r="I183" s="360"/>
      <c r="J183" s="360"/>
      <c r="K183" s="360"/>
    </row>
  </sheetData>
  <mergeCells count="15">
    <mergeCell ref="C1:K1"/>
    <mergeCell ref="C2:K2"/>
    <mergeCell ref="C3:K3"/>
    <mergeCell ref="C4:K4"/>
    <mergeCell ref="C6:K6"/>
    <mergeCell ref="C7:K7"/>
    <mergeCell ref="C8:K8"/>
    <mergeCell ref="C9:K9"/>
    <mergeCell ref="A12:K12"/>
    <mergeCell ref="B183:K183"/>
    <mergeCell ref="A13:K13"/>
    <mergeCell ref="F15:I15"/>
    <mergeCell ref="F16:I16"/>
    <mergeCell ref="C11:K11"/>
    <mergeCell ref="F17:I17"/>
  </mergeCells>
  <phoneticPr fontId="32" type="noConversion"/>
  <pageMargins left="0.70866141732283472" right="0.70866141732283472" top="0.32" bottom="0.37" header="0.31496062992125984" footer="0.31496062992125984"/>
  <pageSetup paperSize="9" scale="6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41"/>
  <sheetViews>
    <sheetView view="pageBreakPreview" zoomScale="60" zoomScaleNormal="80" workbookViewId="0">
      <selection activeCell="C7" sqref="C7"/>
    </sheetView>
  </sheetViews>
  <sheetFormatPr defaultRowHeight="15" x14ac:dyDescent="0.25"/>
  <cols>
    <col min="1" max="1" width="33.42578125" customWidth="1"/>
    <col min="2" max="2" width="74.85546875" customWidth="1"/>
    <col min="3" max="3" width="32.5703125" customWidth="1"/>
    <col min="4" max="5" width="0" hidden="1" customWidth="1"/>
  </cols>
  <sheetData>
    <row r="2" spans="1:13" ht="15.75" x14ac:dyDescent="0.25">
      <c r="B2" s="221"/>
      <c r="C2" s="227" t="s">
        <v>341</v>
      </c>
    </row>
    <row r="3" spans="1:13" ht="15.75" x14ac:dyDescent="0.25">
      <c r="B3" s="221"/>
      <c r="C3" s="222" t="s">
        <v>0</v>
      </c>
    </row>
    <row r="4" spans="1:13" ht="15.75" x14ac:dyDescent="0.25">
      <c r="B4" s="221"/>
      <c r="C4" s="222" t="s">
        <v>1</v>
      </c>
    </row>
    <row r="5" spans="1:13" ht="15.75" x14ac:dyDescent="0.25">
      <c r="B5" s="221"/>
      <c r="C5" s="222" t="s">
        <v>2</v>
      </c>
    </row>
    <row r="6" spans="1:13" x14ac:dyDescent="0.25">
      <c r="B6" s="221"/>
      <c r="C6" s="334" t="s">
        <v>342</v>
      </c>
    </row>
    <row r="7" spans="1:13" ht="15.75" x14ac:dyDescent="0.25">
      <c r="B7" s="221"/>
      <c r="C7" s="227" t="s">
        <v>287</v>
      </c>
    </row>
    <row r="8" spans="1:13" ht="15.75" x14ac:dyDescent="0.25">
      <c r="B8" s="221"/>
      <c r="C8" s="222" t="s">
        <v>0</v>
      </c>
      <c r="L8" s="223"/>
      <c r="M8" s="223"/>
    </row>
    <row r="9" spans="1:13" ht="15.75" x14ac:dyDescent="0.25">
      <c r="B9" s="221"/>
      <c r="C9" s="222" t="s">
        <v>1</v>
      </c>
    </row>
    <row r="10" spans="1:13" ht="15.75" x14ac:dyDescent="0.25">
      <c r="B10" s="221"/>
      <c r="C10" s="222" t="s">
        <v>2</v>
      </c>
    </row>
    <row r="11" spans="1:13" x14ac:dyDescent="0.25">
      <c r="B11" s="221"/>
      <c r="C11" s="334" t="s">
        <v>336</v>
      </c>
    </row>
    <row r="12" spans="1:13" ht="18.75" x14ac:dyDescent="0.3">
      <c r="A12" s="220"/>
    </row>
    <row r="13" spans="1:13" ht="4.5" customHeight="1" x14ac:dyDescent="0.3">
      <c r="A13" s="219"/>
      <c r="B13" s="218"/>
      <c r="C13" s="218"/>
    </row>
    <row r="14" spans="1:13" ht="46.5" customHeight="1" x14ac:dyDescent="0.25">
      <c r="A14" s="371" t="s">
        <v>303</v>
      </c>
      <c r="B14" s="372"/>
      <c r="C14" s="372"/>
    </row>
    <row r="15" spans="1:13" ht="18.75" x14ac:dyDescent="0.25">
      <c r="A15" s="372"/>
      <c r="B15" s="372"/>
      <c r="C15" s="372"/>
    </row>
    <row r="16" spans="1:13" ht="18.75" x14ac:dyDescent="0.25">
      <c r="B16" s="217"/>
      <c r="C16" s="216" t="s">
        <v>3</v>
      </c>
    </row>
    <row r="17" spans="1:7" ht="75" x14ac:dyDescent="0.25">
      <c r="A17" s="215" t="s">
        <v>196</v>
      </c>
      <c r="B17" s="215" t="s">
        <v>204</v>
      </c>
      <c r="C17" s="98" t="s">
        <v>158</v>
      </c>
      <c r="D17" s="44" t="s">
        <v>127</v>
      </c>
      <c r="E17" s="44" t="s">
        <v>126</v>
      </c>
    </row>
    <row r="18" spans="1:7" s="209" customFormat="1" ht="54.75" customHeight="1" x14ac:dyDescent="0.25">
      <c r="A18" s="214"/>
      <c r="B18" s="330" t="s">
        <v>203</v>
      </c>
      <c r="C18" s="267">
        <f>C33+C29</f>
        <v>1120.1000000000058</v>
      </c>
      <c r="G18" s="213"/>
    </row>
    <row r="19" spans="1:7" ht="45" customHeight="1" x14ac:dyDescent="0.25">
      <c r="A19" s="281" t="s">
        <v>329</v>
      </c>
      <c r="B19" s="281" t="s">
        <v>202</v>
      </c>
      <c r="C19" s="267">
        <v>0</v>
      </c>
    </row>
    <row r="20" spans="1:7" ht="45" customHeight="1" x14ac:dyDescent="0.25">
      <c r="A20" s="280" t="s">
        <v>330</v>
      </c>
      <c r="B20" s="280" t="s">
        <v>264</v>
      </c>
      <c r="C20" s="298">
        <v>0</v>
      </c>
    </row>
    <row r="21" spans="1:7" ht="36" customHeight="1" x14ac:dyDescent="0.25">
      <c r="A21" s="280" t="s">
        <v>331</v>
      </c>
      <c r="B21" s="280" t="s">
        <v>265</v>
      </c>
      <c r="C21" s="299">
        <v>0</v>
      </c>
    </row>
    <row r="22" spans="1:7" ht="30" customHeight="1" x14ac:dyDescent="0.25">
      <c r="A22" s="212" t="s">
        <v>317</v>
      </c>
      <c r="B22" s="211" t="s">
        <v>318</v>
      </c>
      <c r="C22" s="298">
        <f>C27</f>
        <v>0</v>
      </c>
    </row>
    <row r="23" spans="1:7" ht="43.5" customHeight="1" x14ac:dyDescent="0.25">
      <c r="A23" s="280" t="s">
        <v>319</v>
      </c>
      <c r="B23" s="207" t="s">
        <v>320</v>
      </c>
      <c r="C23" s="298">
        <f>C25</f>
        <v>0</v>
      </c>
    </row>
    <row r="24" spans="1:7" ht="60" customHeight="1" x14ac:dyDescent="0.25">
      <c r="A24" s="280" t="s">
        <v>321</v>
      </c>
      <c r="B24" s="280" t="s">
        <v>322</v>
      </c>
      <c r="C24" s="299">
        <v>0</v>
      </c>
    </row>
    <row r="25" spans="1:7" ht="57.75" customHeight="1" x14ac:dyDescent="0.25">
      <c r="A25" s="280" t="s">
        <v>323</v>
      </c>
      <c r="B25" s="280" t="s">
        <v>324</v>
      </c>
      <c r="C25" s="299">
        <v>0</v>
      </c>
    </row>
    <row r="26" spans="1:7" ht="52.5" customHeight="1" x14ac:dyDescent="0.25">
      <c r="A26" s="280" t="s">
        <v>325</v>
      </c>
      <c r="B26" s="280" t="s">
        <v>326</v>
      </c>
      <c r="C26" s="299">
        <v>0</v>
      </c>
    </row>
    <row r="27" spans="1:7" ht="53.25" customHeight="1" x14ac:dyDescent="0.25">
      <c r="A27" s="210" t="s">
        <v>327</v>
      </c>
      <c r="B27" s="210" t="s">
        <v>328</v>
      </c>
      <c r="C27" s="300">
        <v>0</v>
      </c>
    </row>
    <row r="28" spans="1:7" s="209" customFormat="1" ht="36" customHeight="1" x14ac:dyDescent="0.25">
      <c r="A28" s="297" t="s">
        <v>309</v>
      </c>
      <c r="B28" s="282" t="s">
        <v>201</v>
      </c>
      <c r="C28" s="301">
        <f>C32+C36</f>
        <v>1120.1000000000058</v>
      </c>
    </row>
    <row r="29" spans="1:7" ht="30" customHeight="1" x14ac:dyDescent="0.25">
      <c r="A29" s="280" t="s">
        <v>309</v>
      </c>
      <c r="B29" s="280" t="s">
        <v>266</v>
      </c>
      <c r="C29" s="298">
        <f>C32</f>
        <v>-25803.8</v>
      </c>
    </row>
    <row r="30" spans="1:7" ht="24.75" customHeight="1" x14ac:dyDescent="0.25">
      <c r="A30" s="280" t="s">
        <v>310</v>
      </c>
      <c r="B30" s="280" t="s">
        <v>235</v>
      </c>
      <c r="C30" s="302">
        <f>C32</f>
        <v>-25803.8</v>
      </c>
    </row>
    <row r="31" spans="1:7" ht="24.75" customHeight="1" x14ac:dyDescent="0.25">
      <c r="A31" s="303" t="s">
        <v>311</v>
      </c>
      <c r="B31" s="280" t="s">
        <v>267</v>
      </c>
      <c r="C31" s="302">
        <f>C32</f>
        <v>-25803.8</v>
      </c>
    </row>
    <row r="32" spans="1:7" ht="40.5" customHeight="1" x14ac:dyDescent="0.25">
      <c r="A32" s="305" t="s">
        <v>312</v>
      </c>
      <c r="B32" s="304" t="s">
        <v>200</v>
      </c>
      <c r="C32" s="302">
        <v>-25803.8</v>
      </c>
    </row>
    <row r="33" spans="1:6" ht="24.75" customHeight="1" x14ac:dyDescent="0.25">
      <c r="A33" s="280" t="s">
        <v>313</v>
      </c>
      <c r="B33" s="280" t="s">
        <v>268</v>
      </c>
      <c r="C33" s="302">
        <f>C36</f>
        <v>26923.900000000005</v>
      </c>
    </row>
    <row r="34" spans="1:6" ht="24.75" customHeight="1" x14ac:dyDescent="0.25">
      <c r="A34" s="280" t="s">
        <v>314</v>
      </c>
      <c r="B34" s="280" t="s">
        <v>199</v>
      </c>
      <c r="C34" s="302">
        <f>C36</f>
        <v>26923.900000000005</v>
      </c>
    </row>
    <row r="35" spans="1:6" ht="24.75" customHeight="1" x14ac:dyDescent="0.25">
      <c r="A35" s="280" t="s">
        <v>315</v>
      </c>
      <c r="B35" s="280" t="s">
        <v>198</v>
      </c>
      <c r="C35" s="302">
        <f>C36</f>
        <v>26923.900000000005</v>
      </c>
    </row>
    <row r="36" spans="1:6" ht="39.75" customHeight="1" x14ac:dyDescent="0.25">
      <c r="A36" s="280" t="s">
        <v>316</v>
      </c>
      <c r="B36" s="280" t="s">
        <v>197</v>
      </c>
      <c r="C36" s="302">
        <f>прил._4!K17</f>
        <v>26923.900000000005</v>
      </c>
    </row>
    <row r="40" spans="1:6" ht="18.75" x14ac:dyDescent="0.3">
      <c r="A40" s="373" t="s">
        <v>306</v>
      </c>
      <c r="B40" s="374"/>
      <c r="C40" s="374"/>
      <c r="D40" s="206"/>
      <c r="E40" s="206"/>
      <c r="F40" s="206"/>
    </row>
    <row r="41" spans="1:6" ht="18.75" x14ac:dyDescent="0.25">
      <c r="C41" s="208"/>
    </row>
  </sheetData>
  <mergeCells count="3">
    <mergeCell ref="A14:C14"/>
    <mergeCell ref="A15:C15"/>
    <mergeCell ref="A40:C40"/>
  </mergeCells>
  <phoneticPr fontId="32" type="noConversion"/>
  <pageMargins left="0.70866141732283472" right="0.27559055118110237" top="0.33" bottom="0.74803149606299213" header="0.31496062992125984" footer="0.31496062992125984"/>
  <pageSetup paperSize="9" scale="6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227" t="s">
        <v>210</v>
      </c>
    </row>
    <row r="2" spans="1:3" ht="15.75" x14ac:dyDescent="0.25">
      <c r="C2" s="227" t="s">
        <v>0</v>
      </c>
    </row>
    <row r="3" spans="1:3" ht="15.75" x14ac:dyDescent="0.25">
      <c r="C3" s="227" t="s">
        <v>1</v>
      </c>
    </row>
    <row r="4" spans="1:3" ht="15.75" x14ac:dyDescent="0.25">
      <c r="C4" s="227" t="s">
        <v>2</v>
      </c>
    </row>
    <row r="5" spans="1:3" x14ac:dyDescent="0.25">
      <c r="C5" s="240"/>
    </row>
    <row r="9" spans="1:3" ht="52.5" customHeight="1" x14ac:dyDescent="0.25">
      <c r="A9" s="343" t="s">
        <v>243</v>
      </c>
      <c r="B9" s="375"/>
      <c r="C9" s="375"/>
    </row>
    <row r="10" spans="1:3" ht="18.75" x14ac:dyDescent="0.3">
      <c r="A10" s="242"/>
    </row>
    <row r="11" spans="1:3" ht="18.75" x14ac:dyDescent="0.25">
      <c r="A11" s="241" t="s">
        <v>211</v>
      </c>
      <c r="B11" s="241" t="s">
        <v>212</v>
      </c>
      <c r="C11" s="241" t="s">
        <v>213</v>
      </c>
    </row>
    <row r="12" spans="1:3" ht="18.75" x14ac:dyDescent="0.25">
      <c r="A12" s="376" t="s">
        <v>214</v>
      </c>
      <c r="B12" s="377" t="s">
        <v>215</v>
      </c>
      <c r="C12" s="243" t="s">
        <v>216</v>
      </c>
    </row>
    <row r="13" spans="1:3" ht="18.75" x14ac:dyDescent="0.25">
      <c r="A13" s="376"/>
      <c r="B13" s="377"/>
      <c r="C13" s="243" t="s">
        <v>217</v>
      </c>
    </row>
    <row r="14" spans="1:3" ht="37.5" x14ac:dyDescent="0.25">
      <c r="A14" s="376"/>
      <c r="B14" s="377"/>
      <c r="C14" s="243" t="s">
        <v>218</v>
      </c>
    </row>
    <row r="15" spans="1:3" ht="18.75" x14ac:dyDescent="0.25">
      <c r="A15" s="376"/>
      <c r="B15" s="377"/>
      <c r="C15" s="243" t="s">
        <v>219</v>
      </c>
    </row>
    <row r="16" spans="1:3" ht="18.75" x14ac:dyDescent="0.25">
      <c r="A16" s="376"/>
      <c r="B16" s="377"/>
      <c r="C16" s="243" t="s">
        <v>220</v>
      </c>
    </row>
    <row r="17" spans="1:3" ht="18.75" x14ac:dyDescent="0.25">
      <c r="A17" s="376"/>
      <c r="B17" s="377"/>
      <c r="C17" s="243" t="s">
        <v>221</v>
      </c>
    </row>
    <row r="18" spans="1:3" ht="37.5" x14ac:dyDescent="0.25">
      <c r="A18" s="376"/>
      <c r="B18" s="377"/>
      <c r="C18" s="243" t="s">
        <v>222</v>
      </c>
    </row>
    <row r="19" spans="1:3" ht="37.5" x14ac:dyDescent="0.25">
      <c r="A19" s="376"/>
      <c r="B19" s="377"/>
      <c r="C19" s="243" t="s">
        <v>223</v>
      </c>
    </row>
    <row r="20" spans="1:3" ht="18.75" x14ac:dyDescent="0.25">
      <c r="A20" s="376" t="s">
        <v>224</v>
      </c>
      <c r="B20" s="377" t="s">
        <v>225</v>
      </c>
      <c r="C20" s="243" t="s">
        <v>216</v>
      </c>
    </row>
    <row r="21" spans="1:3" ht="18.75" x14ac:dyDescent="0.25">
      <c r="A21" s="376"/>
      <c r="B21" s="377"/>
      <c r="C21" s="243" t="s">
        <v>217</v>
      </c>
    </row>
    <row r="22" spans="1:3" ht="37.5" x14ac:dyDescent="0.25">
      <c r="A22" s="376"/>
      <c r="B22" s="377"/>
      <c r="C22" s="243" t="s">
        <v>218</v>
      </c>
    </row>
    <row r="23" spans="1:3" ht="18.75" x14ac:dyDescent="0.25">
      <c r="A23" s="376"/>
      <c r="B23" s="377"/>
      <c r="C23" s="243" t="s">
        <v>219</v>
      </c>
    </row>
    <row r="24" spans="1:3" ht="18.75" x14ac:dyDescent="0.25">
      <c r="A24" s="376"/>
      <c r="B24" s="377"/>
      <c r="C24" s="243" t="s">
        <v>220</v>
      </c>
    </row>
    <row r="25" spans="1:3" ht="18.75" x14ac:dyDescent="0.25">
      <c r="A25" s="376" t="s">
        <v>226</v>
      </c>
      <c r="B25" s="377" t="s">
        <v>227</v>
      </c>
      <c r="C25" s="243" t="s">
        <v>216</v>
      </c>
    </row>
    <row r="26" spans="1:3" ht="18.75" x14ac:dyDescent="0.25">
      <c r="A26" s="376"/>
      <c r="B26" s="377"/>
      <c r="C26" s="243" t="s">
        <v>217</v>
      </c>
    </row>
    <row r="27" spans="1:3" ht="37.5" x14ac:dyDescent="0.25">
      <c r="A27" s="376"/>
      <c r="B27" s="377"/>
      <c r="C27" s="243" t="s">
        <v>218</v>
      </c>
    </row>
    <row r="28" spans="1:3" ht="18.75" x14ac:dyDescent="0.25">
      <c r="A28" s="376"/>
      <c r="B28" s="377"/>
      <c r="C28" s="243" t="s">
        <v>219</v>
      </c>
    </row>
    <row r="29" spans="1:3" ht="18.75" x14ac:dyDescent="0.25">
      <c r="A29" s="376"/>
      <c r="B29" s="377"/>
      <c r="C29" s="243" t="s">
        <v>228</v>
      </c>
    </row>
    <row r="30" spans="1:3" ht="18.75" x14ac:dyDescent="0.25">
      <c r="A30" s="376"/>
      <c r="B30" s="377"/>
      <c r="C30" s="243" t="s">
        <v>229</v>
      </c>
    </row>
    <row r="31" spans="1:3" ht="75" x14ac:dyDescent="0.25">
      <c r="A31" s="244" t="s">
        <v>230</v>
      </c>
      <c r="B31" s="243" t="s">
        <v>231</v>
      </c>
      <c r="C31" s="243" t="s">
        <v>232</v>
      </c>
    </row>
    <row r="32" spans="1:3" ht="15.75" x14ac:dyDescent="0.25">
      <c r="A32" s="245"/>
    </row>
    <row r="33" spans="1:3" ht="18.75" x14ac:dyDescent="0.3">
      <c r="A33" s="373" t="s">
        <v>242</v>
      </c>
      <c r="B33" s="373"/>
      <c r="C33" s="373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2" type="noConversion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прил2</vt:lpstr>
      <vt:lpstr>прил.3</vt:lpstr>
      <vt:lpstr>прил._4</vt:lpstr>
      <vt:lpstr>Прил 5</vt:lpstr>
      <vt:lpstr>Прил 10+</vt:lpstr>
      <vt:lpstr>прил._4!Область_печати</vt:lpstr>
      <vt:lpstr>прил.3!Область_печати</vt:lpstr>
      <vt:lpstr>прил2!Область_печати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Novodm</cp:lastModifiedBy>
  <cp:lastPrinted>2022-03-03T12:12:21Z</cp:lastPrinted>
  <dcterms:created xsi:type="dcterms:W3CDTF">2010-11-10T14:00:24Z</dcterms:created>
  <dcterms:modified xsi:type="dcterms:W3CDTF">2022-06-03T08:56:34Z</dcterms:modified>
</cp:coreProperties>
</file>