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КСП\КСП2020-3\"/>
    </mc:Choice>
  </mc:AlternateContent>
  <bookViews>
    <workbookView xWindow="-135" yWindow="735" windowWidth="12855" windowHeight="9150" tabRatio="849" firstSheet="2" activeTab="8"/>
  </bookViews>
  <sheets>
    <sheet name="Прил 1  (2)" sheetId="48" state="hidden" r:id="rId1"/>
    <sheet name="Прил 2" sheetId="41" state="hidden" r:id="rId2"/>
    <sheet name="прил.2" sheetId="44" r:id="rId3"/>
    <sheet name="Прил 4 (2)" sheetId="45" state="hidden" r:id="rId4"/>
    <sheet name="прил3" sheetId="6" r:id="rId5"/>
    <sheet name="прил.4" sheetId="40" r:id="rId6"/>
    <sheet name="прил._5" sheetId="24" r:id="rId7"/>
    <sheet name="Прил6" sheetId="42" r:id="rId8"/>
    <sheet name="прил 7" sheetId="46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externalReferences>
    <externalReference r:id="rId14"/>
  </externalReferences>
  <definedNames>
    <definedName name="_xlnm._FilterDatabase" localSheetId="6" hidden="1">прил._5!$A$13:$K$156</definedName>
    <definedName name="_xlnm._FilterDatabase" localSheetId="5" hidden="1">прил.4!$A$12:$H$150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7'!$A$1:$D$20</definedName>
    <definedName name="_xlnm.Print_Area" localSheetId="6">прил._5!$A$1:$N$166</definedName>
    <definedName name="_xlnm.Print_Area" localSheetId="5">прил.4!$A$1:$J$155</definedName>
    <definedName name="_xlnm.Print_Area" localSheetId="4">прил3!$A$1:$G$48</definedName>
    <definedName name="_xlnm.Print_Area" localSheetId="7">Прил6!$A$1:$D$31</definedName>
  </definedNames>
  <calcPr calcId="152511"/>
</workbook>
</file>

<file path=xl/calcChain.xml><?xml version="1.0" encoding="utf-8"?>
<calcChain xmlns="http://schemas.openxmlformats.org/spreadsheetml/2006/main">
  <c r="D14" i="42" l="1"/>
  <c r="D15" i="42"/>
  <c r="D22" i="44"/>
  <c r="E12" i="6"/>
  <c r="E13" i="6"/>
  <c r="E43" i="6"/>
  <c r="E41" i="6"/>
  <c r="E39" i="6"/>
  <c r="E36" i="6"/>
  <c r="E34" i="6"/>
  <c r="E32" i="6"/>
  <c r="E29" i="6"/>
  <c r="E25" i="6"/>
  <c r="E22" i="6"/>
  <c r="E20" i="6"/>
  <c r="D36" i="6"/>
  <c r="D29" i="6"/>
  <c r="D25" i="6"/>
  <c r="D22" i="6"/>
  <c r="D20" i="6"/>
  <c r="D19" i="6"/>
  <c r="D18" i="6"/>
  <c r="D17" i="6"/>
  <c r="D16" i="6"/>
  <c r="D15" i="6"/>
  <c r="D14" i="6"/>
  <c r="E40" i="6"/>
  <c r="E38" i="6"/>
  <c r="E37" i="6"/>
  <c r="E35" i="6"/>
  <c r="E31" i="6"/>
  <c r="E27" i="6"/>
  <c r="E26" i="6"/>
  <c r="E21" i="6"/>
  <c r="I143" i="40"/>
  <c r="I144" i="40"/>
  <c r="I145" i="40"/>
  <c r="L156" i="24"/>
  <c r="L157" i="24"/>
  <c r="L158" i="24"/>
  <c r="L159" i="24"/>
  <c r="L160" i="24"/>
  <c r="E44" i="6"/>
  <c r="E17" i="6"/>
  <c r="I24" i="40"/>
  <c r="I146" i="40"/>
  <c r="I88" i="40"/>
  <c r="I20" i="40"/>
  <c r="L89" i="24"/>
  <c r="L72" i="24" l="1"/>
  <c r="L84" i="24"/>
  <c r="K84" i="24"/>
  <c r="L78" i="24"/>
  <c r="L44" i="24"/>
  <c r="L113" i="24" l="1"/>
  <c r="M117" i="24"/>
  <c r="K116" i="24"/>
  <c r="M116" i="24" s="1"/>
  <c r="K63" i="24"/>
  <c r="J100" i="40"/>
  <c r="H99" i="40"/>
  <c r="J99" i="40" s="1"/>
  <c r="B99" i="40"/>
  <c r="K113" i="24" l="1"/>
  <c r="C10" i="44"/>
  <c r="E22" i="44"/>
  <c r="E23" i="44"/>
  <c r="L141" i="24" l="1"/>
  <c r="K141" i="24"/>
  <c r="D22" i="42" l="1"/>
  <c r="D23" i="42"/>
  <c r="D24" i="42"/>
  <c r="D18" i="42"/>
  <c r="D19" i="42"/>
  <c r="D20" i="42"/>
  <c r="D17" i="42"/>
  <c r="D12" i="42" s="1"/>
  <c r="C17" i="42"/>
  <c r="C18" i="42"/>
  <c r="C19" i="42"/>
  <c r="C20" i="42"/>
  <c r="C22" i="42"/>
  <c r="C23" i="42"/>
  <c r="C24" i="42"/>
  <c r="C13" i="42"/>
  <c r="D13" i="42"/>
  <c r="C12" i="42" l="1"/>
  <c r="I37" i="40"/>
  <c r="I35" i="40" s="1"/>
  <c r="I114" i="40"/>
  <c r="I112" i="40"/>
  <c r="I110" i="40"/>
  <c r="I109" i="40"/>
  <c r="I108" i="40"/>
  <c r="I98" i="40"/>
  <c r="I95" i="40"/>
  <c r="I60" i="40"/>
  <c r="I57" i="40"/>
  <c r="I53" i="40"/>
  <c r="I49" i="40"/>
  <c r="I41" i="40"/>
  <c r="I38" i="40" s="1"/>
  <c r="I29" i="40"/>
  <c r="I32" i="40"/>
  <c r="I31" i="40" s="1"/>
  <c r="L63" i="24"/>
  <c r="K78" i="24"/>
  <c r="L118" i="24"/>
  <c r="L119" i="24"/>
  <c r="L120" i="24"/>
  <c r="L121" i="24"/>
  <c r="L122" i="24"/>
  <c r="M123" i="24"/>
  <c r="M132" i="24"/>
  <c r="L130" i="24"/>
  <c r="L131" i="24"/>
  <c r="L150" i="24"/>
  <c r="L151" i="24"/>
  <c r="L152" i="24"/>
  <c r="D20" i="44"/>
  <c r="I30" i="40" l="1"/>
  <c r="I39" i="40"/>
  <c r="J41" i="40"/>
  <c r="J32" i="40"/>
  <c r="I40" i="40"/>
  <c r="E23" i="6" l="1"/>
  <c r="E30" i="6"/>
  <c r="D30" i="6"/>
  <c r="H30" i="40"/>
  <c r="J30" i="40" s="1"/>
  <c r="H31" i="40"/>
  <c r="J31" i="40" s="1"/>
  <c r="H38" i="40"/>
  <c r="J38" i="40" s="1"/>
  <c r="H39" i="40"/>
  <c r="J39" i="40" s="1"/>
  <c r="H40" i="40"/>
  <c r="J40" i="40" s="1"/>
  <c r="H145" i="40"/>
  <c r="H144" i="40"/>
  <c r="H143" i="40"/>
  <c r="J146" i="40"/>
  <c r="J144" i="40" l="1"/>
  <c r="J145" i="40"/>
  <c r="J143" i="40"/>
  <c r="K110" i="24"/>
  <c r="K111" i="24"/>
  <c r="K118" i="24"/>
  <c r="K119" i="24"/>
  <c r="M119" i="24" s="1"/>
  <c r="K120" i="24"/>
  <c r="M120" i="24" s="1"/>
  <c r="K121" i="24"/>
  <c r="M121" i="24" s="1"/>
  <c r="K122" i="24"/>
  <c r="M122" i="24" s="1"/>
  <c r="K130" i="24"/>
  <c r="M130" i="24" s="1"/>
  <c r="K131" i="24"/>
  <c r="M131" i="24" s="1"/>
  <c r="K150" i="24"/>
  <c r="K151" i="24"/>
  <c r="K152" i="24"/>
  <c r="K160" i="24"/>
  <c r="K159" i="24"/>
  <c r="K158" i="24"/>
  <c r="K157" i="24"/>
  <c r="K156" i="24"/>
  <c r="D43" i="6" s="1"/>
  <c r="M118" i="24" l="1"/>
  <c r="F33" i="6" s="1"/>
  <c r="F32" i="6" s="1"/>
  <c r="D33" i="6"/>
  <c r="D32" i="6" s="1"/>
  <c r="M157" i="24"/>
  <c r="M158" i="24"/>
  <c r="M159" i="24"/>
  <c r="M160" i="24"/>
  <c r="M161" i="24"/>
  <c r="A33" i="6" l="1"/>
  <c r="A32" i="6"/>
  <c r="C17" i="46"/>
  <c r="B17" i="46"/>
  <c r="D14" i="46"/>
  <c r="B137" i="40"/>
  <c r="B58" i="40"/>
  <c r="B45" i="40"/>
  <c r="A16" i="46" l="1"/>
  <c r="B112" i="40"/>
  <c r="B111" i="40"/>
  <c r="B70" i="40"/>
  <c r="B34" i="40"/>
  <c r="B24" i="40"/>
  <c r="B17" i="40"/>
  <c r="B14" i="40"/>
  <c r="B13" i="40"/>
  <c r="M64" i="24"/>
  <c r="D16" i="46" l="1"/>
  <c r="D15" i="46"/>
  <c r="D17" i="46" l="1"/>
  <c r="I113" i="40"/>
  <c r="I33" i="40"/>
  <c r="I36" i="40"/>
  <c r="I34" i="40" s="1"/>
  <c r="I150" i="40" l="1"/>
  <c r="I136" i="40"/>
  <c r="I138" i="40"/>
  <c r="I133" i="40"/>
  <c r="I129" i="40" s="1"/>
  <c r="I102" i="40"/>
  <c r="I104" i="40"/>
  <c r="I93" i="40"/>
  <c r="I94" i="40"/>
  <c r="H93" i="40"/>
  <c r="H94" i="40"/>
  <c r="I92" i="40"/>
  <c r="I69" i="40"/>
  <c r="I70" i="40"/>
  <c r="H69" i="40"/>
  <c r="H70" i="40"/>
  <c r="I56" i="40"/>
  <c r="I52" i="40"/>
  <c r="H52" i="40"/>
  <c r="I27" i="40"/>
  <c r="I26" i="40" s="1"/>
  <c r="I25" i="40" s="1"/>
  <c r="I28" i="40"/>
  <c r="H27" i="40"/>
  <c r="H26" i="40" s="1"/>
  <c r="H25" i="40" s="1"/>
  <c r="H28" i="40"/>
  <c r="I19" i="40"/>
  <c r="J21" i="40"/>
  <c r="I132" i="40" l="1"/>
  <c r="J27" i="40"/>
  <c r="J26" i="40" s="1"/>
  <c r="J25" i="40" s="1"/>
  <c r="J28" i="40"/>
  <c r="J29" i="40"/>
  <c r="J45" i="40"/>
  <c r="J52" i="40"/>
  <c r="J53" i="40"/>
  <c r="J49" i="40"/>
  <c r="J61" i="40"/>
  <c r="J62" i="40"/>
  <c r="J63" i="40"/>
  <c r="J64" i="40"/>
  <c r="J65" i="40"/>
  <c r="J66" i="40"/>
  <c r="J67" i="40"/>
  <c r="J69" i="40"/>
  <c r="J70" i="40"/>
  <c r="J71" i="40"/>
  <c r="J75" i="40"/>
  <c r="J76" i="40"/>
  <c r="J79" i="40"/>
  <c r="J80" i="40"/>
  <c r="J82" i="40"/>
  <c r="J83" i="40"/>
  <c r="J84" i="40"/>
  <c r="J85" i="40"/>
  <c r="J88" i="40"/>
  <c r="J93" i="40"/>
  <c r="J94" i="40"/>
  <c r="J95" i="40"/>
  <c r="J98" i="40"/>
  <c r="J109" i="40"/>
  <c r="J112" i="40"/>
  <c r="J115" i="40"/>
  <c r="J116" i="40"/>
  <c r="J121" i="40"/>
  <c r="J122" i="40"/>
  <c r="J123" i="40"/>
  <c r="J124" i="40"/>
  <c r="J125" i="40"/>
  <c r="J126" i="40"/>
  <c r="J127" i="40"/>
  <c r="J128" i="40"/>
  <c r="J130" i="40"/>
  <c r="J131" i="40"/>
  <c r="J142" i="40"/>
  <c r="I18" i="40"/>
  <c r="I44" i="40"/>
  <c r="I43" i="40" s="1"/>
  <c r="I51" i="40"/>
  <c r="I50" i="40" s="1"/>
  <c r="I46" i="40"/>
  <c r="I48" i="40"/>
  <c r="I55" i="40"/>
  <c r="I59" i="40"/>
  <c r="I68" i="40"/>
  <c r="I72" i="40"/>
  <c r="I74" i="40"/>
  <c r="I78" i="40"/>
  <c r="I81" i="40"/>
  <c r="I87" i="40"/>
  <c r="I73" i="40" s="1"/>
  <c r="I90" i="40"/>
  <c r="I97" i="40"/>
  <c r="I96" i="40" s="1"/>
  <c r="I103" i="40"/>
  <c r="I111" i="40"/>
  <c r="I117" i="40"/>
  <c r="I120" i="40"/>
  <c r="I118" i="40" s="1"/>
  <c r="I135" i="40"/>
  <c r="I137" i="40"/>
  <c r="I139" i="40"/>
  <c r="I140" i="40"/>
  <c r="I141" i="40"/>
  <c r="I147" i="40"/>
  <c r="F15" i="6"/>
  <c r="F17" i="6"/>
  <c r="F21" i="6"/>
  <c r="F26" i="6"/>
  <c r="F27" i="6"/>
  <c r="F28" i="6"/>
  <c r="F42" i="6"/>
  <c r="I22" i="40" l="1"/>
  <c r="J22" i="40" s="1"/>
  <c r="I23" i="40"/>
  <c r="J23" i="40" s="1"/>
  <c r="I17" i="40"/>
  <c r="I42" i="40"/>
  <c r="I77" i="40"/>
  <c r="I47" i="40"/>
  <c r="I58" i="40"/>
  <c r="I54" i="40" s="1"/>
  <c r="I107" i="40"/>
  <c r="I89" i="40"/>
  <c r="I149" i="40"/>
  <c r="I119" i="40"/>
  <c r="I91" i="40"/>
  <c r="I134" i="40"/>
  <c r="I101" i="40"/>
  <c r="I86" i="40"/>
  <c r="M20" i="24"/>
  <c r="M25" i="24"/>
  <c r="M32" i="24"/>
  <c r="M37" i="24"/>
  <c r="M38" i="24"/>
  <c r="M39" i="24"/>
  <c r="M42" i="24"/>
  <c r="M45" i="24"/>
  <c r="M47" i="24"/>
  <c r="M52" i="24"/>
  <c r="M57" i="24"/>
  <c r="M61" i="24"/>
  <c r="M63" i="24"/>
  <c r="M70" i="24"/>
  <c r="M76" i="24"/>
  <c r="M77" i="24"/>
  <c r="M82" i="24"/>
  <c r="M78" i="24" s="1"/>
  <c r="M88" i="24"/>
  <c r="M84" i="24" s="1"/>
  <c r="M93" i="24"/>
  <c r="M98" i="24"/>
  <c r="M104" i="24"/>
  <c r="F30" i="6" s="1"/>
  <c r="M109" i="24"/>
  <c r="M112" i="24"/>
  <c r="M115" i="24"/>
  <c r="M113" i="24" s="1"/>
  <c r="M129" i="24"/>
  <c r="M138" i="24"/>
  <c r="M143" i="24"/>
  <c r="M141" i="24" s="1"/>
  <c r="M149" i="24"/>
  <c r="M156" i="24"/>
  <c r="F43" i="6" s="1"/>
  <c r="L96" i="24"/>
  <c r="M96" i="24" s="1"/>
  <c r="L97" i="24"/>
  <c r="M97" i="24" s="1"/>
  <c r="L107" i="24"/>
  <c r="M107" i="24" s="1"/>
  <c r="L110" i="24"/>
  <c r="M110" i="24" s="1"/>
  <c r="L111" i="24"/>
  <c r="M111" i="24" s="1"/>
  <c r="L71" i="24"/>
  <c r="K72" i="24"/>
  <c r="L28" i="24"/>
  <c r="E14" i="6" s="1"/>
  <c r="F14" i="6" s="1"/>
  <c r="L16" i="24"/>
  <c r="L17" i="24"/>
  <c r="L18" i="24"/>
  <c r="L19" i="24"/>
  <c r="L21" i="24"/>
  <c r="L22" i="24"/>
  <c r="L23" i="24"/>
  <c r="L24" i="24"/>
  <c r="L29" i="24"/>
  <c r="L30" i="24"/>
  <c r="L31" i="24"/>
  <c r="L36" i="24"/>
  <c r="L35" i="24" s="1"/>
  <c r="L41" i="24"/>
  <c r="L46" i="24"/>
  <c r="L48" i="24"/>
  <c r="L49" i="24"/>
  <c r="L50" i="24"/>
  <c r="L51" i="24"/>
  <c r="L53" i="24"/>
  <c r="L54" i="24"/>
  <c r="L55" i="24"/>
  <c r="L56" i="24"/>
  <c r="L58" i="24"/>
  <c r="L59" i="24"/>
  <c r="L60" i="24"/>
  <c r="L62" i="24"/>
  <c r="L65" i="24"/>
  <c r="L69" i="24"/>
  <c r="L73" i="24"/>
  <c r="L74" i="24"/>
  <c r="L75" i="24"/>
  <c r="L79" i="24"/>
  <c r="L80" i="24"/>
  <c r="L81" i="24"/>
  <c r="L87" i="24"/>
  <c r="L86" i="24" s="1"/>
  <c r="L85" i="24" s="1"/>
  <c r="I16" i="40" s="1"/>
  <c r="L90" i="24"/>
  <c r="L91" i="24"/>
  <c r="L92" i="24"/>
  <c r="L95" i="24"/>
  <c r="L94" i="24" s="1"/>
  <c r="L101" i="24"/>
  <c r="L100" i="24" s="1"/>
  <c r="L102" i="24"/>
  <c r="L103" i="24"/>
  <c r="L105" i="24"/>
  <c r="L108" i="24"/>
  <c r="L114" i="24"/>
  <c r="L126" i="24"/>
  <c r="L125" i="24" s="1"/>
  <c r="L127" i="24"/>
  <c r="L128" i="24"/>
  <c r="L134" i="24"/>
  <c r="L135" i="24"/>
  <c r="L136" i="24"/>
  <c r="L137" i="24"/>
  <c r="L139" i="24"/>
  <c r="L140" i="24"/>
  <c r="L142" i="24"/>
  <c r="L144" i="24"/>
  <c r="L148" i="24" s="1"/>
  <c r="L153" i="24"/>
  <c r="E14" i="44"/>
  <c r="E15" i="44"/>
  <c r="E16" i="44"/>
  <c r="E18" i="44"/>
  <c r="E19" i="44"/>
  <c r="E20" i="44"/>
  <c r="E21" i="44"/>
  <c r="E19" i="6" l="1"/>
  <c r="M72" i="24"/>
  <c r="F23" i="6" s="1"/>
  <c r="D23" i="6"/>
  <c r="J16" i="40"/>
  <c r="I15" i="40"/>
  <c r="I14" i="40" s="1"/>
  <c r="I13" i="40"/>
  <c r="L145" i="24"/>
  <c r="L146" i="24"/>
  <c r="L147" i="24"/>
  <c r="F20" i="6"/>
  <c r="I148" i="40"/>
  <c r="I106" i="40"/>
  <c r="L124" i="24"/>
  <c r="L66" i="24"/>
  <c r="L68" i="24"/>
  <c r="E18" i="6"/>
  <c r="L14" i="24"/>
  <c r="L67" i="24"/>
  <c r="E24" i="6"/>
  <c r="L106" i="24"/>
  <c r="L133" i="24"/>
  <c r="L99" i="24"/>
  <c r="L83" i="24"/>
  <c r="L43" i="24"/>
  <c r="D13" i="44"/>
  <c r="D17" i="44"/>
  <c r="I105" i="40" l="1"/>
  <c r="I12" i="40" s="1"/>
  <c r="F18" i="6"/>
  <c r="L33" i="24"/>
  <c r="E16" i="6" s="1"/>
  <c r="F16" i="6" s="1"/>
  <c r="L34" i="24"/>
  <c r="L15" i="24"/>
  <c r="D12" i="44"/>
  <c r="K144" i="24"/>
  <c r="M144" i="24" s="1"/>
  <c r="L27" i="24" l="1"/>
  <c r="L26" i="24" s="1"/>
  <c r="D11" i="44"/>
  <c r="D10" i="44" s="1"/>
  <c r="E10" i="44" s="1"/>
  <c r="L13" i="24" l="1"/>
  <c r="K95" i="24"/>
  <c r="H68" i="40"/>
  <c r="J68" i="40" s="1"/>
  <c r="M95" i="24" l="1"/>
  <c r="M94" i="24" s="1"/>
  <c r="K94" i="24"/>
  <c r="H72" i="40"/>
  <c r="J72" i="40" s="1"/>
  <c r="K53" i="24"/>
  <c r="K65" i="24"/>
  <c r="M65" i="24" s="1"/>
  <c r="K69" i="24"/>
  <c r="M69" i="24" s="1"/>
  <c r="K73" i="24"/>
  <c r="M73" i="24" s="1"/>
  <c r="K74" i="24"/>
  <c r="M74" i="24" s="1"/>
  <c r="K75" i="24"/>
  <c r="M75" i="24" s="1"/>
  <c r="K101" i="24"/>
  <c r="M101" i="24" s="1"/>
  <c r="K126" i="24"/>
  <c r="H111" i="40"/>
  <c r="J111" i="40" s="1"/>
  <c r="K79" i="24"/>
  <c r="M53" i="24" l="1"/>
  <c r="M126" i="24"/>
  <c r="K125" i="24"/>
  <c r="D24" i="6"/>
  <c r="F24" i="6" s="1"/>
  <c r="M79" i="24"/>
  <c r="D13" i="6" l="1"/>
  <c r="F19" i="6"/>
  <c r="K36" i="24"/>
  <c r="M36" i="24" s="1"/>
  <c r="H150" i="40" l="1"/>
  <c r="J150" i="40" s="1"/>
  <c r="H138" i="40"/>
  <c r="J138" i="40" s="1"/>
  <c r="H136" i="40"/>
  <c r="H133" i="40"/>
  <c r="H120" i="40"/>
  <c r="J120" i="40" s="1"/>
  <c r="H117" i="40"/>
  <c r="J117" i="40" s="1"/>
  <c r="H114" i="40"/>
  <c r="J114" i="40" s="1"/>
  <c r="H110" i="40"/>
  <c r="J110" i="40" s="1"/>
  <c r="H108" i="40"/>
  <c r="J108" i="40" s="1"/>
  <c r="H104" i="40"/>
  <c r="J104" i="40" s="1"/>
  <c r="H92" i="40"/>
  <c r="H60" i="40"/>
  <c r="J60" i="40" s="1"/>
  <c r="H35" i="40"/>
  <c r="H24" i="40"/>
  <c r="J24" i="40" s="1"/>
  <c r="H102" i="40"/>
  <c r="J102" i="40" s="1"/>
  <c r="K46" i="24"/>
  <c r="M46" i="24" s="1"/>
  <c r="K44" i="24"/>
  <c r="M44" i="24" s="1"/>
  <c r="J37" i="40" l="1"/>
  <c r="J35" i="40" s="1"/>
  <c r="H36" i="40"/>
  <c r="H33" i="40"/>
  <c r="J57" i="40"/>
  <c r="H56" i="40"/>
  <c r="J56" i="40" s="1"/>
  <c r="J20" i="40"/>
  <c r="J19" i="40" s="1"/>
  <c r="H19" i="40"/>
  <c r="J133" i="40"/>
  <c r="H132" i="40"/>
  <c r="J132" i="40" s="1"/>
  <c r="J92" i="40"/>
  <c r="H135" i="40"/>
  <c r="J135" i="40" s="1"/>
  <c r="J136" i="40"/>
  <c r="K43" i="24"/>
  <c r="H107" i="40"/>
  <c r="J107" i="40" s="1"/>
  <c r="M151" i="24"/>
  <c r="J33" i="40" l="1"/>
  <c r="J36" i="40"/>
  <c r="J34" i="40" s="1"/>
  <c r="K33" i="24"/>
  <c r="M33" i="24" s="1"/>
  <c r="M43" i="24"/>
  <c r="H55" i="40"/>
  <c r="J55" i="40" s="1"/>
  <c r="H137" i="40"/>
  <c r="J137" i="40" s="1"/>
  <c r="H134" i="40"/>
  <c r="J134" i="40" s="1"/>
  <c r="K106" i="24" l="1"/>
  <c r="C12" i="45"/>
  <c r="C17" i="44"/>
  <c r="M106" i="24" l="1"/>
  <c r="K105" i="24"/>
  <c r="E17" i="44"/>
  <c r="K127" i="24"/>
  <c r="M127" i="24" s="1"/>
  <c r="D31" i="6" l="1"/>
  <c r="M105" i="24"/>
  <c r="F31" i="6" s="1"/>
  <c r="K124" i="24"/>
  <c r="M124" i="24" s="1"/>
  <c r="M125" i="24"/>
  <c r="B33" i="40"/>
  <c r="C11" i="41" l="1"/>
  <c r="H140" i="40" l="1"/>
  <c r="J140" i="40" s="1"/>
  <c r="K100" i="24"/>
  <c r="M100" i="24" s="1"/>
  <c r="K71" i="24"/>
  <c r="M71" i="24" s="1"/>
  <c r="K48" i="24"/>
  <c r="K139" i="24"/>
  <c r="M139" i="24" s="1"/>
  <c r="K114" i="24"/>
  <c r="M114" i="24" s="1"/>
  <c r="K58" i="24"/>
  <c r="M58" i="24" s="1"/>
  <c r="K59" i="24"/>
  <c r="M59" i="24" s="1"/>
  <c r="K60" i="24"/>
  <c r="M60" i="24" s="1"/>
  <c r="C13" i="44"/>
  <c r="H13" i="40"/>
  <c r="H44" i="40"/>
  <c r="H46" i="40"/>
  <c r="H87" i="40"/>
  <c r="J87" i="40" s="1"/>
  <c r="H90" i="40"/>
  <c r="J90" i="40" s="1"/>
  <c r="H97" i="40"/>
  <c r="H96" i="40" s="1"/>
  <c r="H89" i="40" s="1"/>
  <c r="J89" i="40" s="1"/>
  <c r="H101" i="40"/>
  <c r="J101" i="40" s="1"/>
  <c r="H118" i="40"/>
  <c r="J118" i="40" s="1"/>
  <c r="H129" i="40"/>
  <c r="J129" i="40" s="1"/>
  <c r="H147" i="40"/>
  <c r="J147" i="40" s="1"/>
  <c r="K102" i="24"/>
  <c r="M102" i="24" s="1"/>
  <c r="K21" i="24"/>
  <c r="K62" i="24"/>
  <c r="M62" i="24" s="1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8" i="24"/>
  <c r="M18" i="24" s="1"/>
  <c r="K68" i="24"/>
  <c r="M68" i="24" s="1"/>
  <c r="K137" i="24"/>
  <c r="M137" i="24" s="1"/>
  <c r="K108" i="24"/>
  <c r="M108" i="24" s="1"/>
  <c r="K80" i="24"/>
  <c r="M80" i="24" s="1"/>
  <c r="K81" i="24"/>
  <c r="M81" i="24" s="1"/>
  <c r="K56" i="24"/>
  <c r="M56" i="24" s="1"/>
  <c r="K55" i="24"/>
  <c r="M55" i="24" s="1"/>
  <c r="K54" i="24"/>
  <c r="M54" i="24" s="1"/>
  <c r="K49" i="24"/>
  <c r="M49" i="24" s="1"/>
  <c r="K50" i="24"/>
  <c r="M50" i="24" s="1"/>
  <c r="K51" i="24"/>
  <c r="M51" i="24" s="1"/>
  <c r="K28" i="24"/>
  <c r="M28" i="24" s="1"/>
  <c r="K29" i="24"/>
  <c r="M29" i="24" s="1"/>
  <c r="K30" i="24"/>
  <c r="M30" i="24" s="1"/>
  <c r="K31" i="24"/>
  <c r="M31" i="24" s="1"/>
  <c r="K22" i="24"/>
  <c r="K23" i="24"/>
  <c r="K24" i="24"/>
  <c r="M152" i="24"/>
  <c r="K134" i="24"/>
  <c r="K135" i="24"/>
  <c r="M135" i="24" s="1"/>
  <c r="K136" i="24"/>
  <c r="M136" i="24" s="1"/>
  <c r="K91" i="24"/>
  <c r="M91" i="24" s="1"/>
  <c r="B96" i="40"/>
  <c r="B93" i="40"/>
  <c r="B91" i="40"/>
  <c r="B89" i="40"/>
  <c r="B87" i="40"/>
  <c r="B72" i="40"/>
  <c r="B54" i="40"/>
  <c r="B42" i="40"/>
  <c r="B28" i="40"/>
  <c r="B25" i="40"/>
  <c r="B23" i="40"/>
  <c r="B19" i="40"/>
  <c r="B15" i="40"/>
  <c r="H81" i="40"/>
  <c r="J81" i="40" s="1"/>
  <c r="H78" i="40"/>
  <c r="J78" i="40" s="1"/>
  <c r="H74" i="40"/>
  <c r="J74" i="40" s="1"/>
  <c r="K87" i="24"/>
  <c r="K41" i="24"/>
  <c r="A27" i="6"/>
  <c r="A19" i="6"/>
  <c r="A18" i="6"/>
  <c r="A16" i="6"/>
  <c r="A14" i="6"/>
  <c r="K103" i="24"/>
  <c r="M103" i="24" s="1"/>
  <c r="K19" i="24"/>
  <c r="M19" i="24" s="1"/>
  <c r="K17" i="24"/>
  <c r="M17" i="24" s="1"/>
  <c r="K16" i="24"/>
  <c r="M16" i="24" s="1"/>
  <c r="K89" i="24"/>
  <c r="K92" i="24"/>
  <c r="M92" i="24" s="1"/>
  <c r="K90" i="24"/>
  <c r="M90" i="24" s="1"/>
  <c r="K128" i="24"/>
  <c r="M128" i="24" s="1"/>
  <c r="J13" i="40" l="1"/>
  <c r="J97" i="40"/>
  <c r="J96" i="40" s="1"/>
  <c r="H43" i="40"/>
  <c r="J44" i="40"/>
  <c r="H51" i="40"/>
  <c r="J46" i="40"/>
  <c r="K86" i="24"/>
  <c r="M87" i="24"/>
  <c r="D37" i="6"/>
  <c r="F37" i="6" s="1"/>
  <c r="M134" i="24"/>
  <c r="M24" i="24"/>
  <c r="K83" i="24"/>
  <c r="M83" i="24" s="1"/>
  <c r="M89" i="24"/>
  <c r="K40" i="24"/>
  <c r="M40" i="24" s="1"/>
  <c r="M41" i="24"/>
  <c r="D41" i="6"/>
  <c r="F41" i="6" s="1"/>
  <c r="M150" i="24"/>
  <c r="M23" i="24"/>
  <c r="M48" i="24"/>
  <c r="K153" i="24"/>
  <c r="M153" i="24" s="1"/>
  <c r="M154" i="24"/>
  <c r="M22" i="24"/>
  <c r="M21" i="24"/>
  <c r="C12" i="44"/>
  <c r="E13" i="44"/>
  <c r="K27" i="24"/>
  <c r="D39" i="6"/>
  <c r="F39" i="6" s="1"/>
  <c r="K67" i="24"/>
  <c r="M67" i="24" s="1"/>
  <c r="K99" i="24"/>
  <c r="K14" i="24"/>
  <c r="K146" i="24"/>
  <c r="M146" i="24" s="1"/>
  <c r="K35" i="24"/>
  <c r="D34" i="6"/>
  <c r="F34" i="6" s="1"/>
  <c r="K148" i="24"/>
  <c r="M148" i="24" s="1"/>
  <c r="K140" i="24"/>
  <c r="M140" i="24" s="1"/>
  <c r="K142" i="24"/>
  <c r="M142" i="24" s="1"/>
  <c r="D38" i="6"/>
  <c r="F38" i="6" s="1"/>
  <c r="K133" i="24"/>
  <c r="K145" i="24"/>
  <c r="H91" i="40"/>
  <c r="J91" i="40" s="1"/>
  <c r="H59" i="40"/>
  <c r="H119" i="40"/>
  <c r="J119" i="40" s="1"/>
  <c r="H18" i="40"/>
  <c r="H149" i="40"/>
  <c r="H77" i="40"/>
  <c r="J77" i="40" s="1"/>
  <c r="H141" i="40"/>
  <c r="J141" i="40" s="1"/>
  <c r="H139" i="40"/>
  <c r="J139" i="40" s="1"/>
  <c r="D21" i="41"/>
  <c r="E21" i="41" s="1"/>
  <c r="G27" i="41"/>
  <c r="D26" i="41"/>
  <c r="E26" i="41" s="1"/>
  <c r="H15" i="40"/>
  <c r="H86" i="40"/>
  <c r="J86" i="40" s="1"/>
  <c r="H73" i="40"/>
  <c r="J73" i="40" s="1"/>
  <c r="H48" i="40"/>
  <c r="H103" i="40"/>
  <c r="J103" i="40" s="1"/>
  <c r="K66" i="24"/>
  <c r="M66" i="24" s="1"/>
  <c r="K147" i="24"/>
  <c r="M147" i="24" s="1"/>
  <c r="K26" i="24" l="1"/>
  <c r="K13" i="24" s="1"/>
  <c r="M27" i="24"/>
  <c r="J18" i="40"/>
  <c r="J17" i="40" s="1"/>
  <c r="H17" i="40"/>
  <c r="H47" i="40"/>
  <c r="J47" i="40" s="1"/>
  <c r="J48" i="40"/>
  <c r="H50" i="40"/>
  <c r="J50" i="40" s="1"/>
  <c r="J51" i="40"/>
  <c r="H42" i="40"/>
  <c r="J42" i="40" s="1"/>
  <c r="J43" i="40"/>
  <c r="H14" i="40"/>
  <c r="J14" i="40" s="1"/>
  <c r="J15" i="40"/>
  <c r="H148" i="40"/>
  <c r="J148" i="40" s="1"/>
  <c r="J149" i="40"/>
  <c r="H34" i="40"/>
  <c r="H58" i="40"/>
  <c r="J59" i="40"/>
  <c r="F22" i="6"/>
  <c r="K15" i="24"/>
  <c r="M15" i="24" s="1"/>
  <c r="M14" i="24"/>
  <c r="F36" i="6"/>
  <c r="M133" i="24"/>
  <c r="K34" i="24"/>
  <c r="M34" i="24" s="1"/>
  <c r="M35" i="24"/>
  <c r="F25" i="6"/>
  <c r="F29" i="6"/>
  <c r="M99" i="24"/>
  <c r="D40" i="6"/>
  <c r="F40" i="6" s="1"/>
  <c r="M145" i="24"/>
  <c r="K85" i="24"/>
  <c r="M85" i="24" s="1"/>
  <c r="M86" i="24"/>
  <c r="C11" i="44"/>
  <c r="E12" i="44"/>
  <c r="D35" i="6"/>
  <c r="F35" i="6" s="1"/>
  <c r="F13" i="6"/>
  <c r="H113" i="40"/>
  <c r="J113" i="40" s="1"/>
  <c r="D12" i="6" l="1"/>
  <c r="F12" i="6" s="1"/>
  <c r="M26" i="24"/>
  <c r="H54" i="40"/>
  <c r="J54" i="40" s="1"/>
  <c r="J58" i="40"/>
  <c r="E11" i="44"/>
  <c r="M13" i="24"/>
  <c r="H106" i="40"/>
  <c r="H12" i="40" l="1"/>
  <c r="H105" i="40"/>
  <c r="J106" i="40"/>
  <c r="J12" i="40" l="1"/>
  <c r="J105" i="40"/>
</calcChain>
</file>

<file path=xl/sharedStrings.xml><?xml version="1.0" encoding="utf-8"?>
<sst xmlns="http://schemas.openxmlformats.org/spreadsheetml/2006/main" count="2108" uniqueCount="530">
  <si>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</si>
  <si>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</si>
  <si>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</si>
  <si>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</si>
  <si>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</si>
  <si>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</si>
  <si>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</si>
  <si>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</si>
  <si>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</si>
  <si>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</si>
  <si>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</si>
  <si>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</si>
  <si>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</si>
  <si>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</si>
  <si>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</si>
  <si>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</si>
  <si>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</si>
  <si>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</si>
  <si>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</si>
  <si>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</si>
  <si>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</si>
  <si>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</si>
  <si>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</si>
  <si>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</si>
  <si>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</si>
  <si>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</si>
  <si>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</si>
  <si>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</si>
  <si>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</si>
  <si>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</si>
  <si>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</si>
  <si>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</si>
  <si>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</si>
  <si>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</si>
  <si>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</si>
  <si>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</si>
  <si>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</si>
  <si>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</si>
  <si>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</si>
  <si>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</si>
  <si>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</si>
  <si>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</si>
  <si>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</si>
  <si>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</si>
  <si>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</si>
  <si>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</si>
  <si>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</si>
  <si>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</si>
  <si>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</si>
  <si>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</si>
  <si>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</si>
  <si>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</si>
  <si>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</si>
  <si>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</si>
  <si>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</si>
  <si>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</si>
  <si>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</si>
  <si>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</si>
  <si>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</si>
  <si>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</si>
  <si>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</si>
  <si>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</si>
  <si>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</si>
  <si>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</si>
  <si>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</si>
  <si>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</si>
  <si>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</si>
  <si>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</si>
  <si>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</si>
  <si>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</si>
  <si>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</si>
  <si>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</si>
  <si>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</si>
  <si>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</si>
  <si>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</si>
  <si>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</si>
  <si>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</si>
  <si>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</si>
  <si>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</si>
  <si>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</si>
  <si>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</si>
  <si>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</si>
  <si>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</si>
  <si>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</si>
  <si>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</si>
  <si>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</si>
  <si>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</si>
  <si>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</si>
  <si>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</si>
  <si>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</si>
  <si>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</si>
  <si>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</si>
  <si>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</si>
  <si>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</si>
  <si>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</si>
  <si>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</si>
  <si>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</si>
  <si>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</si>
  <si>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</si>
  <si>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</si>
  <si>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</si>
  <si>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</si>
  <si>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</si>
  <si>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</si>
  <si>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</si>
  <si>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</si>
  <si>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</si>
  <si>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</si>
  <si>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</si>
  <si>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</si>
  <si>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</si>
  <si>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</si>
  <si>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</si>
  <si>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</si>
  <si>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</si>
  <si>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</si>
  <si>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</si>
  <si>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</si>
  <si>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</si>
  <si>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</si>
  <si>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</si>
  <si>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</si>
  <si>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</si>
  <si>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</si>
  <si>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</si>
  <si>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</si>
  <si>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</si>
  <si>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</si>
  <si>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</si>
  <si>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</si>
  <si>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00000</t>
  </si>
  <si>
    <t>10360</t>
  </si>
  <si>
    <t>00590</t>
  </si>
  <si>
    <t>10570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</si>
  <si>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</si>
  <si>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</si>
  <si>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</si>
  <si>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</si>
  <si>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</si>
  <si>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</si>
  <si>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</si>
  <si>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</si>
  <si>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</si>
  <si>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</si>
  <si>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</si>
  <si>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</si>
  <si>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</si>
  <si>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</si>
  <si>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</si>
  <si>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</si>
  <si>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</si>
  <si>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</si>
  <si>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</si>
  <si>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</si>
  <si>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</si>
  <si>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</si>
  <si>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</si>
  <si>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</si>
  <si>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</si>
  <si>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</si>
  <si>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</si>
  <si>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</si>
  <si>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</si>
  <si>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</si>
  <si>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</si>
  <si>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</si>
  <si>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</si>
  <si>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</si>
  <si>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</si>
  <si>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</si>
  <si>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</si>
  <si>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</si>
  <si>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</si>
  <si>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</si>
  <si>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</si>
  <si>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</si>
  <si>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</si>
  <si>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</si>
  <si>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</si>
  <si>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</si>
  <si>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</si>
  <si>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</si>
  <si>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</si>
  <si>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</si>
  <si>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</si>
  <si>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</si>
  <si>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</si>
  <si>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</si>
  <si>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</si>
  <si>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</si>
  <si>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</si>
  <si>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</si>
  <si>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</si>
  <si>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</si>
  <si>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</si>
  <si>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</si>
  <si>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</si>
  <si>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</si>
  <si>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</si>
  <si>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</si>
  <si>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</si>
  <si>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</si>
  <si>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</si>
  <si>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</si>
  <si>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</si>
  <si>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</si>
  <si>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</si>
  <si>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</si>
  <si>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</si>
  <si>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</si>
  <si>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</si>
  <si>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</si>
  <si>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</si>
  <si>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</si>
  <si>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</si>
  <si>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</si>
  <si>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</si>
  <si>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</si>
  <si>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</si>
  <si>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</si>
  <si>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</si>
  <si>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</si>
  <si>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</si>
  <si>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</si>
  <si>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</si>
  <si>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</si>
  <si>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</si>
  <si>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</si>
  <si>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</si>
  <si>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</si>
  <si>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</si>
  <si>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</si>
  <si>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</si>
  <si>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</si>
  <si>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</si>
  <si>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</si>
  <si>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</si>
  <si>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</si>
  <si>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</si>
  <si>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</si>
  <si>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</si>
  <si>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</si>
  <si>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</si>
  <si>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</si>
  <si>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</si>
  <si>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</si>
  <si>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</si>
  <si>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</si>
  <si>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</si>
  <si>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</si>
  <si>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</si>
  <si>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</si>
  <si>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</si>
  <si>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</si>
  <si>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</si>
  <si>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</si>
  <si>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</si>
  <si>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</si>
  <si>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</si>
  <si>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</si>
  <si>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</si>
  <si>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</si>
  <si>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</si>
  <si>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</si>
  <si>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</si>
  <si>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</si>
  <si>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Наименование передаваемого полномочия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</si>
  <si>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</si>
  <si>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</si>
  <si>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</si>
  <si>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</si>
  <si>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</si>
  <si>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</si>
  <si>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</si>
  <si>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</si>
  <si>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</si>
  <si>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</si>
  <si>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</si>
  <si>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</si>
  <si>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</si>
  <si>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</si>
  <si>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</si>
  <si>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</si>
  <si>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</si>
  <si>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</si>
  <si>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</si>
  <si>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</si>
  <si>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</si>
  <si>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</si>
  <si>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</si>
  <si>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</si>
  <si>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</si>
  <si>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</si>
  <si>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</si>
  <si>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</si>
  <si>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7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</si>
  <si>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</si>
  <si>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</si>
  <si>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</si>
  <si>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</si>
  <si>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</si>
  <si>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</si>
  <si>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</si>
  <si>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</si>
  <si>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</si>
  <si>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</si>
  <si>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</si>
  <si>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</si>
  <si>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</si>
  <si>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</si>
  <si>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</si>
  <si>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</si>
  <si>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</si>
  <si>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</si>
  <si>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</si>
  <si>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</si>
  <si>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</si>
  <si>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</si>
  <si>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</si>
  <si>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</si>
  <si>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</si>
  <si>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</si>
  <si>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</si>
  <si>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</si>
  <si>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</si>
  <si>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</si>
  <si>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</si>
  <si>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</si>
  <si>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</si>
  <si>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</si>
  <si>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</si>
  <si>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</si>
  <si>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</si>
  <si>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</si>
  <si>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</si>
  <si>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</si>
  <si>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</si>
  <si>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</si>
  <si>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</si>
  <si>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2 02 10000 00 0000 150</t>
  </si>
  <si>
    <t>2 02 15001 00 0000 150</t>
  </si>
  <si>
    <t>2 02 30000 00 0000 150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</si>
  <si>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</si>
  <si>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</si>
  <si>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</si>
  <si>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</si>
  <si>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</si>
  <si>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</si>
  <si>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</si>
  <si>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</si>
  <si>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</si>
  <si>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</si>
  <si>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</si>
  <si>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</si>
  <si>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</si>
  <si>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</si>
  <si>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</si>
  <si>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</si>
  <si>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</si>
  <si>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</si>
  <si>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</si>
  <si>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</si>
  <si>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</si>
  <si>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</si>
  <si>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</si>
  <si>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</si>
  <si>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</si>
  <si>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</si>
  <si>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</si>
  <si>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</si>
  <si>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</si>
  <si>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</si>
  <si>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</si>
  <si>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</si>
  <si>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</si>
  <si>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Земельный налог в том числе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</si>
  <si>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</si>
  <si>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</si>
  <si>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</si>
  <si>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</si>
  <si>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</si>
  <si>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</si>
  <si>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</si>
  <si>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</si>
  <si>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</si>
  <si>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</si>
  <si>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</si>
  <si>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</si>
  <si>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</si>
  <si>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</si>
  <si>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</si>
  <si>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</si>
  <si>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</si>
  <si>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</si>
  <si>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</si>
  <si>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</si>
  <si>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</si>
  <si>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</si>
  <si>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</si>
  <si>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</si>
  <si>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</si>
  <si>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</si>
  <si>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</si>
  <si>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</si>
  <si>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</si>
  <si>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</si>
  <si>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</si>
  <si>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</si>
  <si>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</si>
  <si>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</si>
  <si>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</si>
  <si>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</si>
  <si>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</si>
  <si>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</si>
  <si>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</si>
  <si>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</si>
  <si>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</si>
  <si>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</si>
  <si>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</si>
  <si>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</si>
  <si>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</si>
  <si>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</si>
  <si>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</si>
  <si>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</si>
  <si>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</si>
  <si>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</si>
  <si>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</si>
  <si>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</si>
  <si>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</si>
  <si>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</si>
  <si>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</si>
  <si>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</si>
  <si>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</si>
  <si>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</si>
  <si>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 2019г №31</t>
  </si>
  <si>
    <t>от 19 декабря 2019 г. №31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</si>
  <si>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</si>
  <si>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</si>
  <si>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</si>
  <si>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</si>
  <si>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</si>
  <si>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И.В.Бакалова</t>
  </si>
  <si>
    <t>Начальник финансового отдела                                                                            И.В.Бакалова</t>
  </si>
  <si>
    <t>Приложение №4</t>
  </si>
  <si>
    <t>Приложение № 6</t>
  </si>
  <si>
    <t>к постановлению Администрации</t>
  </si>
  <si>
    <t>к постановлению администрации</t>
  </si>
  <si>
    <t>Другие вопросы в области национальной экономики</t>
  </si>
  <si>
    <t>Муниципальная поддержка малого среднего предпринимательства, включая крестьянские (фермерские) хозяйства</t>
  </si>
  <si>
    <t>Закупки товаров, работ и услуг для обеспечения государственных (муниципальных) нужд</t>
  </si>
  <si>
    <t>другие вопросы в области национальной безопасности и правоохранительной деятельности</t>
  </si>
  <si>
    <t>Информационное Новодмитриевское сельское поселение</t>
  </si>
  <si>
    <t>Образование</t>
  </si>
  <si>
    <t>07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</si>
  <si>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</si>
  <si>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</si>
  <si>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</si>
  <si>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</si>
  <si>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10520</t>
  </si>
  <si>
    <t>Проведение праздничных мероприятий</t>
  </si>
  <si>
    <t>мероприятия в сфере сохранения и развития культуры</t>
  </si>
  <si>
    <t>10550</t>
  </si>
  <si>
    <t>Осуществление внешнего муниципального финансового контроля</t>
  </si>
  <si>
    <t>Исполненно за 1 полугодие</t>
  </si>
  <si>
    <t>Обслуживание государственного внутрен-него и муниципального долга</t>
  </si>
  <si>
    <t>Управление муниципальными финансами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</si>
  <si>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</si>
  <si>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</si>
  <si>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</si>
  <si>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</si>
  <si>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</si>
  <si>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</si>
  <si>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</si>
  <si>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</si>
  <si>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</si>
  <si>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</si>
  <si>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Обслуживание государственного внутреннего и муниципального долга</t>
  </si>
  <si>
    <t>992 01 03 00 00 00 0000 000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</si>
  <si>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</si>
  <si>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</si>
  <si>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2 02 15000 00 0000 150</t>
  </si>
  <si>
    <t>Мобилизационная и войсковая подготовка</t>
  </si>
  <si>
    <t xml:space="preserve">Мероприятия по предупреждению и ликвидации чрезвычайных ситуаций, стихийных бедсвий и их последствий </t>
  </si>
  <si>
    <t>Муниципальная программа "Молодежь Северского района на 2018-2020годы в Новодмитриевском сельском поселении  "</t>
  </si>
  <si>
    <t xml:space="preserve">Муниципальная программа "Развитие физической культуры и спорта на 2018-2020 годы в Новодмитриевском сельском поселении 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</si>
  <si>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 годы"</t>
  </si>
  <si>
    <t>Развитие системы поддержки малого и среднего предпринимательства на территории поселения</t>
  </si>
  <si>
    <t xml:space="preserve">  Выполнение полномочий по ведению внутреннего финансового контроля</t>
  </si>
  <si>
    <t xml:space="preserve"> Предупреждение и ликвидация чрезвычайных ситуаций, стихийных бедствий природного и техногенного характера</t>
  </si>
  <si>
    <t>Мероприятия, финансируемые за счет средств дорожного фонда</t>
  </si>
  <si>
    <t xml:space="preserve">Муниципальная программа "Развитие жилищно-коммунальной инфраструктуры </t>
  </si>
  <si>
    <t>993 01 03 01 00 10 0000 710</t>
  </si>
  <si>
    <t>992 01 03 01 00 00 0000 700</t>
  </si>
  <si>
    <t>Увеличение остатков средств бюджетов</t>
  </si>
  <si>
    <t>Увеличение прочих остатков средств бюджетов</t>
  </si>
  <si>
    <t>992 01 05 02 00 00 0000 500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</si>
  <si>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</si>
  <si>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</si>
  <si>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</si>
  <si>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</si>
  <si>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</si>
  <si>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</si>
  <si>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 xml:space="preserve">Начальник финансового отдела </t>
  </si>
  <si>
    <t>Безвозмездные поступления из краевого  бюджета за 9 месяцев 2020 года</t>
  </si>
  <si>
    <t>Исполненно за 9месяцев 2020</t>
  </si>
  <si>
    <t>202 49999 00 0000 150</t>
  </si>
  <si>
    <t>Прочие межбюджетные трансферты, передаваемые бюджетам</t>
  </si>
  <si>
    <t>203 49999 10 0000 150</t>
  </si>
  <si>
    <t>Распределение бюджетных ассигнований по разделам и  подразделам классификации расходов местного бюджета за 9 месяцев  2020 года</t>
  </si>
  <si>
    <t>Исполненно за 9 месяцев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</si>
  <si>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 классификации расходов бюджета за 9месяцев 2020 год</t>
  </si>
  <si>
    <t>20110</t>
  </si>
  <si>
    <t>Поддержка местных инициатив граждан по вопросам развития территорий</t>
  </si>
  <si>
    <t>Источники внутреннего финансирования дефицита местного бюджета, перечнь статей источников финансирования дефицита бюджета  за 9месяцев 2020 года</t>
  </si>
  <si>
    <t>Исполненно за 9месяцев 2020 года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</si>
  <si>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за9 месяцев 2020 года.</t>
  </si>
  <si>
    <t>Ведомственная структура расходов местного бюджета  за 9 месяцев  2020 год</t>
  </si>
  <si>
    <t>Исполненно за 9месяцев</t>
  </si>
  <si>
    <t>утвержденные бюджетные назначения Решением Совета от 24.09.2020г.№79</t>
  </si>
  <si>
    <t>утвержденные бюджетные назначения Решение Совета от 24.09.2020г.№79</t>
  </si>
  <si>
    <t xml:space="preserve">утвержденные бюджетные назначения Решение Совета от24.09.2020г.№79 </t>
  </si>
  <si>
    <t>утвержденные бюджетные назначенияРешением Совета от24.09.2020г.№79</t>
  </si>
  <si>
    <t>утвержденные бюджетные назначенияРешение Совета от24.09.2020г. №79</t>
  </si>
  <si>
    <t>утвержденные бюджетные назначения Решение Совета от24.09.2020г.№79</t>
  </si>
  <si>
    <t>от22.10.2020г.№ 132</t>
  </si>
  <si>
    <t>от 22октября2020 № 132</t>
  </si>
  <si>
    <t>от 22 октября 2020г № 132</t>
  </si>
  <si>
    <t>от 22.10.2020 г. №132</t>
  </si>
  <si>
    <t>от 22 .10.2020г. №132</t>
  </si>
  <si>
    <t>от 22 октября 2020 года №132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</si>
</sst>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"/>
    <numFmt numFmtId="166" formatCode="#,##0.00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#,##0.0_ ;\-#,##0.0\ "/>
    <numFmt numFmtId="171" formatCode="#,##0.0_р_."/>
    <numFmt numFmtId="172" formatCode="#,##0.00_ ;\-#,##0.00\ 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8" fontId="38" fillId="0" borderId="0" applyBorder="0" applyProtection="0"/>
    <xf numFmtId="167" fontId="38" fillId="0" borderId="0" applyBorder="0" applyProtection="0"/>
    <xf numFmtId="0" fontId="39" fillId="0" borderId="0" applyNumberFormat="0" applyBorder="0" applyProtection="0">
      <alignment horizontal="center"/>
    </xf>
    <xf numFmtId="0" fontId="39" fillId="0" borderId="0" applyNumberFormat="0" applyBorder="0" applyProtection="0">
      <alignment horizontal="center" textRotation="90"/>
    </xf>
    <xf numFmtId="0" fontId="40" fillId="0" borderId="0" applyNumberFormat="0" applyBorder="0" applyProtection="0"/>
    <xf numFmtId="169" fontId="40" fillId="0" borderId="0" applyBorder="0" applyProtection="0"/>
    <xf numFmtId="0" fontId="41" fillId="0" borderId="0"/>
    <xf numFmtId="167" fontId="38" fillId="0" borderId="0" applyBorder="0" applyProtection="0"/>
    <xf numFmtId="167" fontId="42" fillId="0" borderId="0" applyBorder="0" applyProtection="0"/>
    <xf numFmtId="0" fontId="38" fillId="0" borderId="0" applyNumberFormat="0" applyBorder="0" applyProtection="0"/>
    <xf numFmtId="0" fontId="43" fillId="0" borderId="0"/>
    <xf numFmtId="0" fontId="12" fillId="0" borderId="0"/>
    <xf numFmtId="164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534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6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5" fillId="0" borderId="0" xfId="7" applyFont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3" fillId="0" borderId="6" xfId="7" applyFont="1" applyFill="1" applyBorder="1" applyAlignment="1">
      <alignment wrapText="1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6" fontId="13" fillId="2" borderId="16" xfId="12" applyNumberFormat="1" applyFont="1" applyFill="1" applyBorder="1"/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165" fontId="15" fillId="0" borderId="1" xfId="7" applyNumberFormat="1" applyFont="1" applyFill="1" applyBorder="1" applyAlignment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25" fillId="0" borderId="0" xfId="0" applyFo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0" fontId="16" fillId="0" borderId="0" xfId="7" applyFont="1" applyFill="1"/>
    <xf numFmtId="0" fontId="16" fillId="2" borderId="0" xfId="7" applyFont="1" applyFill="1" applyAlignment="1"/>
    <xf numFmtId="0" fontId="28" fillId="2" borderId="0" xfId="7" applyFont="1" applyFill="1" applyAlignment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6" fillId="2" borderId="19" xfId="7" applyNumberFormat="1" applyFont="1" applyFill="1" applyBorder="1" applyAlignment="1">
      <alignment horizontal="center"/>
    </xf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0" fillId="0" borderId="0" xfId="0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29" fillId="0" borderId="0" xfId="0" applyFont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7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5" fontId="34" fillId="0" borderId="0" xfId="0" applyNumberFormat="1" applyFont="1" applyAlignment="1">
      <alignment horizontal="right"/>
    </xf>
    <xf numFmtId="0" fontId="37" fillId="0" borderId="0" xfId="0" applyFont="1" applyAlignment="1">
      <alignment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wrapText="1"/>
    </xf>
    <xf numFmtId="1" fontId="34" fillId="0" borderId="1" xfId="0" applyNumberFormat="1" applyFont="1" applyBorder="1" applyAlignment="1">
      <alignment horizont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justify" vertical="top" wrapText="1"/>
    </xf>
    <xf numFmtId="0" fontId="33" fillId="0" borderId="1" xfId="0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wrapText="1"/>
    </xf>
    <xf numFmtId="0" fontId="34" fillId="0" borderId="1" xfId="0" applyNumberFormat="1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justify" vertical="top" wrapText="1"/>
    </xf>
    <xf numFmtId="165" fontId="33" fillId="0" borderId="1" xfId="14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vertical="top" wrapText="1"/>
    </xf>
    <xf numFmtId="0" fontId="34" fillId="0" borderId="0" xfId="0" applyFont="1" applyAlignment="1">
      <alignment horizontal="center"/>
    </xf>
    <xf numFmtId="0" fontId="34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165" fontId="6" fillId="4" borderId="1" xfId="7" applyNumberFormat="1" applyFont="1" applyFill="1" applyBorder="1" applyAlignment="1"/>
    <xf numFmtId="0" fontId="15" fillId="4" borderId="1" xfId="7" applyFont="1" applyFill="1" applyBorder="1" applyAlignment="1">
      <alignment horizontal="center"/>
    </xf>
    <xf numFmtId="49" fontId="15" fillId="4" borderId="1" xfId="7" applyNumberFormat="1" applyFont="1" applyFill="1" applyBorder="1" applyAlignment="1">
      <alignment horizontal="center"/>
    </xf>
    <xf numFmtId="49" fontId="15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165" fontId="15" fillId="4" borderId="1" xfId="7" applyNumberFormat="1" applyFont="1" applyFill="1" applyBorder="1" applyAlignment="1"/>
    <xf numFmtId="165" fontId="34" fillId="4" borderId="1" xfId="14" applyNumberFormat="1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5" fillId="0" borderId="0" xfId="0" applyFont="1"/>
    <xf numFmtId="0" fontId="47" fillId="0" borderId="0" xfId="0" applyFont="1" applyAlignment="1">
      <alignment horizontal="justify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justify" vertical="top" wrapText="1"/>
    </xf>
    <xf numFmtId="170" fontId="47" fillId="0" borderId="1" xfId="15" applyNumberFormat="1" applyFont="1" applyBorder="1" applyAlignment="1">
      <alignment horizontal="justify" vertical="top" wrapText="1"/>
    </xf>
    <xf numFmtId="0" fontId="46" fillId="0" borderId="1" xfId="0" applyFont="1" applyBorder="1" applyAlignment="1">
      <alignment horizontal="justify" vertical="top" wrapText="1"/>
    </xf>
    <xf numFmtId="0" fontId="47" fillId="0" borderId="1" xfId="0" applyFont="1" applyBorder="1" applyAlignment="1">
      <alignment horizontal="center" vertical="top" wrapText="1"/>
    </xf>
    <xf numFmtId="172" fontId="47" fillId="0" borderId="1" xfId="15" applyNumberFormat="1" applyFont="1" applyBorder="1" applyAlignment="1">
      <alignment horizontal="center" vertical="top" wrapText="1"/>
    </xf>
    <xf numFmtId="0" fontId="47" fillId="0" borderId="0" xfId="0" applyFont="1"/>
    <xf numFmtId="0" fontId="47" fillId="0" borderId="0" xfId="0" applyFont="1" applyAlignment="1"/>
    <xf numFmtId="0" fontId="0" fillId="0" borderId="0" xfId="0" applyAlignment="1">
      <alignment horizontal="center"/>
    </xf>
    <xf numFmtId="0" fontId="47" fillId="0" borderId="22" xfId="0" applyFont="1" applyBorder="1" applyAlignment="1">
      <alignment horizontal="center" wrapText="1"/>
    </xf>
    <xf numFmtId="0" fontId="47" fillId="0" borderId="23" xfId="0" applyFont="1" applyBorder="1" applyAlignment="1">
      <alignment horizontal="center" wrapText="1"/>
    </xf>
    <xf numFmtId="0" fontId="45" fillId="0" borderId="22" xfId="0" applyFont="1" applyBorder="1" applyAlignment="1">
      <alignment horizontal="center" wrapText="1"/>
    </xf>
    <xf numFmtId="0" fontId="45" fillId="0" borderId="23" xfId="0" applyFont="1" applyBorder="1" applyAlignment="1">
      <alignment horizontal="center" wrapText="1"/>
    </xf>
    <xf numFmtId="0" fontId="45" fillId="0" borderId="24" xfId="0" applyFont="1" applyBorder="1" applyAlignment="1">
      <alignment horizontal="center" wrapText="1"/>
    </xf>
    <xf numFmtId="0" fontId="45" fillId="0" borderId="25" xfId="0" applyFont="1" applyBorder="1" applyAlignment="1">
      <alignment horizontal="center" wrapText="1"/>
    </xf>
    <xf numFmtId="0" fontId="45" fillId="0" borderId="26" xfId="0" applyFont="1" applyBorder="1" applyAlignment="1">
      <alignment horizontal="center" wrapText="1"/>
    </xf>
    <xf numFmtId="0" fontId="45" fillId="0" borderId="27" xfId="0" applyFont="1" applyBorder="1" applyAlignment="1">
      <alignment horizontal="center" wrapText="1"/>
    </xf>
    <xf numFmtId="0" fontId="45" fillId="0" borderId="28" xfId="0" applyFont="1" applyBorder="1" applyAlignment="1">
      <alignment horizontal="center" wrapText="1"/>
    </xf>
    <xf numFmtId="0" fontId="45" fillId="0" borderId="29" xfId="0" applyFont="1" applyBorder="1" applyAlignment="1">
      <alignment horizontal="center" wrapText="1"/>
    </xf>
    <xf numFmtId="0" fontId="45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170" fontId="45" fillId="0" borderId="1" xfId="15" applyNumberFormat="1" applyFont="1" applyBorder="1" applyAlignment="1">
      <alignment horizontal="center" vertical="top" wrapText="1"/>
    </xf>
    <xf numFmtId="0" fontId="49" fillId="0" borderId="0" xfId="0" applyFont="1"/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1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48" fillId="2" borderId="1" xfId="7" applyFont="1" applyFill="1" applyBorder="1" applyAlignment="1">
      <alignment wrapText="1"/>
    </xf>
    <xf numFmtId="0" fontId="50" fillId="4" borderId="0" xfId="0" applyFont="1" applyFill="1"/>
    <xf numFmtId="0" fontId="6" fillId="4" borderId="1" xfId="7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11" fillId="4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0" fontId="47" fillId="0" borderId="15" xfId="0" applyFont="1" applyBorder="1" applyAlignment="1">
      <alignment horizontal="center" vertical="center" wrapText="1"/>
    </xf>
    <xf numFmtId="0" fontId="47" fillId="0" borderId="0" xfId="0" applyFont="1" applyAlignment="1">
      <alignment horizontal="justify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14" applyFont="1" applyFill="1" applyBorder="1" applyAlignment="1">
      <alignment horizontal="left" vertical="center" wrapText="1"/>
    </xf>
    <xf numFmtId="165" fontId="23" fillId="2" borderId="1" xfId="1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1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65" fontId="4" fillId="4" borderId="1" xfId="13" applyNumberFormat="1" applyFont="1" applyFill="1" applyBorder="1" applyAlignment="1">
      <alignment wrapText="1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/>
    </xf>
    <xf numFmtId="0" fontId="23" fillId="0" borderId="6" xfId="7" applyFont="1" applyBorder="1" applyAlignment="1">
      <alignment horizontal="left"/>
    </xf>
    <xf numFmtId="49" fontId="2" fillId="0" borderId="1" xfId="7" applyNumberFormat="1" applyFont="1" applyBorder="1" applyAlignment="1">
      <alignment horizontal="center"/>
    </xf>
    <xf numFmtId="165" fontId="23" fillId="2" borderId="1" xfId="7" applyNumberFormat="1" applyFont="1" applyFill="1" applyBorder="1" applyAlignment="1">
      <alignment horizontal="right"/>
    </xf>
    <xf numFmtId="0" fontId="23" fillId="0" borderId="1" xfId="7" applyFont="1" applyBorder="1"/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2" fillId="0" borderId="1" xfId="7" applyFont="1" applyBorder="1"/>
    <xf numFmtId="0" fontId="2" fillId="0" borderId="6" xfId="7" applyFont="1" applyFill="1" applyBorder="1" applyAlignment="1">
      <alignment vertical="center"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48" fillId="0" borderId="6" xfId="7" applyFont="1" applyFill="1" applyBorder="1" applyAlignment="1">
      <alignment wrapText="1"/>
    </xf>
    <xf numFmtId="0" fontId="48" fillId="0" borderId="10" xfId="7" applyFont="1" applyFill="1" applyBorder="1" applyAlignment="1">
      <alignment wrapText="1"/>
    </xf>
    <xf numFmtId="0" fontId="48" fillId="0" borderId="4" xfId="7" applyFont="1" applyFill="1" applyBorder="1" applyAlignment="1">
      <alignment wrapText="1"/>
    </xf>
    <xf numFmtId="0" fontId="48" fillId="2" borderId="3" xfId="7" applyFont="1" applyFill="1" applyBorder="1" applyAlignment="1">
      <alignment wrapText="1"/>
    </xf>
    <xf numFmtId="0" fontId="48" fillId="0" borderId="1" xfId="7" applyFont="1" applyFill="1" applyBorder="1" applyAlignment="1">
      <alignment wrapText="1"/>
    </xf>
    <xf numFmtId="0" fontId="2" fillId="0" borderId="1" xfId="7" applyFont="1" applyFill="1" applyBorder="1"/>
    <xf numFmtId="0" fontId="48" fillId="0" borderId="3" xfId="7" applyFont="1" applyFill="1" applyBorder="1" applyAlignment="1">
      <alignment wrapText="1"/>
    </xf>
    <xf numFmtId="0" fontId="48" fillId="0" borderId="0" xfId="7" applyFont="1" applyFill="1" applyBorder="1" applyAlignment="1">
      <alignment wrapText="1"/>
    </xf>
    <xf numFmtId="49" fontId="52" fillId="0" borderId="1" xfId="7" applyNumberFormat="1" applyFont="1" applyFill="1" applyBorder="1" applyAlignment="1">
      <alignment horizontal="center"/>
    </xf>
    <xf numFmtId="49" fontId="48" fillId="0" borderId="1" xfId="7" applyNumberFormat="1" applyFont="1" applyFill="1" applyBorder="1" applyAlignment="1">
      <alignment horizontal="center"/>
    </xf>
    <xf numFmtId="0" fontId="52" fillId="2" borderId="1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165" fontId="2" fillId="2" borderId="1" xfId="7" applyNumberFormat="1" applyFont="1" applyFill="1" applyBorder="1" applyAlignment="1">
      <alignment horizontal="right"/>
    </xf>
    <xf numFmtId="0" fontId="48" fillId="2" borderId="1" xfId="7" applyFont="1" applyFill="1" applyBorder="1" applyAlignment="1">
      <alignment vertical="top" wrapText="1"/>
    </xf>
    <xf numFmtId="0" fontId="48" fillId="4" borderId="1" xfId="7" applyFont="1" applyFill="1" applyBorder="1" applyAlignment="1">
      <alignment wrapText="1"/>
    </xf>
    <xf numFmtId="49" fontId="2" fillId="4" borderId="1" xfId="7" applyNumberFormat="1" applyFont="1" applyFill="1" applyBorder="1" applyAlignment="1">
      <alignment horizontal="center"/>
    </xf>
    <xf numFmtId="49" fontId="48" fillId="4" borderId="1" xfId="7" applyNumberFormat="1" applyFont="1" applyFill="1" applyBorder="1" applyAlignment="1">
      <alignment horizontal="center"/>
    </xf>
    <xf numFmtId="165" fontId="2" fillId="4" borderId="1" xfId="7" applyNumberFormat="1" applyFont="1" applyFill="1" applyBorder="1" applyAlignment="1">
      <alignment horizontal="right"/>
    </xf>
    <xf numFmtId="0" fontId="23" fillId="0" borderId="1" xfId="7" applyFont="1" applyFill="1" applyBorder="1"/>
    <xf numFmtId="0" fontId="52" fillId="2" borderId="6" xfId="7" applyFont="1" applyFill="1" applyBorder="1" applyAlignment="1">
      <alignment horizontal="left" vertical="center" wrapText="1"/>
    </xf>
    <xf numFmtId="49" fontId="52" fillId="0" borderId="5" xfId="7" applyNumberFormat="1" applyFont="1" applyFill="1" applyBorder="1" applyAlignment="1">
      <alignment horizontal="center"/>
    </xf>
    <xf numFmtId="0" fontId="48" fillId="2" borderId="6" xfId="7" applyFont="1" applyFill="1" applyBorder="1" applyAlignment="1">
      <alignment horizontal="left" vertical="center" wrapText="1"/>
    </xf>
    <xf numFmtId="49" fontId="48" fillId="0" borderId="5" xfId="7" applyNumberFormat="1" applyFont="1" applyFill="1" applyBorder="1" applyAlignment="1">
      <alignment horizontal="center"/>
    </xf>
    <xf numFmtId="0" fontId="52" fillId="0" borderId="6" xfId="7" applyFont="1" applyFill="1" applyBorder="1" applyAlignment="1">
      <alignment wrapText="1"/>
    </xf>
    <xf numFmtId="0" fontId="48" fillId="2" borderId="11" xfId="7" applyFont="1" applyFill="1" applyBorder="1" applyAlignment="1">
      <alignment wrapText="1"/>
    </xf>
    <xf numFmtId="0" fontId="48" fillId="0" borderId="11" xfId="7" applyFont="1" applyFill="1" applyBorder="1" applyAlignment="1">
      <alignment wrapText="1"/>
    </xf>
    <xf numFmtId="0" fontId="52" fillId="0" borderId="4" xfId="7" applyFont="1" applyFill="1" applyBorder="1" applyAlignment="1">
      <alignment wrapText="1"/>
    </xf>
    <xf numFmtId="0" fontId="48" fillId="2" borderId="10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7" applyFont="1" applyFill="1" applyBorder="1" applyAlignment="1">
      <alignment horizontal="center"/>
    </xf>
    <xf numFmtId="0" fontId="48" fillId="2" borderId="4" xfId="7" applyFont="1" applyFill="1" applyBorder="1" applyAlignment="1">
      <alignment wrapText="1"/>
    </xf>
    <xf numFmtId="0" fontId="2" fillId="3" borderId="6" xfId="7" applyFont="1" applyFill="1" applyBorder="1" applyAlignment="1">
      <alignment vertical="center" wrapText="1"/>
    </xf>
    <xf numFmtId="49" fontId="2" fillId="3" borderId="1" xfId="7" applyNumberFormat="1" applyFont="1" applyFill="1" applyBorder="1" applyAlignment="1">
      <alignment horizontal="center"/>
    </xf>
    <xf numFmtId="165" fontId="2" fillId="3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48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48" fillId="0" borderId="21" xfId="7" applyFont="1" applyFill="1" applyBorder="1" applyAlignment="1">
      <alignment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165" fontId="2" fillId="4" borderId="1" xfId="7" applyNumberFormat="1" applyFont="1" applyFill="1" applyBorder="1" applyAlignment="1">
      <alignment horizontal="right" vertical="center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0" fontId="2" fillId="0" borderId="1" xfId="7" applyFont="1" applyBorder="1" applyAlignment="1">
      <alignment horizontal="center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6" fillId="2" borderId="0" xfId="7" applyFont="1" applyFill="1" applyAlignment="1">
      <alignment horizontal="left"/>
    </xf>
    <xf numFmtId="0" fontId="4" fillId="0" borderId="1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 wrapText="1"/>
    </xf>
    <xf numFmtId="170" fontId="2" fillId="0" borderId="1" xfId="14" applyNumberFormat="1" applyFont="1" applyBorder="1" applyAlignment="1">
      <alignment horizontal="center" vertical="center" wrapText="1"/>
    </xf>
    <xf numFmtId="0" fontId="2" fillId="0" borderId="1" xfId="0" applyFont="1" applyBorder="1"/>
    <xf numFmtId="165" fontId="2" fillId="2" borderId="0" xfId="0" applyNumberFormat="1" applyFont="1" applyFill="1" applyAlignment="1">
      <alignment horizontal="right"/>
    </xf>
    <xf numFmtId="0" fontId="48" fillId="0" borderId="6" xfId="7" applyFont="1" applyFill="1" applyBorder="1" applyAlignment="1">
      <alignment vertical="top" wrapText="1"/>
    </xf>
    <xf numFmtId="0" fontId="48" fillId="2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15" fillId="4" borderId="1" xfId="7" applyFont="1" applyFill="1" applyBorder="1" applyAlignment="1">
      <alignment vertical="center" wrapText="1"/>
    </xf>
    <xf numFmtId="0" fontId="13" fillId="4" borderId="1" xfId="7" applyFont="1" applyFill="1" applyBorder="1" applyAlignment="1">
      <alignment wrapText="1"/>
    </xf>
    <xf numFmtId="0" fontId="6" fillId="4" borderId="1" xfId="7" applyFont="1" applyFill="1" applyBorder="1" applyAlignment="1">
      <alignment vertical="center" wrapText="1"/>
    </xf>
    <xf numFmtId="0" fontId="13" fillId="2" borderId="3" xfId="7" applyFont="1" applyFill="1" applyBorder="1" applyAlignment="1"/>
    <xf numFmtId="0" fontId="4" fillId="0" borderId="6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/>
    <xf numFmtId="0" fontId="2" fillId="4" borderId="1" xfId="7" applyFont="1" applyFill="1" applyBorder="1" applyAlignment="1">
      <alignment vertical="center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 applyAlignment="1"/>
    <xf numFmtId="165" fontId="6" fillId="4" borderId="0" xfId="7" applyNumberFormat="1" applyFont="1" applyFill="1" applyBorder="1" applyAlignment="1"/>
    <xf numFmtId="0" fontId="15" fillId="5" borderId="2" xfId="7" applyFont="1" applyFill="1" applyBorder="1" applyAlignment="1">
      <alignment wrapText="1"/>
    </xf>
    <xf numFmtId="0" fontId="15" fillId="5" borderId="2" xfId="7" applyFont="1" applyFill="1" applyBorder="1" applyAlignment="1">
      <alignment horizontal="center"/>
    </xf>
    <xf numFmtId="49" fontId="15" fillId="5" borderId="2" xfId="7" applyNumberFormat="1" applyFont="1" applyFill="1" applyBorder="1" applyAlignment="1">
      <alignment horizontal="center"/>
    </xf>
    <xf numFmtId="49" fontId="15" fillId="5" borderId="18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49" fontId="15" fillId="5" borderId="19" xfId="7" applyNumberFormat="1" applyFont="1" applyFill="1" applyBorder="1" applyAlignment="1">
      <alignment horizontal="center"/>
    </xf>
    <xf numFmtId="165" fontId="15" fillId="5" borderId="2" xfId="7" applyNumberFormat="1" applyFont="1" applyFill="1" applyBorder="1" applyAlignment="1"/>
    <xf numFmtId="0" fontId="6" fillId="5" borderId="2" xfId="7" applyFont="1" applyFill="1" applyBorder="1" applyAlignment="1">
      <alignment horizontal="left" wrapText="1"/>
    </xf>
    <xf numFmtId="0" fontId="6" fillId="5" borderId="2" xfId="7" applyFont="1" applyFill="1" applyBorder="1" applyAlignment="1">
      <alignment horizontal="center"/>
    </xf>
    <xf numFmtId="49" fontId="6" fillId="5" borderId="2" xfId="7" applyNumberFormat="1" applyFont="1" applyFill="1" applyBorder="1" applyAlignment="1">
      <alignment horizontal="center"/>
    </xf>
    <xf numFmtId="49" fontId="6" fillId="5" borderId="18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49" fontId="6" fillId="5" borderId="19" xfId="7" applyNumberFormat="1" applyFont="1" applyFill="1" applyBorder="1" applyAlignment="1">
      <alignment horizontal="center"/>
    </xf>
    <xf numFmtId="165" fontId="6" fillId="5" borderId="2" xfId="7" applyNumberFormat="1" applyFont="1" applyFill="1" applyBorder="1" applyAlignment="1"/>
    <xf numFmtId="0" fontId="6" fillId="5" borderId="2" xfId="7" applyFont="1" applyFill="1" applyBorder="1" applyAlignment="1">
      <alignment wrapText="1"/>
    </xf>
    <xf numFmtId="0" fontId="6" fillId="5" borderId="1" xfId="7" applyFont="1" applyFill="1" applyBorder="1" applyAlignment="1">
      <alignment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20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23" fillId="2" borderId="1" xfId="0" applyFont="1" applyFill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49" fontId="15" fillId="4" borderId="1" xfId="7" applyNumberFormat="1" applyFont="1" applyFill="1" applyBorder="1" applyAlignment="1">
      <alignment horizontal="center" vertical="center"/>
    </xf>
    <xf numFmtId="165" fontId="15" fillId="4" borderId="1" xfId="7" applyNumberFormat="1" applyFont="1" applyFill="1" applyBorder="1" applyAlignment="1">
      <alignment horizontal="right" vertical="center"/>
    </xf>
    <xf numFmtId="165" fontId="23" fillId="4" borderId="1" xfId="7" applyNumberFormat="1" applyFont="1" applyFill="1" applyBorder="1" applyAlignment="1">
      <alignment horizontal="right" vertical="center"/>
    </xf>
    <xf numFmtId="0" fontId="23" fillId="4" borderId="1" xfId="7" applyFont="1" applyFill="1" applyBorder="1" applyAlignment="1">
      <alignment vertical="center" wrapText="1"/>
    </xf>
    <xf numFmtId="167" fontId="3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/>
    <xf numFmtId="167" fontId="4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5" fontId="4" fillId="5" borderId="1" xfId="2" applyNumberFormat="1" applyFont="1" applyFill="1" applyBorder="1" applyAlignment="1"/>
    <xf numFmtId="0" fontId="2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171" fontId="4" fillId="0" borderId="1" xfId="0" applyNumberFormat="1" applyFont="1" applyBorder="1" applyAlignment="1">
      <alignment horizontal="center" vertical="center" wrapText="1"/>
    </xf>
    <xf numFmtId="171" fontId="4" fillId="0" borderId="6" xfId="0" applyNumberFormat="1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9" fontId="6" fillId="2" borderId="6" xfId="7" applyNumberFormat="1" applyFont="1" applyFill="1" applyBorder="1" applyAlignment="1"/>
    <xf numFmtId="0" fontId="45" fillId="0" borderId="0" xfId="0" applyFont="1" applyAlignment="1">
      <alignment vertical="center" wrapText="1"/>
    </xf>
    <xf numFmtId="0" fontId="13" fillId="2" borderId="3" xfId="7" applyFont="1" applyFill="1" applyBorder="1" applyAlignment="1">
      <alignment vertical="top" wrapText="1"/>
    </xf>
    <xf numFmtId="0" fontId="13" fillId="2" borderId="1" xfId="7" applyFont="1" applyFill="1" applyBorder="1" applyAlignment="1">
      <alignment vertical="top"/>
    </xf>
    <xf numFmtId="0" fontId="2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53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48" fillId="4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30" xfId="0" applyFont="1" applyBorder="1" applyAlignment="1">
      <alignment horizontal="center" vertical="top" wrapText="1"/>
    </xf>
    <xf numFmtId="0" fontId="35" fillId="0" borderId="3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47" fillId="0" borderId="15" xfId="0" applyFont="1" applyBorder="1" applyAlignment="1">
      <alignment horizontal="center" vertical="center" wrapText="1"/>
    </xf>
    <xf numFmtId="0" fontId="51" fillId="0" borderId="32" xfId="0" applyFont="1" applyBorder="1" applyAlignment="1">
      <alignment horizontal="center" vertical="center" wrapText="1"/>
    </xf>
    <xf numFmtId="0" fontId="51" fillId="0" borderId="33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9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3" fillId="0" borderId="0" xfId="0" applyFont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6" fillId="0" borderId="6" xfId="7" applyFont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23" fillId="0" borderId="0" xfId="7" applyFont="1" applyAlignment="1">
      <alignment horizontal="center" wrapText="1"/>
    </xf>
    <xf numFmtId="0" fontId="6" fillId="2" borderId="0" xfId="7" applyFont="1" applyFill="1" applyAlignment="1">
      <alignment horizontal="left"/>
    </xf>
    <xf numFmtId="0" fontId="15" fillId="2" borderId="0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6" fillId="0" borderId="0" xfId="7" applyFont="1" applyFill="1" applyAlignment="1">
      <alignment horizontal="left"/>
    </xf>
    <xf numFmtId="0" fontId="3" fillId="4" borderId="0" xfId="0" applyFont="1" applyFill="1" applyAlignment="1">
      <alignment horizontal="center" vertical="center" wrapText="1"/>
    </xf>
    <xf numFmtId="0" fontId="53" fillId="0" borderId="0" xfId="0" applyFont="1" applyAlignment="1">
      <alignment wrapText="1"/>
    </xf>
    <xf numFmtId="0" fontId="53" fillId="0" borderId="0" xfId="0" applyFont="1" applyAlignment="1">
      <alignment horizontal="right"/>
    </xf>
    <xf numFmtId="0" fontId="4" fillId="0" borderId="0" xfId="7" applyFont="1" applyFill="1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left" vertical="top" wrapText="1"/>
    </xf>
    <xf numFmtId="0" fontId="48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46" fillId="0" borderId="0" xfId="0" applyFont="1" applyAlignment="1">
      <alignment horizontal="center" vertical="center" wrapText="1"/>
    </xf>
    <xf numFmtId="0" fontId="47" fillId="0" borderId="2" xfId="0" applyFont="1" applyBorder="1" applyAlignment="1">
      <alignment horizontal="center" vertical="top" wrapText="1"/>
    </xf>
    <xf numFmtId="0" fontId="47" fillId="0" borderId="12" xfId="0" applyFont="1" applyBorder="1" applyAlignment="1">
      <alignment horizontal="center" vertical="top" wrapText="1"/>
    </xf>
    <xf numFmtId="0" fontId="47" fillId="0" borderId="15" xfId="0" applyFont="1" applyBorder="1" applyAlignment="1">
      <alignment horizontal="center" vertical="top" wrapText="1"/>
    </xf>
    <xf numFmtId="0" fontId="47" fillId="0" borderId="0" xfId="0" applyFont="1" applyAlignment="1"/>
    <xf numFmtId="0" fontId="47" fillId="0" borderId="0" xfId="0" applyFont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top" wrapText="1"/>
    </xf>
    <xf numFmtId="0" fontId="47" fillId="0" borderId="0" xfId="0" applyFont="1" applyAlignment="1">
      <alignment wrapText="1"/>
    </xf>
    <xf numFmtId="0" fontId="45" fillId="0" borderId="0" xfId="0" applyFont="1" applyFill="1" applyBorder="1" applyAlignment="1">
      <alignment horizontal="center" wrapText="1"/>
    </xf>
    <xf numFmtId="0" fontId="47" fillId="0" borderId="0" xfId="0" applyFont="1" applyAlignment="1">
      <alignment horizontal="left"/>
    </xf>
    <xf numFmtId="0" fontId="4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6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0;&#1048;&#1053;.&#1054;&#1058;&#1044;&#1045;&#1051;\&#1057;&#1077;&#1089;&#1089;&#1080;&#1080;2020&#1075;&#1086;&#1076;\&#1089;&#1077;&#1089;&#1089;&#1080;&#1103;%20&#1072;&#1074;&#1075;&#1091;&#1089;&#1090;\&#1055;&#1088;&#1086;&#1077;&#1082;&#1090;%20&#1073;&#1102;&#1076;&#1078;&#1077;&#1090;&#1072;%20&#1085;&#1072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2"/>
      <sheetName val="Прил 3"/>
      <sheetName val="Прил 4 (2)"/>
      <sheetName val="прил5"/>
      <sheetName val="прил.6"/>
      <sheetName val="Диаграмма1"/>
      <sheetName val="прил._7"/>
      <sheetName val="Прил 8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>
        <row r="140">
          <cell r="B140" t="str">
            <v>Предоставление субсидий бюджетным, автономным учреждениям и иным некоммерческим организациям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2" t="s">
        <v>204</v>
      </c>
    </row>
    <row r="2" spans="1:2" ht="15.75" x14ac:dyDescent="0.25">
      <c r="B2" s="182" t="s">
        <v>0</v>
      </c>
    </row>
    <row r="3" spans="1:2" ht="15.75" x14ac:dyDescent="0.25">
      <c r="A3" s="198"/>
      <c r="B3" s="182" t="s">
        <v>1</v>
      </c>
    </row>
    <row r="4" spans="1:2" ht="15.75" x14ac:dyDescent="0.25">
      <c r="B4" s="182" t="s">
        <v>2</v>
      </c>
    </row>
    <row r="5" spans="1:2" x14ac:dyDescent="0.25">
      <c r="B5" s="196" t="s">
        <v>435</v>
      </c>
    </row>
    <row r="6" spans="1:2" x14ac:dyDescent="0.25">
      <c r="B6" s="196"/>
    </row>
    <row r="7" spans="1:2" ht="63" customHeight="1" x14ac:dyDescent="0.3">
      <c r="A7" s="463" t="s">
        <v>225</v>
      </c>
      <c r="B7" s="463"/>
    </row>
    <row r="8" spans="1:2" ht="60" customHeight="1" x14ac:dyDescent="0.25">
      <c r="A8" s="464" t="s">
        <v>226</v>
      </c>
      <c r="B8" s="464"/>
    </row>
    <row r="9" spans="1:2" ht="16.5" customHeight="1" thickBot="1" x14ac:dyDescent="0.3">
      <c r="A9" s="276">
        <v>1</v>
      </c>
      <c r="B9" s="276">
        <v>2</v>
      </c>
    </row>
    <row r="10" spans="1:2" ht="19.5" customHeight="1" thickBot="1" x14ac:dyDescent="0.3">
      <c r="A10" s="465" t="s">
        <v>227</v>
      </c>
      <c r="B10" s="466"/>
    </row>
    <row r="11" spans="1:2" ht="56.25" x14ac:dyDescent="0.25">
      <c r="A11" s="277" t="s">
        <v>349</v>
      </c>
      <c r="B11" s="278" t="s">
        <v>376</v>
      </c>
    </row>
    <row r="12" spans="1:2" ht="37.5" x14ac:dyDescent="0.25">
      <c r="A12" s="279" t="s">
        <v>212</v>
      </c>
      <c r="B12" s="289" t="s">
        <v>377</v>
      </c>
    </row>
    <row r="13" spans="1:2" ht="18.75" x14ac:dyDescent="0.25">
      <c r="A13" s="279" t="s">
        <v>209</v>
      </c>
      <c r="B13" s="289" t="s">
        <v>208</v>
      </c>
    </row>
    <row r="14" spans="1:2" ht="18.75" x14ac:dyDescent="0.25">
      <c r="A14" s="279" t="s">
        <v>228</v>
      </c>
      <c r="B14" s="289" t="s">
        <v>229</v>
      </c>
    </row>
    <row r="15" spans="1:2" ht="56.25" x14ac:dyDescent="0.25">
      <c r="A15" s="279" t="s">
        <v>291</v>
      </c>
      <c r="B15" s="2" t="s">
        <v>378</v>
      </c>
    </row>
    <row r="16" spans="1:2" ht="89.25" customHeight="1" x14ac:dyDescent="0.25">
      <c r="A16" s="279" t="s">
        <v>293</v>
      </c>
      <c r="B16" s="2" t="s">
        <v>437</v>
      </c>
    </row>
    <row r="17" spans="1:2" ht="75" x14ac:dyDescent="0.25">
      <c r="A17" s="279" t="s">
        <v>379</v>
      </c>
      <c r="B17" s="2" t="s">
        <v>380</v>
      </c>
    </row>
    <row r="18" spans="1:2" ht="37.5" x14ac:dyDescent="0.25">
      <c r="A18" s="279" t="s">
        <v>381</v>
      </c>
      <c r="B18" s="2" t="s">
        <v>382</v>
      </c>
    </row>
    <row r="19" spans="1:2" ht="56.25" x14ac:dyDescent="0.25">
      <c r="A19" s="279" t="s">
        <v>383</v>
      </c>
      <c r="B19" s="2" t="s">
        <v>384</v>
      </c>
    </row>
    <row r="20" spans="1:2" ht="75" x14ac:dyDescent="0.25">
      <c r="A20" s="279" t="s">
        <v>385</v>
      </c>
      <c r="B20" s="2" t="s">
        <v>386</v>
      </c>
    </row>
    <row r="21" spans="1:2" ht="37.5" x14ac:dyDescent="0.25">
      <c r="A21" s="279" t="s">
        <v>387</v>
      </c>
      <c r="B21" s="2" t="s">
        <v>388</v>
      </c>
    </row>
    <row r="22" spans="1:2" ht="75" x14ac:dyDescent="0.25">
      <c r="A22" s="279" t="s">
        <v>389</v>
      </c>
      <c r="B22" s="2" t="s">
        <v>390</v>
      </c>
    </row>
    <row r="23" spans="1:2" ht="56.25" x14ac:dyDescent="0.25">
      <c r="A23" s="279" t="s">
        <v>391</v>
      </c>
      <c r="B23" s="2" t="s">
        <v>392</v>
      </c>
    </row>
    <row r="24" spans="1:2" ht="37.5" x14ac:dyDescent="0.25">
      <c r="A24" s="279" t="s">
        <v>230</v>
      </c>
      <c r="B24" s="2" t="s">
        <v>231</v>
      </c>
    </row>
    <row r="25" spans="1:2" ht="37.5" x14ac:dyDescent="0.25">
      <c r="A25" s="279" t="s">
        <v>232</v>
      </c>
      <c r="B25" s="2" t="s">
        <v>233</v>
      </c>
    </row>
    <row r="26" spans="1:2" ht="18.75" x14ac:dyDescent="0.25">
      <c r="A26" s="279" t="s">
        <v>234</v>
      </c>
      <c r="B26" s="289" t="s">
        <v>235</v>
      </c>
    </row>
    <row r="27" spans="1:2" ht="93.75" x14ac:dyDescent="0.25">
      <c r="A27" s="279" t="s">
        <v>393</v>
      </c>
      <c r="B27" s="289" t="s">
        <v>394</v>
      </c>
    </row>
    <row r="28" spans="1:2" ht="75" x14ac:dyDescent="0.25">
      <c r="A28" s="290" t="s">
        <v>395</v>
      </c>
      <c r="B28" s="290" t="s">
        <v>396</v>
      </c>
    </row>
    <row r="29" spans="1:2" s="198" customFormat="1" ht="75" x14ac:dyDescent="0.3">
      <c r="A29" s="280" t="s">
        <v>397</v>
      </c>
      <c r="B29" s="280" t="s">
        <v>398</v>
      </c>
    </row>
    <row r="30" spans="1:2" ht="37.5" x14ac:dyDescent="0.3">
      <c r="A30" s="280" t="s">
        <v>399</v>
      </c>
      <c r="B30" s="280" t="s">
        <v>400</v>
      </c>
    </row>
    <row r="31" spans="1:2" ht="75" x14ac:dyDescent="0.3">
      <c r="A31" s="280" t="s">
        <v>401</v>
      </c>
      <c r="B31" s="280" t="s">
        <v>402</v>
      </c>
    </row>
    <row r="32" spans="1:2" ht="37.5" x14ac:dyDescent="0.3">
      <c r="A32" s="280" t="s">
        <v>403</v>
      </c>
      <c r="B32" s="280" t="s">
        <v>404</v>
      </c>
    </row>
    <row r="33" spans="1:2" ht="56.25" x14ac:dyDescent="0.3">
      <c r="A33" s="280" t="s">
        <v>405</v>
      </c>
      <c r="B33" s="280" t="s">
        <v>406</v>
      </c>
    </row>
    <row r="34" spans="1:2" ht="75" x14ac:dyDescent="0.3">
      <c r="A34" s="280" t="s">
        <v>407</v>
      </c>
      <c r="B34" s="280" t="s">
        <v>408</v>
      </c>
    </row>
    <row r="35" spans="1:2" ht="93.75" x14ac:dyDescent="0.3">
      <c r="A35" s="280" t="s">
        <v>409</v>
      </c>
      <c r="B35" s="280" t="s">
        <v>410</v>
      </c>
    </row>
    <row r="36" spans="1:2" ht="75" x14ac:dyDescent="0.3">
      <c r="A36" s="280" t="s">
        <v>411</v>
      </c>
      <c r="B36" s="280" t="s">
        <v>412</v>
      </c>
    </row>
    <row r="37" spans="1:2" ht="15" customHeight="1" x14ac:dyDescent="0.25">
      <c r="A37" s="467" t="s">
        <v>413</v>
      </c>
      <c r="B37" s="467" t="s">
        <v>236</v>
      </c>
    </row>
    <row r="38" spans="1:2" ht="50.25" customHeight="1" x14ac:dyDescent="0.25">
      <c r="A38" s="467"/>
      <c r="B38" s="467"/>
    </row>
    <row r="39" spans="1:2" ht="75" x14ac:dyDescent="0.25">
      <c r="A39" s="290" t="s">
        <v>414</v>
      </c>
      <c r="B39" s="290" t="s">
        <v>415</v>
      </c>
    </row>
    <row r="40" spans="1:2" ht="18.75" x14ac:dyDescent="0.25">
      <c r="A40" s="197"/>
      <c r="B40" s="289"/>
    </row>
    <row r="41" spans="1:2" ht="18.75" x14ac:dyDescent="0.25">
      <c r="A41" s="279" t="s">
        <v>237</v>
      </c>
      <c r="B41" s="289" t="s">
        <v>238</v>
      </c>
    </row>
    <row r="42" spans="1:2" ht="18.75" x14ac:dyDescent="0.25">
      <c r="A42" s="279" t="s">
        <v>239</v>
      </c>
      <c r="B42" s="289" t="s">
        <v>240</v>
      </c>
    </row>
    <row r="43" spans="1:2" ht="56.25" x14ac:dyDescent="0.25">
      <c r="A43" s="291" t="s">
        <v>416</v>
      </c>
      <c r="B43" s="290" t="s">
        <v>417</v>
      </c>
    </row>
    <row r="44" spans="1:2" ht="15" customHeight="1" x14ac:dyDescent="0.25">
      <c r="A44" s="468" t="s">
        <v>239</v>
      </c>
      <c r="B44" s="467" t="s">
        <v>418</v>
      </c>
    </row>
    <row r="45" spans="1:2" ht="15" customHeight="1" x14ac:dyDescent="0.25">
      <c r="A45" s="468"/>
      <c r="B45" s="467"/>
    </row>
    <row r="46" spans="1:2" ht="37.5" x14ac:dyDescent="0.25">
      <c r="A46" s="281" t="s">
        <v>350</v>
      </c>
      <c r="B46" s="289" t="s">
        <v>241</v>
      </c>
    </row>
    <row r="47" spans="1:2" ht="56.25" x14ac:dyDescent="0.25">
      <c r="A47" s="281" t="s">
        <v>351</v>
      </c>
      <c r="B47" s="289" t="s">
        <v>242</v>
      </c>
    </row>
    <row r="48" spans="1:2" ht="49.5" customHeight="1" x14ac:dyDescent="0.25">
      <c r="A48" s="282" t="s">
        <v>419</v>
      </c>
      <c r="B48" s="290" t="s">
        <v>420</v>
      </c>
    </row>
    <row r="49" spans="1:93" ht="18.75" x14ac:dyDescent="0.25">
      <c r="A49" s="267" t="s">
        <v>352</v>
      </c>
      <c r="B49" s="289" t="s">
        <v>187</v>
      </c>
    </row>
    <row r="50" spans="1:93" ht="37.5" x14ac:dyDescent="0.25">
      <c r="A50" s="267" t="s">
        <v>353</v>
      </c>
      <c r="B50" s="289" t="s">
        <v>186</v>
      </c>
    </row>
    <row r="51" spans="1:93" ht="37.5" x14ac:dyDescent="0.25">
      <c r="A51" s="267" t="s">
        <v>354</v>
      </c>
      <c r="B51" s="289" t="s">
        <v>185</v>
      </c>
    </row>
    <row r="52" spans="1:93" ht="18.75" x14ac:dyDescent="0.25">
      <c r="A52" s="267" t="s">
        <v>355</v>
      </c>
      <c r="B52" s="289" t="s">
        <v>243</v>
      </c>
    </row>
    <row r="53" spans="1:93" ht="56.25" x14ac:dyDescent="0.25">
      <c r="A53" s="199" t="s">
        <v>356</v>
      </c>
      <c r="B53" s="289" t="s">
        <v>244</v>
      </c>
    </row>
    <row r="54" spans="1:93" ht="18.75" x14ac:dyDescent="0.25">
      <c r="A54" s="199" t="s">
        <v>357</v>
      </c>
      <c r="B54" s="289" t="s">
        <v>245</v>
      </c>
    </row>
    <row r="55" spans="1:93" ht="18.75" x14ac:dyDescent="0.25">
      <c r="A55" s="197" t="s">
        <v>246</v>
      </c>
      <c r="B55" s="289" t="s">
        <v>247</v>
      </c>
    </row>
    <row r="56" spans="1:93" ht="75" x14ac:dyDescent="0.25">
      <c r="A56" s="290" t="s">
        <v>421</v>
      </c>
      <c r="B56" s="290" t="s">
        <v>422</v>
      </c>
    </row>
    <row r="57" spans="1:93" ht="37.5" x14ac:dyDescent="0.25">
      <c r="A57" s="290" t="s">
        <v>423</v>
      </c>
      <c r="B57" s="290" t="s">
        <v>424</v>
      </c>
    </row>
    <row r="58" spans="1:93" ht="18.75" x14ac:dyDescent="0.25">
      <c r="A58" s="290" t="s">
        <v>425</v>
      </c>
      <c r="B58" s="290" t="s">
        <v>247</v>
      </c>
    </row>
    <row r="59" spans="1:93" ht="75" x14ac:dyDescent="0.25">
      <c r="A59" s="197" t="s">
        <v>248</v>
      </c>
      <c r="B59" s="289" t="s">
        <v>294</v>
      </c>
    </row>
    <row r="60" spans="1:93" ht="56.25" x14ac:dyDescent="0.25">
      <c r="A60" s="197" t="s">
        <v>358</v>
      </c>
      <c r="B60" s="289" t="s">
        <v>249</v>
      </c>
    </row>
    <row r="61" spans="1:93" s="198" customFormat="1" ht="37.5" x14ac:dyDescent="0.25">
      <c r="A61" s="197" t="s">
        <v>250</v>
      </c>
      <c r="B61" s="289" t="s">
        <v>251</v>
      </c>
    </row>
    <row r="62" spans="1:93" ht="56.25" x14ac:dyDescent="0.3">
      <c r="A62" s="282" t="s">
        <v>426</v>
      </c>
      <c r="B62" s="280" t="s">
        <v>249</v>
      </c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198"/>
      <c r="AK62" s="198"/>
      <c r="AL62" s="198"/>
      <c r="AM62" s="198"/>
      <c r="AN62" s="198"/>
      <c r="AO62" s="198"/>
      <c r="AP62" s="198"/>
      <c r="AQ62" s="198"/>
      <c r="AR62" s="198"/>
      <c r="AS62" s="198"/>
      <c r="AT62" s="198"/>
      <c r="AU62" s="198"/>
      <c r="AV62" s="198"/>
      <c r="AW62" s="198"/>
      <c r="AX62" s="198"/>
      <c r="AY62" s="198"/>
      <c r="AZ62" s="198"/>
      <c r="BA62" s="198"/>
      <c r="BB62" s="198"/>
      <c r="BC62" s="198"/>
      <c r="BD62" s="198"/>
      <c r="BE62" s="198"/>
      <c r="BF62" s="198"/>
      <c r="BG62" s="198"/>
      <c r="BH62" s="198"/>
      <c r="BI62" s="198"/>
      <c r="BJ62" s="198"/>
      <c r="BK62" s="198"/>
      <c r="BL62" s="198"/>
      <c r="BM62" s="198"/>
      <c r="BN62" s="198"/>
      <c r="BO62" s="198"/>
      <c r="BP62" s="198"/>
      <c r="BQ62" s="198"/>
      <c r="BR62" s="198"/>
      <c r="BS62" s="198"/>
      <c r="BT62" s="198"/>
      <c r="BU62" s="198"/>
      <c r="BV62" s="198"/>
      <c r="BW62" s="198"/>
      <c r="BX62" s="198"/>
      <c r="BY62" s="198"/>
      <c r="BZ62" s="198"/>
      <c r="CA62" s="198"/>
      <c r="CB62" s="198"/>
      <c r="CC62" s="198"/>
      <c r="CD62" s="198"/>
      <c r="CE62" s="198"/>
      <c r="CF62" s="198"/>
      <c r="CG62" s="198"/>
      <c r="CH62" s="198"/>
      <c r="CI62" s="198"/>
      <c r="CJ62" s="198"/>
      <c r="CK62" s="198"/>
      <c r="CL62" s="198"/>
      <c r="CM62" s="198"/>
      <c r="CN62" s="198"/>
      <c r="CO62" s="198"/>
    </row>
    <row r="63" spans="1:93" ht="56.25" x14ac:dyDescent="0.25">
      <c r="A63" s="279" t="s">
        <v>438</v>
      </c>
      <c r="B63" s="293" t="s">
        <v>439</v>
      </c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  <c r="Z63" s="198"/>
      <c r="AA63" s="198"/>
      <c r="AB63" s="198"/>
      <c r="AC63" s="198"/>
      <c r="AD63" s="198"/>
      <c r="AE63" s="198"/>
      <c r="AF63" s="198"/>
      <c r="AG63" s="198"/>
      <c r="AH63" s="198"/>
      <c r="AI63" s="198"/>
      <c r="AJ63" s="198"/>
      <c r="AK63" s="198"/>
      <c r="AL63" s="198"/>
      <c r="AM63" s="198"/>
      <c r="AN63" s="198"/>
      <c r="AO63" s="198"/>
      <c r="AP63" s="198"/>
      <c r="AQ63" s="198"/>
      <c r="AR63" s="198"/>
      <c r="AS63" s="198"/>
      <c r="AT63" s="198"/>
      <c r="AU63" s="198"/>
      <c r="AV63" s="198"/>
      <c r="AW63" s="198"/>
      <c r="AX63" s="198"/>
      <c r="AY63" s="198"/>
      <c r="AZ63" s="198"/>
      <c r="BA63" s="198"/>
      <c r="BB63" s="198"/>
      <c r="BC63" s="198"/>
      <c r="BD63" s="198"/>
      <c r="BE63" s="198"/>
      <c r="BF63" s="198"/>
      <c r="BG63" s="198"/>
      <c r="BH63" s="198"/>
      <c r="BI63" s="198"/>
      <c r="BJ63" s="198"/>
      <c r="BK63" s="198"/>
      <c r="BL63" s="198"/>
      <c r="BM63" s="198"/>
      <c r="BN63" s="198"/>
      <c r="BO63" s="198"/>
      <c r="BP63" s="198"/>
      <c r="BQ63" s="198"/>
      <c r="BR63" s="198"/>
      <c r="BS63" s="198"/>
      <c r="BT63" s="198"/>
      <c r="BU63" s="198"/>
      <c r="BV63" s="198"/>
      <c r="BW63" s="198"/>
      <c r="BX63" s="198"/>
      <c r="BY63" s="198"/>
      <c r="BZ63" s="198"/>
      <c r="CA63" s="198"/>
      <c r="CB63" s="198"/>
      <c r="CC63" s="198"/>
      <c r="CD63" s="198"/>
      <c r="CE63" s="198"/>
      <c r="CF63" s="198"/>
      <c r="CG63" s="198"/>
      <c r="CH63" s="198"/>
      <c r="CI63" s="198"/>
      <c r="CJ63" s="198"/>
      <c r="CK63" s="198"/>
      <c r="CL63" s="198"/>
      <c r="CM63" s="198"/>
      <c r="CN63" s="198"/>
      <c r="CO63" s="198"/>
    </row>
    <row r="64" spans="1:93" ht="38.25" thickBot="1" x14ac:dyDescent="0.3">
      <c r="A64" s="283" t="s">
        <v>359</v>
      </c>
      <c r="B64" s="276" t="s">
        <v>252</v>
      </c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  <c r="Z64" s="198"/>
      <c r="AA64" s="198"/>
      <c r="AB64" s="198"/>
      <c r="AC64" s="198"/>
      <c r="AD64" s="198"/>
      <c r="AE64" s="198"/>
      <c r="AF64" s="198"/>
      <c r="AG64" s="198"/>
      <c r="AH64" s="198"/>
      <c r="AI64" s="198"/>
      <c r="AJ64" s="198"/>
      <c r="AK64" s="198"/>
      <c r="AL64" s="198"/>
      <c r="AM64" s="198"/>
      <c r="AN64" s="198"/>
      <c r="AO64" s="198"/>
      <c r="AP64" s="198"/>
      <c r="AQ64" s="198"/>
      <c r="AR64" s="198"/>
      <c r="AS64" s="198"/>
      <c r="AT64" s="198"/>
      <c r="AU64" s="198"/>
      <c r="AV64" s="198"/>
      <c r="AW64" s="198"/>
      <c r="AX64" s="198"/>
      <c r="AY64" s="198"/>
      <c r="AZ64" s="198"/>
      <c r="BA64" s="198"/>
      <c r="BB64" s="198"/>
      <c r="BC64" s="198"/>
      <c r="BD64" s="198"/>
      <c r="BE64" s="198"/>
      <c r="BF64" s="198"/>
      <c r="BG64" s="198"/>
      <c r="BH64" s="198"/>
      <c r="BI64" s="198"/>
      <c r="BJ64" s="198"/>
      <c r="BK64" s="198"/>
      <c r="BL64" s="198"/>
      <c r="BM64" s="198"/>
      <c r="BN64" s="198"/>
      <c r="BO64" s="198"/>
      <c r="BP64" s="198"/>
      <c r="BQ64" s="198"/>
      <c r="BR64" s="198"/>
      <c r="BS64" s="198"/>
      <c r="BT64" s="198"/>
      <c r="BU64" s="198"/>
      <c r="BV64" s="198"/>
      <c r="BW64" s="198"/>
      <c r="BX64" s="198"/>
      <c r="BY64" s="198"/>
      <c r="BZ64" s="198"/>
      <c r="CA64" s="198"/>
      <c r="CB64" s="198"/>
      <c r="CC64" s="198"/>
      <c r="CD64" s="198"/>
      <c r="CE64" s="198"/>
      <c r="CF64" s="198"/>
      <c r="CG64" s="198"/>
      <c r="CH64" s="198"/>
      <c r="CI64" s="198"/>
      <c r="CJ64" s="198"/>
      <c r="CK64" s="198"/>
      <c r="CL64" s="198"/>
      <c r="CM64" s="198"/>
      <c r="CN64" s="198"/>
      <c r="CO64" s="198"/>
    </row>
    <row r="65" spans="1:93" ht="15" customHeight="1" thickBot="1" x14ac:dyDescent="0.3">
      <c r="A65" s="469" t="s">
        <v>253</v>
      </c>
      <c r="B65" s="470"/>
      <c r="I65" s="198"/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198"/>
      <c r="W65" s="198"/>
      <c r="X65" s="198"/>
      <c r="Y65" s="198"/>
      <c r="Z65" s="198"/>
      <c r="AA65" s="198"/>
      <c r="AB65" s="198"/>
      <c r="AC65" s="198"/>
      <c r="AD65" s="198"/>
      <c r="AE65" s="198"/>
      <c r="AF65" s="198"/>
      <c r="AG65" s="198"/>
      <c r="AH65" s="198"/>
      <c r="AI65" s="198"/>
      <c r="AJ65" s="198"/>
      <c r="AK65" s="198"/>
      <c r="AL65" s="198"/>
      <c r="AM65" s="198"/>
      <c r="AN65" s="198"/>
      <c r="AO65" s="198"/>
      <c r="AP65" s="198"/>
      <c r="AQ65" s="198"/>
      <c r="AR65" s="198"/>
      <c r="AS65" s="198"/>
      <c r="AT65" s="198"/>
      <c r="AU65" s="198"/>
      <c r="AV65" s="198"/>
      <c r="AW65" s="198"/>
      <c r="AX65" s="198"/>
      <c r="AY65" s="198"/>
      <c r="AZ65" s="198"/>
      <c r="BA65" s="198"/>
      <c r="BB65" s="198"/>
      <c r="BC65" s="198"/>
      <c r="BD65" s="198"/>
      <c r="BE65" s="198"/>
      <c r="BF65" s="198"/>
      <c r="BG65" s="198"/>
      <c r="BH65" s="198"/>
      <c r="BI65" s="198"/>
      <c r="BJ65" s="198"/>
      <c r="BK65" s="198"/>
      <c r="BL65" s="198"/>
      <c r="BM65" s="198"/>
      <c r="BN65" s="198"/>
      <c r="BO65" s="198"/>
      <c r="BP65" s="198"/>
      <c r="BQ65" s="198"/>
      <c r="BR65" s="198"/>
      <c r="BS65" s="198"/>
      <c r="BT65" s="198"/>
      <c r="BU65" s="198"/>
      <c r="BV65" s="198"/>
      <c r="BW65" s="198"/>
      <c r="BX65" s="198"/>
      <c r="BY65" s="198"/>
      <c r="BZ65" s="198"/>
      <c r="CA65" s="198"/>
      <c r="CB65" s="198"/>
      <c r="CC65" s="198"/>
      <c r="CD65" s="198"/>
      <c r="CE65" s="198"/>
      <c r="CF65" s="198"/>
      <c r="CG65" s="198"/>
      <c r="CH65" s="198"/>
      <c r="CI65" s="198"/>
      <c r="CJ65" s="198"/>
      <c r="CK65" s="198"/>
      <c r="CL65" s="198"/>
      <c r="CM65" s="198"/>
      <c r="CN65" s="198"/>
      <c r="CO65" s="198"/>
    </row>
    <row r="66" spans="1:93" ht="47.25" customHeight="1" x14ac:dyDescent="0.25">
      <c r="A66" s="471" t="s">
        <v>427</v>
      </c>
      <c r="B66" s="471" t="s">
        <v>249</v>
      </c>
      <c r="I66" s="198"/>
      <c r="J66" s="198"/>
      <c r="K66" s="198"/>
      <c r="L66" s="198"/>
      <c r="M66" s="198"/>
      <c r="N66" s="198"/>
      <c r="O66" s="198"/>
      <c r="P66" s="198"/>
      <c r="Q66" s="198"/>
      <c r="R66" s="198"/>
      <c r="S66" s="198"/>
      <c r="T66" s="198"/>
      <c r="U66" s="198"/>
      <c r="V66" s="198"/>
      <c r="W66" s="198"/>
      <c r="X66" s="198"/>
      <c r="Y66" s="198"/>
      <c r="Z66" s="198"/>
      <c r="AA66" s="198"/>
      <c r="AB66" s="198"/>
      <c r="AC66" s="198"/>
      <c r="AD66" s="198"/>
      <c r="AE66" s="198"/>
      <c r="AF66" s="198"/>
      <c r="AG66" s="198"/>
      <c r="AH66" s="198"/>
      <c r="AI66" s="198"/>
      <c r="AJ66" s="198"/>
      <c r="AK66" s="198"/>
      <c r="AL66" s="198"/>
      <c r="AM66" s="198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  <c r="BI66" s="198"/>
      <c r="BJ66" s="198"/>
      <c r="BK66" s="198"/>
      <c r="BL66" s="198"/>
      <c r="BM66" s="198"/>
      <c r="BN66" s="198"/>
      <c r="BO66" s="198"/>
      <c r="BP66" s="198"/>
      <c r="BQ66" s="198"/>
      <c r="BR66" s="198"/>
      <c r="BS66" s="198"/>
      <c r="BT66" s="198"/>
      <c r="BU66" s="198"/>
      <c r="BV66" s="198"/>
      <c r="BW66" s="198"/>
      <c r="BX66" s="198"/>
      <c r="BY66" s="198"/>
      <c r="BZ66" s="198"/>
      <c r="CA66" s="198"/>
      <c r="CB66" s="198"/>
      <c r="CC66" s="198"/>
      <c r="CD66" s="198"/>
      <c r="CE66" s="198"/>
      <c r="CF66" s="198"/>
      <c r="CG66" s="198"/>
      <c r="CH66" s="198"/>
      <c r="CI66" s="198"/>
      <c r="CJ66" s="198"/>
      <c r="CK66" s="198"/>
      <c r="CL66" s="198"/>
      <c r="CM66" s="198"/>
      <c r="CN66" s="198"/>
      <c r="CO66" s="198"/>
    </row>
    <row r="67" spans="1:93" ht="30.75" customHeight="1" x14ac:dyDescent="0.25">
      <c r="A67" s="467"/>
      <c r="B67" s="467"/>
      <c r="I67" s="198"/>
      <c r="J67" s="198"/>
      <c r="K67" s="198"/>
      <c r="L67" s="198"/>
      <c r="M67" s="198"/>
      <c r="N67" s="198"/>
      <c r="O67" s="198"/>
      <c r="P67" s="198"/>
      <c r="Q67" s="198"/>
      <c r="R67" s="198"/>
      <c r="S67" s="198"/>
      <c r="T67" s="198"/>
      <c r="U67" s="198"/>
      <c r="V67" s="198"/>
      <c r="W67" s="198"/>
      <c r="X67" s="198"/>
      <c r="Y67" s="198"/>
      <c r="Z67" s="198"/>
      <c r="AA67" s="198"/>
      <c r="AB67" s="198"/>
      <c r="AC67" s="198"/>
      <c r="AD67" s="198"/>
      <c r="AE67" s="198"/>
      <c r="AF67" s="198"/>
      <c r="AG67" s="198"/>
      <c r="AH67" s="198"/>
      <c r="AI67" s="198"/>
      <c r="AJ67" s="198"/>
      <c r="AK67" s="198"/>
      <c r="AL67" s="198"/>
      <c r="AM67" s="198"/>
      <c r="AN67" s="198"/>
      <c r="AO67" s="198"/>
      <c r="AP67" s="198"/>
      <c r="AQ67" s="198"/>
      <c r="AR67" s="198"/>
      <c r="AS67" s="198"/>
      <c r="AT67" s="198"/>
      <c r="AU67" s="198"/>
      <c r="AV67" s="198"/>
      <c r="AW67" s="198"/>
      <c r="AX67" s="198"/>
      <c r="AY67" s="198"/>
      <c r="AZ67" s="198"/>
      <c r="BA67" s="198"/>
      <c r="BB67" s="198"/>
      <c r="BC67" s="198"/>
      <c r="BD67" s="198"/>
      <c r="BE67" s="198"/>
      <c r="BF67" s="198"/>
      <c r="BG67" s="198"/>
      <c r="BH67" s="198"/>
      <c r="BI67" s="198"/>
      <c r="BJ67" s="198"/>
      <c r="BK67" s="198"/>
      <c r="BL67" s="198"/>
      <c r="BM67" s="198"/>
      <c r="BN67" s="198"/>
      <c r="BO67" s="198"/>
      <c r="BP67" s="198"/>
      <c r="BQ67" s="198"/>
      <c r="BR67" s="198"/>
      <c r="BS67" s="198"/>
      <c r="BT67" s="198"/>
      <c r="BU67" s="198"/>
      <c r="BV67" s="198"/>
      <c r="BW67" s="198"/>
      <c r="BX67" s="198"/>
      <c r="BY67" s="198"/>
      <c r="BZ67" s="198"/>
      <c r="CA67" s="198"/>
      <c r="CB67" s="198"/>
      <c r="CC67" s="198"/>
      <c r="CD67" s="198"/>
      <c r="CE67" s="198"/>
      <c r="CF67" s="198"/>
      <c r="CG67" s="198"/>
      <c r="CH67" s="198"/>
      <c r="CI67" s="198"/>
      <c r="CJ67" s="198"/>
      <c r="CK67" s="198"/>
      <c r="CL67" s="198"/>
      <c r="CM67" s="198"/>
      <c r="CN67" s="198"/>
      <c r="CO67" s="198"/>
    </row>
    <row r="68" spans="1:93" ht="20.25" customHeight="1" thickBot="1" x14ac:dyDescent="0.3">
      <c r="A68" s="290" t="s">
        <v>428</v>
      </c>
      <c r="B68" s="290" t="s">
        <v>238</v>
      </c>
      <c r="I68" s="198"/>
      <c r="J68" s="198"/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  <c r="Z68" s="198"/>
      <c r="AA68" s="198"/>
      <c r="AB68" s="198"/>
      <c r="AC68" s="198"/>
      <c r="AD68" s="198"/>
      <c r="AE68" s="198"/>
      <c r="AF68" s="198"/>
      <c r="AG68" s="198"/>
      <c r="AH68" s="198"/>
      <c r="AI68" s="198"/>
      <c r="AJ68" s="198"/>
      <c r="AK68" s="198"/>
      <c r="AL68" s="198"/>
      <c r="AM68" s="198"/>
      <c r="AN68" s="198"/>
      <c r="AO68" s="198"/>
      <c r="AP68" s="198"/>
      <c r="AQ68" s="198"/>
      <c r="AR68" s="198"/>
      <c r="AS68" s="198"/>
      <c r="AT68" s="198"/>
      <c r="AU68" s="198"/>
      <c r="AV68" s="198"/>
      <c r="AW68" s="198"/>
      <c r="AX68" s="198"/>
      <c r="AY68" s="198"/>
      <c r="AZ68" s="198"/>
      <c r="BA68" s="198"/>
      <c r="BB68" s="198"/>
      <c r="BC68" s="198"/>
      <c r="BD68" s="198"/>
      <c r="BE68" s="198"/>
      <c r="BF68" s="198"/>
      <c r="BG68" s="198"/>
      <c r="BH68" s="198"/>
      <c r="BI68" s="198"/>
      <c r="BJ68" s="198"/>
      <c r="BK68" s="198"/>
      <c r="BL68" s="198"/>
      <c r="BM68" s="198"/>
      <c r="BN68" s="198"/>
      <c r="BO68" s="198"/>
      <c r="BP68" s="198"/>
      <c r="BQ68" s="198"/>
      <c r="BR68" s="198"/>
      <c r="BS68" s="198"/>
      <c r="BT68" s="198"/>
      <c r="BU68" s="198"/>
      <c r="BV68" s="198"/>
      <c r="BW68" s="198"/>
      <c r="BX68" s="198"/>
      <c r="BY68" s="198"/>
      <c r="BZ68" s="198"/>
      <c r="CA68" s="198"/>
      <c r="CB68" s="198"/>
      <c r="CC68" s="198"/>
      <c r="CD68" s="198"/>
      <c r="CE68" s="198"/>
      <c r="CF68" s="198"/>
      <c r="CG68" s="198"/>
      <c r="CH68" s="198"/>
      <c r="CI68" s="198"/>
      <c r="CJ68" s="198"/>
      <c r="CK68" s="198"/>
      <c r="CL68" s="198"/>
      <c r="CM68" s="198"/>
      <c r="CN68" s="198"/>
      <c r="CO68" s="198"/>
    </row>
    <row r="69" spans="1:93" ht="69" customHeight="1" thickBot="1" x14ac:dyDescent="0.3">
      <c r="A69" s="472" t="s">
        <v>429</v>
      </c>
      <c r="B69" s="473"/>
      <c r="I69" s="198"/>
      <c r="J69" s="198"/>
      <c r="K69" s="198"/>
      <c r="L69" s="198"/>
      <c r="M69" s="198"/>
      <c r="N69" s="198"/>
      <c r="O69" s="198"/>
      <c r="P69" s="198"/>
      <c r="Q69" s="198"/>
      <c r="R69" s="198"/>
      <c r="S69" s="198"/>
      <c r="T69" s="198"/>
      <c r="U69" s="198"/>
      <c r="V69" s="198"/>
      <c r="W69" s="198"/>
      <c r="X69" s="198"/>
      <c r="Y69" s="198"/>
      <c r="Z69" s="198"/>
      <c r="AA69" s="198"/>
      <c r="AB69" s="198"/>
      <c r="AC69" s="198"/>
      <c r="AD69" s="198"/>
      <c r="AE69" s="198"/>
      <c r="AF69" s="198"/>
      <c r="AG69" s="198"/>
      <c r="AH69" s="198"/>
      <c r="AI69" s="198"/>
      <c r="AJ69" s="198"/>
      <c r="AK69" s="198"/>
      <c r="AL69" s="198"/>
      <c r="AM69" s="198"/>
      <c r="AN69" s="198"/>
      <c r="AO69" s="198"/>
      <c r="AP69" s="198"/>
      <c r="AQ69" s="198"/>
      <c r="AR69" s="198"/>
      <c r="AS69" s="198"/>
      <c r="AT69" s="198"/>
      <c r="AU69" s="198"/>
      <c r="AV69" s="198"/>
      <c r="AW69" s="198"/>
      <c r="AX69" s="198"/>
      <c r="AY69" s="198"/>
      <c r="AZ69" s="198"/>
      <c r="BA69" s="198"/>
      <c r="BB69" s="198"/>
      <c r="BC69" s="198"/>
      <c r="BD69" s="198"/>
      <c r="BE69" s="198"/>
      <c r="BF69" s="198"/>
      <c r="BG69" s="198"/>
      <c r="BH69" s="198"/>
      <c r="BI69" s="198"/>
      <c r="BJ69" s="198"/>
      <c r="BK69" s="198"/>
      <c r="BL69" s="198"/>
      <c r="BM69" s="198"/>
      <c r="BN69" s="198"/>
      <c r="BO69" s="198"/>
      <c r="BP69" s="198"/>
      <c r="BQ69" s="198"/>
      <c r="BR69" s="198"/>
      <c r="BS69" s="198"/>
      <c r="BT69" s="198"/>
      <c r="BU69" s="198"/>
      <c r="BV69" s="198"/>
      <c r="BW69" s="198"/>
      <c r="BX69" s="198"/>
      <c r="BY69" s="198"/>
      <c r="BZ69" s="198"/>
      <c r="CA69" s="198"/>
      <c r="CB69" s="198"/>
      <c r="CC69" s="198"/>
      <c r="CD69" s="198"/>
      <c r="CE69" s="198"/>
      <c r="CF69" s="198"/>
      <c r="CG69" s="198"/>
      <c r="CH69" s="198"/>
      <c r="CI69" s="198"/>
      <c r="CJ69" s="198"/>
      <c r="CK69" s="198"/>
      <c r="CL69" s="198"/>
      <c r="CM69" s="198"/>
      <c r="CN69" s="198"/>
      <c r="CO69" s="198"/>
    </row>
    <row r="70" spans="1:93" ht="56.25" x14ac:dyDescent="0.25">
      <c r="A70" s="292" t="s">
        <v>430</v>
      </c>
      <c r="B70" s="292" t="s">
        <v>236</v>
      </c>
      <c r="I70" s="198"/>
      <c r="J70" s="198"/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  <c r="AD70" s="198"/>
      <c r="AE70" s="198"/>
      <c r="AF70" s="198"/>
      <c r="AG70" s="198"/>
      <c r="AH70" s="198"/>
      <c r="AI70" s="198"/>
      <c r="AJ70" s="198"/>
      <c r="AK70" s="198"/>
      <c r="AL70" s="198"/>
      <c r="AM70" s="198"/>
      <c r="AN70" s="198"/>
      <c r="AO70" s="198"/>
      <c r="AP70" s="198"/>
      <c r="AQ70" s="198"/>
      <c r="AR70" s="198"/>
      <c r="AS70" s="198"/>
      <c r="AT70" s="198"/>
      <c r="AU70" s="198"/>
      <c r="AV70" s="198"/>
      <c r="AW70" s="198"/>
      <c r="AX70" s="198"/>
      <c r="AY70" s="198"/>
      <c r="AZ70" s="198"/>
      <c r="BA70" s="198"/>
      <c r="BB70" s="198"/>
      <c r="BC70" s="198"/>
      <c r="BD70" s="198"/>
      <c r="BE70" s="198"/>
      <c r="BF70" s="198"/>
      <c r="BG70" s="198"/>
      <c r="BH70" s="198"/>
      <c r="BI70" s="198"/>
      <c r="BJ70" s="198"/>
      <c r="BK70" s="198"/>
      <c r="BL70" s="198"/>
      <c r="BM70" s="198"/>
      <c r="BN70" s="198"/>
      <c r="BO70" s="198"/>
      <c r="BP70" s="198"/>
      <c r="BQ70" s="198"/>
      <c r="BR70" s="198"/>
      <c r="BS70" s="198"/>
      <c r="BT70" s="198"/>
      <c r="BU70" s="198"/>
      <c r="BV70" s="198"/>
      <c r="BW70" s="198"/>
      <c r="BX70" s="198"/>
      <c r="BY70" s="198"/>
      <c r="BZ70" s="198"/>
      <c r="CA70" s="198"/>
      <c r="CB70" s="198"/>
      <c r="CC70" s="198"/>
      <c r="CD70" s="198"/>
      <c r="CE70" s="198"/>
      <c r="CF70" s="198"/>
      <c r="CG70" s="198"/>
      <c r="CH70" s="198"/>
      <c r="CI70" s="198"/>
      <c r="CJ70" s="198"/>
      <c r="CK70" s="198"/>
      <c r="CL70" s="198"/>
      <c r="CM70" s="198"/>
      <c r="CN70" s="198"/>
      <c r="CO70" s="198"/>
    </row>
    <row r="71" spans="1:93" ht="18.75" x14ac:dyDescent="0.3">
      <c r="A71" s="220" t="s">
        <v>254</v>
      </c>
      <c r="B71" s="221" t="s">
        <v>360</v>
      </c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  <c r="AD71" s="198"/>
      <c r="AE71" s="198"/>
      <c r="AF71" s="198"/>
      <c r="AG71" s="198"/>
      <c r="AH71" s="198"/>
      <c r="AI71" s="198"/>
      <c r="AJ71" s="198"/>
      <c r="AK71" s="198"/>
      <c r="AL71" s="198"/>
      <c r="AM71" s="198"/>
      <c r="AN71" s="198"/>
      <c r="AO71" s="198"/>
      <c r="AP71" s="198"/>
      <c r="AQ71" s="198"/>
      <c r="AR71" s="198"/>
      <c r="AS71" s="198"/>
      <c r="AT71" s="198"/>
      <c r="AU71" s="198"/>
      <c r="AV71" s="198"/>
      <c r="AW71" s="198"/>
      <c r="AX71" s="198"/>
      <c r="AY71" s="198"/>
      <c r="AZ71" s="198"/>
      <c r="BA71" s="198"/>
      <c r="BB71" s="198"/>
      <c r="BC71" s="198"/>
      <c r="BD71" s="198"/>
      <c r="BE71" s="198"/>
      <c r="BF71" s="198"/>
      <c r="BG71" s="198"/>
      <c r="BH71" s="198"/>
      <c r="BI71" s="198"/>
      <c r="BJ71" s="198"/>
      <c r="BK71" s="198"/>
      <c r="BL71" s="198"/>
      <c r="BM71" s="198"/>
      <c r="BN71" s="198"/>
      <c r="BO71" s="198"/>
      <c r="BP71" s="198"/>
      <c r="BQ71" s="198"/>
      <c r="BR71" s="198"/>
      <c r="BS71" s="198"/>
      <c r="BT71" s="198"/>
      <c r="BU71" s="198"/>
      <c r="BV71" s="198"/>
      <c r="BW71" s="198"/>
      <c r="BX71" s="198"/>
      <c r="BY71" s="198"/>
      <c r="BZ71" s="198"/>
      <c r="CA71" s="198"/>
      <c r="CB71" s="198"/>
      <c r="CC71" s="198"/>
      <c r="CD71" s="198"/>
      <c r="CE71" s="198"/>
      <c r="CF71" s="198"/>
      <c r="CG71" s="198"/>
      <c r="CH71" s="198"/>
      <c r="CI71" s="198"/>
      <c r="CJ71" s="198"/>
      <c r="CK71" s="198"/>
      <c r="CL71" s="198"/>
      <c r="CM71" s="198"/>
      <c r="CN71" s="198"/>
      <c r="CO71" s="198"/>
    </row>
    <row r="72" spans="1:93" x14ac:dyDescent="0.25">
      <c r="A72" s="222"/>
      <c r="B72" s="222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8"/>
      <c r="AK72" s="198"/>
      <c r="AL72" s="198"/>
      <c r="AM72" s="198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  <c r="BG72" s="198"/>
      <c r="BH72" s="198"/>
      <c r="BI72" s="198"/>
      <c r="BJ72" s="198"/>
      <c r="BK72" s="198"/>
      <c r="BL72" s="198"/>
      <c r="BM72" s="198"/>
      <c r="BN72" s="198"/>
      <c r="BO72" s="198"/>
      <c r="BP72" s="198"/>
      <c r="BQ72" s="198"/>
      <c r="BR72" s="198"/>
      <c r="BS72" s="198"/>
      <c r="BT72" s="198"/>
      <c r="BU72" s="198"/>
      <c r="BV72" s="198"/>
      <c r="BW72" s="198"/>
      <c r="BX72" s="198"/>
      <c r="BY72" s="198"/>
      <c r="BZ72" s="198"/>
      <c r="CA72" s="198"/>
      <c r="CB72" s="198"/>
      <c r="CC72" s="198"/>
      <c r="CD72" s="198"/>
      <c r="CE72" s="198"/>
      <c r="CF72" s="198"/>
      <c r="CG72" s="198"/>
      <c r="CH72" s="198"/>
      <c r="CI72" s="198"/>
      <c r="CJ72" s="198"/>
      <c r="CK72" s="198"/>
      <c r="CL72" s="198"/>
      <c r="CM72" s="198"/>
      <c r="CN72" s="198"/>
      <c r="CO72" s="198"/>
    </row>
    <row r="73" spans="1:93" x14ac:dyDescent="0.25">
      <c r="A73" s="222"/>
      <c r="B73" s="222"/>
      <c r="I73" s="198"/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  <c r="AP73" s="198"/>
      <c r="AQ73" s="198"/>
      <c r="AR73" s="198"/>
      <c r="AS73" s="198"/>
      <c r="AT73" s="198"/>
      <c r="AU73" s="198"/>
      <c r="AV73" s="198"/>
      <c r="AW73" s="198"/>
      <c r="AX73" s="198"/>
      <c r="AY73" s="198"/>
      <c r="AZ73" s="198"/>
      <c r="BA73" s="198"/>
      <c r="BB73" s="198"/>
      <c r="BC73" s="198"/>
      <c r="BD73" s="198"/>
      <c r="BE73" s="198"/>
      <c r="BF73" s="198"/>
      <c r="BG73" s="198"/>
      <c r="BH73" s="198"/>
      <c r="BI73" s="198"/>
      <c r="BJ73" s="198"/>
      <c r="BK73" s="198"/>
      <c r="BL73" s="198"/>
      <c r="BM73" s="198"/>
      <c r="BN73" s="198"/>
      <c r="BO73" s="198"/>
      <c r="BP73" s="198"/>
      <c r="BQ73" s="198"/>
      <c r="BR73" s="198"/>
      <c r="BS73" s="198"/>
      <c r="BT73" s="198"/>
      <c r="BU73" s="198"/>
      <c r="BV73" s="198"/>
      <c r="BW73" s="198"/>
      <c r="BX73" s="198"/>
      <c r="BY73" s="198"/>
      <c r="BZ73" s="198"/>
      <c r="CA73" s="198"/>
      <c r="CB73" s="198"/>
      <c r="CC73" s="198"/>
      <c r="CD73" s="198"/>
      <c r="CE73" s="198"/>
      <c r="CF73" s="198"/>
      <c r="CG73" s="198"/>
      <c r="CH73" s="198"/>
      <c r="CI73" s="198"/>
      <c r="CJ73" s="198"/>
      <c r="CK73" s="198"/>
      <c r="CL73" s="198"/>
      <c r="CM73" s="198"/>
      <c r="CN73" s="198"/>
      <c r="CO73" s="198"/>
    </row>
    <row r="81" spans="2:3" ht="18.75" x14ac:dyDescent="0.25">
      <c r="B81" s="461"/>
      <c r="C81" s="462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4"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2" t="s">
        <v>268</v>
      </c>
    </row>
    <row r="2" spans="1:3" ht="15.75" x14ac:dyDescent="0.25">
      <c r="C2" s="182" t="s">
        <v>0</v>
      </c>
    </row>
    <row r="3" spans="1:3" ht="15.75" x14ac:dyDescent="0.25">
      <c r="C3" s="182" t="s">
        <v>1</v>
      </c>
    </row>
    <row r="4" spans="1:3" ht="15.75" x14ac:dyDescent="0.25">
      <c r="C4" s="182" t="s">
        <v>2</v>
      </c>
    </row>
    <row r="5" spans="1:3" x14ac:dyDescent="0.25">
      <c r="C5" s="196" t="s">
        <v>436</v>
      </c>
    </row>
    <row r="9" spans="1:3" ht="52.5" customHeight="1" x14ac:dyDescent="0.25">
      <c r="A9" s="480" t="s">
        <v>368</v>
      </c>
      <c r="B9" s="481"/>
      <c r="C9" s="481"/>
    </row>
    <row r="10" spans="1:3" ht="18.75" x14ac:dyDescent="0.3">
      <c r="A10" s="215"/>
    </row>
    <row r="11" spans="1:3" ht="18.75" x14ac:dyDescent="0.25">
      <c r="A11" s="203" t="s">
        <v>269</v>
      </c>
      <c r="B11" s="203" t="s">
        <v>270</v>
      </c>
      <c r="C11" s="203" t="s">
        <v>271</v>
      </c>
    </row>
    <row r="12" spans="1:3" ht="18.75" x14ac:dyDescent="0.25">
      <c r="A12" s="516" t="s">
        <v>272</v>
      </c>
      <c r="B12" s="517" t="s">
        <v>273</v>
      </c>
      <c r="C12" s="216" t="s">
        <v>274</v>
      </c>
    </row>
    <row r="13" spans="1:3" ht="18.75" x14ac:dyDescent="0.25">
      <c r="A13" s="516"/>
      <c r="B13" s="517"/>
      <c r="C13" s="216" t="s">
        <v>275</v>
      </c>
    </row>
    <row r="14" spans="1:3" ht="37.5" x14ac:dyDescent="0.25">
      <c r="A14" s="516"/>
      <c r="B14" s="517"/>
      <c r="C14" s="216" t="s">
        <v>276</v>
      </c>
    </row>
    <row r="15" spans="1:3" ht="18.75" x14ac:dyDescent="0.25">
      <c r="A15" s="516"/>
      <c r="B15" s="517"/>
      <c r="C15" s="216" t="s">
        <v>277</v>
      </c>
    </row>
    <row r="16" spans="1:3" ht="18.75" x14ac:dyDescent="0.25">
      <c r="A16" s="516"/>
      <c r="B16" s="517"/>
      <c r="C16" s="216" t="s">
        <v>278</v>
      </c>
    </row>
    <row r="17" spans="1:3" ht="18.75" x14ac:dyDescent="0.25">
      <c r="A17" s="516"/>
      <c r="B17" s="517"/>
      <c r="C17" s="216" t="s">
        <v>279</v>
      </c>
    </row>
    <row r="18" spans="1:3" ht="37.5" x14ac:dyDescent="0.25">
      <c r="A18" s="516"/>
      <c r="B18" s="517"/>
      <c r="C18" s="216" t="s">
        <v>280</v>
      </c>
    </row>
    <row r="19" spans="1:3" ht="37.5" x14ac:dyDescent="0.25">
      <c r="A19" s="516"/>
      <c r="B19" s="517"/>
      <c r="C19" s="216" t="s">
        <v>281</v>
      </c>
    </row>
    <row r="20" spans="1:3" ht="18.75" x14ac:dyDescent="0.25">
      <c r="A20" s="516" t="s">
        <v>282</v>
      </c>
      <c r="B20" s="517" t="s">
        <v>283</v>
      </c>
      <c r="C20" s="216" t="s">
        <v>274</v>
      </c>
    </row>
    <row r="21" spans="1:3" ht="18.75" x14ac:dyDescent="0.25">
      <c r="A21" s="516"/>
      <c r="B21" s="517"/>
      <c r="C21" s="216" t="s">
        <v>275</v>
      </c>
    </row>
    <row r="22" spans="1:3" ht="37.5" x14ac:dyDescent="0.25">
      <c r="A22" s="516"/>
      <c r="B22" s="517"/>
      <c r="C22" s="216" t="s">
        <v>276</v>
      </c>
    </row>
    <row r="23" spans="1:3" ht="18.75" x14ac:dyDescent="0.25">
      <c r="A23" s="516"/>
      <c r="B23" s="517"/>
      <c r="C23" s="216" t="s">
        <v>277</v>
      </c>
    </row>
    <row r="24" spans="1:3" ht="18.75" x14ac:dyDescent="0.25">
      <c r="A24" s="516"/>
      <c r="B24" s="517"/>
      <c r="C24" s="216" t="s">
        <v>278</v>
      </c>
    </row>
    <row r="25" spans="1:3" ht="18.75" x14ac:dyDescent="0.25">
      <c r="A25" s="516" t="s">
        <v>284</v>
      </c>
      <c r="B25" s="517" t="s">
        <v>285</v>
      </c>
      <c r="C25" s="216" t="s">
        <v>274</v>
      </c>
    </row>
    <row r="26" spans="1:3" ht="18.75" x14ac:dyDescent="0.25">
      <c r="A26" s="516"/>
      <c r="B26" s="517"/>
      <c r="C26" s="216" t="s">
        <v>275</v>
      </c>
    </row>
    <row r="27" spans="1:3" ht="37.5" x14ac:dyDescent="0.25">
      <c r="A27" s="516"/>
      <c r="B27" s="517"/>
      <c r="C27" s="216" t="s">
        <v>276</v>
      </c>
    </row>
    <row r="28" spans="1:3" ht="18.75" x14ac:dyDescent="0.25">
      <c r="A28" s="516"/>
      <c r="B28" s="517"/>
      <c r="C28" s="216" t="s">
        <v>277</v>
      </c>
    </row>
    <row r="29" spans="1:3" ht="18.75" x14ac:dyDescent="0.25">
      <c r="A29" s="516"/>
      <c r="B29" s="517"/>
      <c r="C29" s="216" t="s">
        <v>286</v>
      </c>
    </row>
    <row r="30" spans="1:3" ht="18.75" x14ac:dyDescent="0.25">
      <c r="A30" s="516"/>
      <c r="B30" s="517"/>
      <c r="C30" s="216" t="s">
        <v>287</v>
      </c>
    </row>
    <row r="31" spans="1:3" ht="75" x14ac:dyDescent="0.25">
      <c r="A31" s="217" t="s">
        <v>288</v>
      </c>
      <c r="B31" s="216" t="s">
        <v>289</v>
      </c>
      <c r="C31" s="216" t="s">
        <v>290</v>
      </c>
    </row>
    <row r="32" spans="1:3" ht="15.75" x14ac:dyDescent="0.25">
      <c r="A32" s="218"/>
    </row>
    <row r="33" spans="1:3" ht="18.75" x14ac:dyDescent="0.3">
      <c r="A33" s="515" t="s">
        <v>367</v>
      </c>
      <c r="B33" s="515"/>
      <c r="C33" s="51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1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0"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237" t="s">
        <v>321</v>
      </c>
    </row>
    <row r="2" spans="1:4" ht="15.75" x14ac:dyDescent="0.25">
      <c r="D2" s="237" t="s">
        <v>0</v>
      </c>
    </row>
    <row r="3" spans="1:4" ht="15.75" x14ac:dyDescent="0.25">
      <c r="D3" s="237" t="s">
        <v>1</v>
      </c>
    </row>
    <row r="4" spans="1:4" ht="15.75" x14ac:dyDescent="0.25">
      <c r="D4" s="237" t="s">
        <v>2</v>
      </c>
    </row>
    <row r="5" spans="1:4" x14ac:dyDescent="0.25">
      <c r="C5" s="478" t="s">
        <v>434</v>
      </c>
      <c r="D5" s="462"/>
    </row>
    <row r="6" spans="1:4" ht="15.75" x14ac:dyDescent="0.25">
      <c r="C6" s="238"/>
    </row>
    <row r="7" spans="1:4" ht="60" customHeight="1" x14ac:dyDescent="0.25">
      <c r="A7" s="520" t="s">
        <v>369</v>
      </c>
      <c r="B7" s="520"/>
      <c r="C7" s="520"/>
    </row>
    <row r="8" spans="1:4" ht="18.75" x14ac:dyDescent="0.3">
      <c r="A8" s="260"/>
      <c r="C8" s="261" t="s">
        <v>3</v>
      </c>
    </row>
    <row r="9" spans="1:4" ht="18.75" x14ac:dyDescent="0.25">
      <c r="A9" s="245" t="s">
        <v>298</v>
      </c>
      <c r="B9" s="245" t="s">
        <v>4</v>
      </c>
      <c r="C9" s="245" t="s">
        <v>152</v>
      </c>
    </row>
    <row r="10" spans="1:4" ht="56.25" x14ac:dyDescent="0.25">
      <c r="A10" s="521" t="s">
        <v>272</v>
      </c>
      <c r="B10" s="242" t="s">
        <v>322</v>
      </c>
      <c r="C10" s="262">
        <v>0</v>
      </c>
    </row>
    <row r="11" spans="1:4" ht="18.75" x14ac:dyDescent="0.25">
      <c r="A11" s="522"/>
      <c r="B11" s="242" t="s">
        <v>213</v>
      </c>
      <c r="C11" s="262"/>
    </row>
    <row r="12" spans="1:4" ht="18.75" x14ac:dyDescent="0.25">
      <c r="A12" s="522"/>
      <c r="B12" s="242" t="s">
        <v>323</v>
      </c>
      <c r="C12" s="262">
        <v>0</v>
      </c>
    </row>
    <row r="13" spans="1:4" ht="18.75" x14ac:dyDescent="0.25">
      <c r="A13" s="523"/>
      <c r="B13" s="242" t="s">
        <v>324</v>
      </c>
      <c r="C13" s="262">
        <v>0</v>
      </c>
    </row>
    <row r="14" spans="1:4" ht="112.5" x14ac:dyDescent="0.25">
      <c r="A14" s="521" t="s">
        <v>325</v>
      </c>
      <c r="B14" s="242" t="s">
        <v>326</v>
      </c>
      <c r="C14" s="262">
        <v>1000</v>
      </c>
    </row>
    <row r="15" spans="1:4" ht="18.75" x14ac:dyDescent="0.25">
      <c r="A15" s="522"/>
      <c r="B15" s="242" t="s">
        <v>327</v>
      </c>
      <c r="C15" s="262"/>
    </row>
    <row r="16" spans="1:4" ht="18.75" x14ac:dyDescent="0.25">
      <c r="A16" s="522"/>
      <c r="B16" s="242" t="s">
        <v>323</v>
      </c>
      <c r="C16" s="262">
        <v>1000</v>
      </c>
    </row>
    <row r="17" spans="1:3" ht="18.75" x14ac:dyDescent="0.25">
      <c r="A17" s="523"/>
      <c r="B17" s="242" t="s">
        <v>324</v>
      </c>
      <c r="C17" s="262">
        <v>1000</v>
      </c>
    </row>
    <row r="18" spans="1:3" ht="75" x14ac:dyDescent="0.25">
      <c r="A18" s="521" t="s">
        <v>328</v>
      </c>
      <c r="B18" s="242" t="s">
        <v>329</v>
      </c>
      <c r="C18" s="262">
        <v>0</v>
      </c>
    </row>
    <row r="19" spans="1:3" ht="18.75" x14ac:dyDescent="0.25">
      <c r="A19" s="522"/>
      <c r="B19" s="242" t="s">
        <v>327</v>
      </c>
      <c r="C19" s="262"/>
    </row>
    <row r="20" spans="1:3" ht="18.75" x14ac:dyDescent="0.25">
      <c r="A20" s="522"/>
      <c r="B20" s="242" t="s">
        <v>323</v>
      </c>
      <c r="C20" s="262">
        <v>0</v>
      </c>
    </row>
    <row r="21" spans="1:3" ht="18.75" x14ac:dyDescent="0.25">
      <c r="A21" s="523"/>
      <c r="B21" s="242" t="s">
        <v>324</v>
      </c>
      <c r="C21" s="262">
        <v>0</v>
      </c>
    </row>
    <row r="23" spans="1:3" s="263" customFormat="1" ht="66.75" customHeight="1" x14ac:dyDescent="0.25">
      <c r="A23" s="518" t="s">
        <v>372</v>
      </c>
      <c r="B23" s="519"/>
      <c r="C23" s="519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37" t="s">
        <v>330</v>
      </c>
    </row>
    <row r="2" spans="1:8" ht="15.75" x14ac:dyDescent="0.25">
      <c r="H2" s="237" t="s">
        <v>0</v>
      </c>
    </row>
    <row r="3" spans="1:8" ht="15.75" x14ac:dyDescent="0.25">
      <c r="H3" s="237" t="s">
        <v>1</v>
      </c>
    </row>
    <row r="4" spans="1:8" ht="15.75" x14ac:dyDescent="0.25">
      <c r="H4" s="237" t="s">
        <v>2</v>
      </c>
    </row>
    <row r="5" spans="1:8" x14ac:dyDescent="0.25">
      <c r="G5" s="478" t="s">
        <v>434</v>
      </c>
      <c r="H5" s="462"/>
    </row>
    <row r="6" spans="1:8" ht="15.75" x14ac:dyDescent="0.25">
      <c r="H6" s="238"/>
    </row>
    <row r="7" spans="1:8" ht="39.75" customHeight="1" x14ac:dyDescent="0.25">
      <c r="A7" s="520" t="s">
        <v>373</v>
      </c>
      <c r="B7" s="520"/>
      <c r="C7" s="520"/>
      <c r="D7" s="520"/>
      <c r="E7" s="520"/>
      <c r="F7" s="520"/>
      <c r="G7" s="520"/>
      <c r="H7" s="520"/>
    </row>
    <row r="9" spans="1:8" ht="18.75" x14ac:dyDescent="0.25">
      <c r="A9" s="525" t="s">
        <v>297</v>
      </c>
      <c r="B9" s="525"/>
      <c r="C9" s="525"/>
      <c r="D9" s="525"/>
      <c r="E9" s="525"/>
      <c r="F9" s="525"/>
      <c r="G9" s="525"/>
      <c r="H9" s="525"/>
    </row>
    <row r="10" spans="1:8" ht="18.75" x14ac:dyDescent="0.3">
      <c r="A10" s="239"/>
    </row>
    <row r="11" spans="1:8" ht="18.75" x14ac:dyDescent="0.25">
      <c r="A11" s="526" t="s">
        <v>298</v>
      </c>
      <c r="B11" s="526" t="s">
        <v>299</v>
      </c>
      <c r="C11" s="526" t="s">
        <v>300</v>
      </c>
      <c r="D11" s="526" t="s">
        <v>301</v>
      </c>
      <c r="E11" s="526" t="s">
        <v>302</v>
      </c>
      <c r="F11" s="526"/>
      <c r="G11" s="526"/>
      <c r="H11" s="526"/>
    </row>
    <row r="12" spans="1:8" ht="112.5" x14ac:dyDescent="0.25">
      <c r="A12" s="526"/>
      <c r="B12" s="526"/>
      <c r="C12" s="526"/>
      <c r="D12" s="526"/>
      <c r="E12" s="240" t="s">
        <v>303</v>
      </c>
      <c r="F12" s="240" t="s">
        <v>304</v>
      </c>
      <c r="G12" s="240" t="s">
        <v>305</v>
      </c>
      <c r="H12" s="240" t="s">
        <v>306</v>
      </c>
    </row>
    <row r="13" spans="1:8" ht="18.75" x14ac:dyDescent="0.25">
      <c r="A13" s="241">
        <v>1</v>
      </c>
      <c r="B13" s="241">
        <v>2</v>
      </c>
      <c r="C13" s="241">
        <v>3</v>
      </c>
      <c r="D13" s="241">
        <v>4</v>
      </c>
      <c r="E13" s="241">
        <v>5</v>
      </c>
      <c r="F13" s="241">
        <v>6</v>
      </c>
      <c r="G13" s="241">
        <v>7</v>
      </c>
      <c r="H13" s="241">
        <v>8</v>
      </c>
    </row>
    <row r="14" spans="1:8" ht="18.75" x14ac:dyDescent="0.25">
      <c r="A14" s="242"/>
      <c r="B14" s="242"/>
      <c r="C14" s="242"/>
      <c r="D14" s="243">
        <v>0</v>
      </c>
      <c r="E14" s="242"/>
      <c r="F14" s="242"/>
      <c r="G14" s="242"/>
      <c r="H14" s="242"/>
    </row>
    <row r="15" spans="1:8" ht="18.75" x14ac:dyDescent="0.25">
      <c r="A15" s="242"/>
      <c r="B15" s="244" t="s">
        <v>307</v>
      </c>
      <c r="C15" s="242"/>
      <c r="D15" s="243">
        <v>0</v>
      </c>
      <c r="E15" s="242"/>
      <c r="F15" s="242"/>
      <c r="G15" s="242"/>
      <c r="H15" s="242"/>
    </row>
    <row r="16" spans="1:8" ht="18.75" x14ac:dyDescent="0.3">
      <c r="A16" s="239"/>
    </row>
    <row r="17" spans="1:8" ht="18.75" x14ac:dyDescent="0.25">
      <c r="A17" s="525" t="s">
        <v>308</v>
      </c>
      <c r="B17" s="525"/>
      <c r="C17" s="525"/>
      <c r="D17" s="525"/>
      <c r="E17" s="525"/>
      <c r="F17" s="525"/>
      <c r="G17" s="525"/>
      <c r="H17" s="525"/>
    </row>
    <row r="18" spans="1:8" ht="18.75" x14ac:dyDescent="0.3">
      <c r="A18" s="239"/>
    </row>
    <row r="19" spans="1:8" ht="37.5" x14ac:dyDescent="0.25">
      <c r="A19" s="526" t="s">
        <v>309</v>
      </c>
      <c r="B19" s="526"/>
      <c r="C19" s="526"/>
      <c r="D19" s="526"/>
      <c r="E19" s="526"/>
      <c r="F19" s="240" t="s">
        <v>310</v>
      </c>
    </row>
    <row r="20" spans="1:8" ht="18.75" x14ac:dyDescent="0.25">
      <c r="A20" s="527">
        <v>1</v>
      </c>
      <c r="B20" s="527"/>
      <c r="C20" s="527"/>
      <c r="D20" s="527"/>
      <c r="E20" s="527"/>
      <c r="F20" s="241">
        <v>2</v>
      </c>
    </row>
    <row r="21" spans="1:8" ht="18.75" x14ac:dyDescent="0.25">
      <c r="A21" s="527" t="s">
        <v>311</v>
      </c>
      <c r="B21" s="527"/>
      <c r="C21" s="527"/>
      <c r="D21" s="527"/>
      <c r="E21" s="527"/>
      <c r="F21" s="246">
        <v>0</v>
      </c>
    </row>
    <row r="23" spans="1:8" s="247" customFormat="1" ht="65.25" customHeight="1" x14ac:dyDescent="0.3">
      <c r="A23" s="528" t="s">
        <v>345</v>
      </c>
      <c r="B23" s="519"/>
      <c r="C23" s="519"/>
      <c r="D23" s="519"/>
      <c r="E23" s="519"/>
      <c r="F23" s="519"/>
      <c r="G23" s="519"/>
      <c r="H23" s="519"/>
    </row>
    <row r="24" spans="1:8" ht="18.75" x14ac:dyDescent="0.3">
      <c r="B24" s="524"/>
      <c r="C24" s="524"/>
      <c r="D24" s="524"/>
      <c r="E24" s="524"/>
      <c r="F24" s="524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30" t="s">
        <v>312</v>
      </c>
      <c r="C1" s="530"/>
      <c r="D1" s="530"/>
      <c r="E1" s="530"/>
      <c r="F1" s="530"/>
    </row>
    <row r="2" spans="1:6" ht="93" customHeight="1" x14ac:dyDescent="0.3">
      <c r="B2" s="531" t="s">
        <v>432</v>
      </c>
      <c r="C2" s="532"/>
      <c r="D2" s="248"/>
      <c r="E2" s="248"/>
    </row>
    <row r="3" spans="1:6" ht="18" customHeight="1" x14ac:dyDescent="0.3">
      <c r="B3" s="530" t="s">
        <v>434</v>
      </c>
      <c r="C3" s="530"/>
      <c r="D3" s="530"/>
      <c r="E3" s="530"/>
      <c r="F3" s="249"/>
    </row>
    <row r="4" spans="1:6" ht="18.75" x14ac:dyDescent="0.3">
      <c r="B4" s="530" t="s">
        <v>440</v>
      </c>
      <c r="C4" s="530"/>
      <c r="D4" s="530"/>
      <c r="E4" s="530"/>
      <c r="F4" s="530"/>
    </row>
    <row r="5" spans="1:6" ht="18.75" x14ac:dyDescent="0.3">
      <c r="A5" s="247"/>
    </row>
    <row r="6" spans="1:6" ht="18.75" x14ac:dyDescent="0.3">
      <c r="A6" s="247"/>
    </row>
    <row r="7" spans="1:6" ht="18.75" x14ac:dyDescent="0.3">
      <c r="A7" s="533" t="s">
        <v>370</v>
      </c>
      <c r="B7" s="533"/>
      <c r="C7" s="533"/>
      <c r="D7" s="533"/>
      <c r="E7" s="533"/>
      <c r="F7" s="533"/>
    </row>
    <row r="8" spans="1:6" ht="18.75" x14ac:dyDescent="0.3">
      <c r="A8" s="239"/>
    </row>
    <row r="9" spans="1:6" ht="19.5" thickBot="1" x14ac:dyDescent="0.35">
      <c r="A9" s="239"/>
    </row>
    <row r="10" spans="1:6" ht="42.75" customHeight="1" thickBot="1" x14ac:dyDescent="0.35">
      <c r="A10" s="250" t="s">
        <v>313</v>
      </c>
      <c r="B10" s="251" t="s">
        <v>314</v>
      </c>
    </row>
    <row r="11" spans="1:6" ht="50.25" customHeight="1" thickBot="1" x14ac:dyDescent="0.3">
      <c r="A11" s="252" t="s">
        <v>315</v>
      </c>
      <c r="B11" s="253">
        <v>100</v>
      </c>
    </row>
    <row r="12" spans="1:6" ht="116.25" customHeight="1" thickBot="1" x14ac:dyDescent="0.3">
      <c r="A12" s="254" t="s">
        <v>316</v>
      </c>
      <c r="B12" s="255">
        <v>100</v>
      </c>
    </row>
    <row r="13" spans="1:6" ht="33" customHeight="1" thickBot="1" x14ac:dyDescent="0.3">
      <c r="A13" s="256" t="s">
        <v>317</v>
      </c>
      <c r="B13" s="257">
        <v>100</v>
      </c>
    </row>
    <row r="14" spans="1:6" ht="60" customHeight="1" thickBot="1" x14ac:dyDescent="0.35">
      <c r="A14" s="256" t="s">
        <v>318</v>
      </c>
      <c r="B14" s="257" t="s">
        <v>319</v>
      </c>
    </row>
    <row r="15" spans="1:6" ht="58.5" customHeight="1" thickBot="1" x14ac:dyDescent="0.3">
      <c r="A15" s="258" t="s">
        <v>320</v>
      </c>
      <c r="B15" s="259">
        <v>100</v>
      </c>
    </row>
    <row r="16" spans="1:6" ht="15.75" x14ac:dyDescent="0.25">
      <c r="A16" s="238"/>
    </row>
    <row r="17" spans="1:2" ht="31.5" customHeight="1" x14ac:dyDescent="0.25">
      <c r="A17" s="529" t="s">
        <v>371</v>
      </c>
      <c r="B17" s="529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7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9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81" t="s">
        <v>48</v>
      </c>
    </row>
    <row r="2" spans="1:12" ht="15.75" x14ac:dyDescent="0.25">
      <c r="C2" s="73" t="s">
        <v>0</v>
      </c>
    </row>
    <row r="3" spans="1:12" ht="15.75" x14ac:dyDescent="0.25">
      <c r="C3" s="73" t="s">
        <v>1</v>
      </c>
    </row>
    <row r="4" spans="1:12" ht="15.75" x14ac:dyDescent="0.25">
      <c r="C4" s="73" t="s">
        <v>2</v>
      </c>
    </row>
    <row r="5" spans="1:12" x14ac:dyDescent="0.25">
      <c r="B5" s="478" t="s">
        <v>433</v>
      </c>
      <c r="C5" s="462"/>
    </row>
    <row r="7" spans="1:12" ht="33.75" customHeight="1" x14ac:dyDescent="0.3">
      <c r="A7" s="476" t="s">
        <v>338</v>
      </c>
      <c r="B7" s="476"/>
      <c r="C7" s="476"/>
      <c r="L7" s="273"/>
    </row>
    <row r="8" spans="1:12" ht="18.75" x14ac:dyDescent="0.3">
      <c r="A8" s="476"/>
      <c r="B8" s="476"/>
      <c r="C8" s="476"/>
    </row>
    <row r="9" spans="1:12" ht="18.75" x14ac:dyDescent="0.3">
      <c r="C9" s="74" t="s">
        <v>3</v>
      </c>
    </row>
    <row r="10" spans="1:12" ht="38.25" x14ac:dyDescent="0.25">
      <c r="A10" s="167" t="s">
        <v>203</v>
      </c>
      <c r="B10" s="167" t="s">
        <v>202</v>
      </c>
      <c r="C10" s="82" t="s">
        <v>152</v>
      </c>
      <c r="D10" s="31" t="s">
        <v>127</v>
      </c>
      <c r="E10" s="31" t="s">
        <v>126</v>
      </c>
    </row>
    <row r="11" spans="1:12" ht="18.75" x14ac:dyDescent="0.25">
      <c r="A11" s="167" t="s">
        <v>201</v>
      </c>
      <c r="B11" s="166" t="s">
        <v>200</v>
      </c>
      <c r="C11" s="154">
        <f>C12+C13+C15+C18+C19+C20+C14</f>
        <v>12691.4</v>
      </c>
      <c r="D11" s="155">
        <f>SUM(D12:D18)</f>
        <v>3772.3</v>
      </c>
      <c r="E11" s="33" t="e">
        <f>D11/#REF!*100</f>
        <v>#REF!</v>
      </c>
      <c r="G11">
        <v>10895.6</v>
      </c>
      <c r="H11" s="6">
        <v>0</v>
      </c>
    </row>
    <row r="12" spans="1:12" ht="18.75" x14ac:dyDescent="0.25">
      <c r="A12" s="189" t="s">
        <v>220</v>
      </c>
      <c r="B12" s="176" t="s">
        <v>199</v>
      </c>
      <c r="C12" s="168">
        <v>1800</v>
      </c>
      <c r="D12" s="157">
        <v>534.20000000000005</v>
      </c>
      <c r="E12" s="32" t="e">
        <f>D12/#REF!*100</f>
        <v>#REF!</v>
      </c>
      <c r="G12">
        <v>1150</v>
      </c>
      <c r="H12" s="6">
        <v>0</v>
      </c>
    </row>
    <row r="13" spans="1:12" ht="45.75" customHeight="1" x14ac:dyDescent="0.25">
      <c r="A13" s="177" t="s">
        <v>198</v>
      </c>
      <c r="B13" s="176" t="s">
        <v>197</v>
      </c>
      <c r="C13" s="158">
        <v>3761.9</v>
      </c>
      <c r="D13" s="169">
        <v>1075.9000000000001</v>
      </c>
      <c r="E13" s="32" t="e">
        <f>D13/#REF!*100</f>
        <v>#REF!</v>
      </c>
      <c r="G13">
        <v>2146.9</v>
      </c>
      <c r="H13" s="6">
        <v>-871.79999999999973</v>
      </c>
    </row>
    <row r="14" spans="1:12" ht="18.75" x14ac:dyDescent="0.25">
      <c r="A14" s="177" t="s">
        <v>332</v>
      </c>
      <c r="B14" s="176" t="s">
        <v>193</v>
      </c>
      <c r="C14" s="158">
        <v>290</v>
      </c>
      <c r="D14" s="169">
        <v>6.8</v>
      </c>
      <c r="E14" s="32" t="e">
        <v>#REF!</v>
      </c>
      <c r="G14">
        <v>10.6</v>
      </c>
      <c r="H14" s="6">
        <v>0</v>
      </c>
    </row>
    <row r="15" spans="1:12" ht="18.75" x14ac:dyDescent="0.25">
      <c r="A15" s="192" t="s">
        <v>333</v>
      </c>
      <c r="B15" s="176" t="s">
        <v>375</v>
      </c>
      <c r="C15" s="168">
        <v>4800</v>
      </c>
      <c r="D15" s="157">
        <v>1906.2</v>
      </c>
      <c r="E15" s="32" t="e">
        <f>D15/#REF!*100</f>
        <v>#REF!</v>
      </c>
      <c r="G15">
        <v>5760.2</v>
      </c>
      <c r="H15" s="6">
        <v>405</v>
      </c>
    </row>
    <row r="16" spans="1:12" ht="45.75" customHeight="1" x14ac:dyDescent="0.25">
      <c r="A16" s="192" t="s">
        <v>221</v>
      </c>
      <c r="B16" s="176" t="s">
        <v>296</v>
      </c>
      <c r="C16" s="168">
        <v>900</v>
      </c>
      <c r="D16" s="157"/>
      <c r="E16" s="32"/>
      <c r="H16" s="6"/>
    </row>
    <row r="17" spans="1:14" ht="44.25" customHeight="1" x14ac:dyDescent="0.25">
      <c r="A17" s="192" t="s">
        <v>222</v>
      </c>
      <c r="B17" s="178" t="s">
        <v>196</v>
      </c>
      <c r="C17" s="168">
        <v>3900</v>
      </c>
      <c r="D17" s="157"/>
      <c r="E17" s="32"/>
      <c r="H17" s="6"/>
    </row>
    <row r="18" spans="1:14" ht="56.25" x14ac:dyDescent="0.25">
      <c r="A18" s="192" t="s">
        <v>195</v>
      </c>
      <c r="B18" s="176" t="s">
        <v>194</v>
      </c>
      <c r="C18" s="264">
        <v>1800</v>
      </c>
      <c r="D18" s="157">
        <v>249.2</v>
      </c>
      <c r="E18" s="32" t="e">
        <f>D18/#REF!*100</f>
        <v>#REF!</v>
      </c>
      <c r="G18">
        <v>1652.9</v>
      </c>
      <c r="H18" s="6">
        <v>466.80000000000018</v>
      </c>
      <c r="N18" s="6"/>
    </row>
    <row r="19" spans="1:14" ht="93.75" x14ac:dyDescent="0.3">
      <c r="A19" s="192" t="s">
        <v>334</v>
      </c>
      <c r="B19" s="236" t="s">
        <v>292</v>
      </c>
      <c r="C19" s="180">
        <v>139.5</v>
      </c>
      <c r="D19" s="157"/>
      <c r="E19" s="32"/>
      <c r="H19" s="6"/>
    </row>
    <row r="20" spans="1:14" ht="37.5" x14ac:dyDescent="0.3">
      <c r="A20" s="193" t="s">
        <v>217</v>
      </c>
      <c r="B20" s="179" t="s">
        <v>218</v>
      </c>
      <c r="C20" s="180">
        <v>100</v>
      </c>
      <c r="D20" s="157"/>
      <c r="E20" s="32"/>
      <c r="H20" s="6"/>
    </row>
    <row r="21" spans="1:14" ht="18.75" x14ac:dyDescent="0.25">
      <c r="A21" s="194" t="s">
        <v>192</v>
      </c>
      <c r="B21" s="166" t="s">
        <v>191</v>
      </c>
      <c r="C21" s="155">
        <f>C22+C24+C25+C23</f>
        <v>9679.6</v>
      </c>
      <c r="D21" s="154">
        <f>D22+D24+D25+D23</f>
        <v>5716.69</v>
      </c>
      <c r="E21" s="33" t="e">
        <f>D21/#REF!*100</f>
        <v>#REF!</v>
      </c>
      <c r="G21">
        <v>8542.4</v>
      </c>
      <c r="H21" s="6">
        <v>0</v>
      </c>
    </row>
    <row r="22" spans="1:14" ht="37.5" customHeight="1" x14ac:dyDescent="0.25">
      <c r="A22" s="266" t="s">
        <v>335</v>
      </c>
      <c r="B22" s="165" t="s">
        <v>190</v>
      </c>
      <c r="C22" s="164">
        <v>9461.1</v>
      </c>
      <c r="D22" s="157">
        <v>3538</v>
      </c>
      <c r="E22" s="32" t="e">
        <f>D22/#REF!*100</f>
        <v>#REF!</v>
      </c>
      <c r="F22" s="161" t="s">
        <v>189</v>
      </c>
      <c r="G22">
        <v>6126.7</v>
      </c>
      <c r="H22" s="6">
        <v>0</v>
      </c>
    </row>
    <row r="23" spans="1:14" ht="40.5" hidden="1" customHeight="1" x14ac:dyDescent="0.25">
      <c r="A23" s="160" t="s">
        <v>188</v>
      </c>
      <c r="B23" s="159" t="s">
        <v>187</v>
      </c>
      <c r="C23" s="162">
        <v>0</v>
      </c>
      <c r="D23" s="163">
        <f>1444.1+639.9</f>
        <v>2084</v>
      </c>
      <c r="E23" s="32" t="e">
        <f>D23/#REF!*100</f>
        <v>#REF!</v>
      </c>
      <c r="F23" s="161"/>
      <c r="G23">
        <v>2248.4</v>
      </c>
      <c r="H23" s="6">
        <v>0</v>
      </c>
    </row>
    <row r="24" spans="1:14" ht="57.75" customHeight="1" x14ac:dyDescent="0.25">
      <c r="A24" s="219" t="s">
        <v>336</v>
      </c>
      <c r="B24" s="159" t="s">
        <v>186</v>
      </c>
      <c r="C24" s="265">
        <v>214.7</v>
      </c>
      <c r="D24" s="157">
        <v>94.7</v>
      </c>
      <c r="E24" s="32" t="e">
        <f>D24/#REF!*100</f>
        <v>#REF!</v>
      </c>
      <c r="F24" s="161"/>
      <c r="G24">
        <v>167.4</v>
      </c>
      <c r="H24" s="6">
        <v>0</v>
      </c>
    </row>
    <row r="25" spans="1:14" ht="38.25" customHeight="1" x14ac:dyDescent="0.25">
      <c r="A25" s="219" t="s">
        <v>337</v>
      </c>
      <c r="B25" s="159" t="s">
        <v>185</v>
      </c>
      <c r="C25" s="158">
        <v>3.8</v>
      </c>
      <c r="D25" s="157">
        <v>-0.01</v>
      </c>
      <c r="E25" s="32" t="e">
        <f>D25/#REF!*100</f>
        <v>#REF!</v>
      </c>
      <c r="F25" s="156" t="s">
        <v>184</v>
      </c>
      <c r="G25">
        <v>-0.1</v>
      </c>
      <c r="H25" s="6">
        <v>0</v>
      </c>
      <c r="K25" s="6"/>
    </row>
    <row r="26" spans="1:14" ht="18.75" x14ac:dyDescent="0.25">
      <c r="A26" s="474" t="s">
        <v>183</v>
      </c>
      <c r="B26" s="475"/>
      <c r="C26" s="155">
        <f>C11+C21</f>
        <v>22371</v>
      </c>
      <c r="D26" s="154">
        <f>D21+D11</f>
        <v>9488.99</v>
      </c>
      <c r="E26" s="33" t="e">
        <f>D26/#REF!*100</f>
        <v>#REF!</v>
      </c>
      <c r="G26">
        <v>22561.249999999996</v>
      </c>
      <c r="H26" s="6">
        <v>-19438</v>
      </c>
      <c r="M26" s="6"/>
    </row>
    <row r="27" spans="1:14" x14ac:dyDescent="0.25">
      <c r="G27" s="6">
        <f>G26-C26</f>
        <v>190.24999999999636</v>
      </c>
    </row>
    <row r="28" spans="1:14" ht="18.75" x14ac:dyDescent="0.25">
      <c r="A28" s="477" t="s">
        <v>331</v>
      </c>
      <c r="B28" s="477"/>
      <c r="E28" s="6"/>
    </row>
  </sheetData>
  <mergeCells count="5">
    <mergeCell ref="A26:B26"/>
    <mergeCell ref="A8:C8"/>
    <mergeCell ref="A28:B28"/>
    <mergeCell ref="B5:C5"/>
    <mergeCell ref="A7:C7"/>
  </mergeCells>
  <phoneticPr fontId="31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A2" workbookViewId="0">
      <selection activeCell="B8" sqref="B8"/>
    </sheetView>
  </sheetViews>
  <sheetFormatPr defaultRowHeight="15" x14ac:dyDescent="0.25"/>
  <cols>
    <col min="1" max="1" width="25.7109375" customWidth="1"/>
    <col min="2" max="2" width="46.5703125" customWidth="1"/>
    <col min="3" max="3" width="13.85546875" style="6" customWidth="1"/>
    <col min="4" max="4" width="12.7109375" customWidth="1"/>
    <col min="5" max="5" width="12.28515625" customWidth="1"/>
  </cols>
  <sheetData>
    <row r="1" spans="1:5" ht="15.75" x14ac:dyDescent="0.25">
      <c r="D1" s="294"/>
      <c r="E1" s="200" t="s">
        <v>48</v>
      </c>
    </row>
    <row r="2" spans="1:5" ht="15.75" x14ac:dyDescent="0.25">
      <c r="D2" s="294"/>
      <c r="E2" s="200" t="s">
        <v>445</v>
      </c>
    </row>
    <row r="3" spans="1:5" ht="15.75" x14ac:dyDescent="0.25">
      <c r="D3" s="294"/>
      <c r="E3" s="200" t="s">
        <v>1</v>
      </c>
    </row>
    <row r="4" spans="1:5" ht="15.75" x14ac:dyDescent="0.25">
      <c r="D4" s="294"/>
      <c r="E4" s="200" t="s">
        <v>2</v>
      </c>
    </row>
    <row r="5" spans="1:5" x14ac:dyDescent="0.25">
      <c r="D5" s="479" t="s">
        <v>524</v>
      </c>
      <c r="E5" s="479"/>
    </row>
    <row r="6" spans="1:5" ht="44.25" customHeight="1" x14ac:dyDescent="0.25">
      <c r="A6" s="480" t="s">
        <v>503</v>
      </c>
      <c r="B6" s="481"/>
      <c r="C6" s="481"/>
      <c r="D6" s="462"/>
      <c r="E6" s="462"/>
    </row>
    <row r="7" spans="1:5" ht="18.75" customHeight="1" x14ac:dyDescent="0.3">
      <c r="D7" s="202"/>
      <c r="E7" s="201" t="s">
        <v>3</v>
      </c>
    </row>
    <row r="8" spans="1:5" ht="105" x14ac:dyDescent="0.25">
      <c r="A8" s="306" t="s">
        <v>203</v>
      </c>
      <c r="B8" s="306" t="s">
        <v>202</v>
      </c>
      <c r="C8" s="307" t="s">
        <v>523</v>
      </c>
      <c r="D8" s="307" t="s">
        <v>504</v>
      </c>
      <c r="E8" s="307" t="s">
        <v>126</v>
      </c>
    </row>
    <row r="9" spans="1:5" ht="18.75" x14ac:dyDescent="0.3">
      <c r="A9" s="204">
        <v>1</v>
      </c>
      <c r="B9" s="204">
        <v>2</v>
      </c>
      <c r="C9" s="205">
        <v>3</v>
      </c>
      <c r="D9" s="205">
        <v>4</v>
      </c>
      <c r="E9" s="205">
        <v>5</v>
      </c>
    </row>
    <row r="10" spans="1:5" ht="25.5" customHeight="1" x14ac:dyDescent="0.25">
      <c r="A10" s="296" t="s">
        <v>256</v>
      </c>
      <c r="B10" s="297" t="s">
        <v>191</v>
      </c>
      <c r="C10" s="298">
        <f>C11+C17+C15+C22</f>
        <v>12196.599999999999</v>
      </c>
      <c r="D10" s="298">
        <f>D11+D17+D15+D22</f>
        <v>12095.900000000001</v>
      </c>
      <c r="E10" s="298">
        <f>D10/C10*100</f>
        <v>99.174360067559832</v>
      </c>
    </row>
    <row r="11" spans="1:5" ht="65.25" customHeight="1" x14ac:dyDescent="0.25">
      <c r="A11" s="299" t="s">
        <v>257</v>
      </c>
      <c r="B11" s="300" t="s">
        <v>258</v>
      </c>
      <c r="C11" s="301">
        <f>C12</f>
        <v>9461.1</v>
      </c>
      <c r="D11" s="301">
        <f t="shared" ref="D11:D13" si="0">D12</f>
        <v>9461.1</v>
      </c>
      <c r="E11" s="301">
        <f>D11/C11*100</f>
        <v>100</v>
      </c>
    </row>
    <row r="12" spans="1:5" ht="55.5" customHeight="1" x14ac:dyDescent="0.25">
      <c r="A12" s="302" t="s">
        <v>480</v>
      </c>
      <c r="B12" s="303" t="s">
        <v>259</v>
      </c>
      <c r="C12" s="301">
        <f>C13</f>
        <v>9461.1</v>
      </c>
      <c r="D12" s="301">
        <f t="shared" si="0"/>
        <v>9461.1</v>
      </c>
      <c r="E12" s="301">
        <f t="shared" ref="E12:E23" si="1">D12/C12*100</f>
        <v>100</v>
      </c>
    </row>
    <row r="13" spans="1:5" ht="45" customHeight="1" x14ac:dyDescent="0.25">
      <c r="A13" s="295" t="s">
        <v>340</v>
      </c>
      <c r="B13" s="303" t="s">
        <v>260</v>
      </c>
      <c r="C13" s="301">
        <f>C14</f>
        <v>9461.1</v>
      </c>
      <c r="D13" s="301">
        <f t="shared" si="0"/>
        <v>9461.1</v>
      </c>
      <c r="E13" s="301">
        <f t="shared" si="1"/>
        <v>100</v>
      </c>
    </row>
    <row r="14" spans="1:5" ht="53.25" customHeight="1" x14ac:dyDescent="0.25">
      <c r="A14" s="302" t="s">
        <v>335</v>
      </c>
      <c r="B14" s="303" t="s">
        <v>190</v>
      </c>
      <c r="C14" s="301">
        <v>9461.1</v>
      </c>
      <c r="D14" s="301">
        <v>9461.1</v>
      </c>
      <c r="E14" s="301">
        <f t="shared" si="1"/>
        <v>100</v>
      </c>
    </row>
    <row r="15" spans="1:5" ht="19.5" hidden="1" customHeight="1" x14ac:dyDescent="0.25">
      <c r="A15" s="302" t="s">
        <v>261</v>
      </c>
      <c r="B15" s="304" t="s">
        <v>262</v>
      </c>
      <c r="C15" s="301">
        <v>0</v>
      </c>
      <c r="D15" s="301">
        <v>0</v>
      </c>
      <c r="E15" s="301" t="e">
        <f t="shared" si="1"/>
        <v>#DIV/0!</v>
      </c>
    </row>
    <row r="16" spans="1:5" ht="39.75" hidden="1" customHeight="1" x14ac:dyDescent="0.25">
      <c r="A16" s="302" t="s">
        <v>188</v>
      </c>
      <c r="B16" s="304" t="s">
        <v>187</v>
      </c>
      <c r="C16" s="301">
        <v>0</v>
      </c>
      <c r="D16" s="301">
        <v>0</v>
      </c>
      <c r="E16" s="301" t="e">
        <f t="shared" si="1"/>
        <v>#DIV/0!</v>
      </c>
    </row>
    <row r="17" spans="1:5" ht="47.25" x14ac:dyDescent="0.25">
      <c r="A17" s="302" t="s">
        <v>341</v>
      </c>
      <c r="B17" s="304" t="s">
        <v>263</v>
      </c>
      <c r="C17" s="305">
        <f>C21+C19</f>
        <v>246.8</v>
      </c>
      <c r="D17" s="305">
        <f t="shared" ref="D17" si="2">D21+D19</f>
        <v>146.10000000000002</v>
      </c>
      <c r="E17" s="301">
        <f t="shared" si="1"/>
        <v>59.19773095623988</v>
      </c>
    </row>
    <row r="18" spans="1:5" ht="78.75" x14ac:dyDescent="0.25">
      <c r="A18" s="302" t="s">
        <v>342</v>
      </c>
      <c r="B18" s="304" t="s">
        <v>265</v>
      </c>
      <c r="C18" s="305">
        <v>3.8</v>
      </c>
      <c r="D18" s="305">
        <v>3.8</v>
      </c>
      <c r="E18" s="301">
        <f t="shared" si="1"/>
        <v>100</v>
      </c>
    </row>
    <row r="19" spans="1:5" ht="78.75" x14ac:dyDescent="0.25">
      <c r="A19" s="302" t="s">
        <v>337</v>
      </c>
      <c r="B19" s="304" t="s">
        <v>185</v>
      </c>
      <c r="C19" s="305">
        <v>3.8</v>
      </c>
      <c r="D19" s="305">
        <v>3.8</v>
      </c>
      <c r="E19" s="301">
        <f t="shared" si="1"/>
        <v>100</v>
      </c>
    </row>
    <row r="20" spans="1:5" ht="78.75" x14ac:dyDescent="0.25">
      <c r="A20" s="302" t="s">
        <v>343</v>
      </c>
      <c r="B20" s="304" t="s">
        <v>264</v>
      </c>
      <c r="C20" s="305">
        <v>243</v>
      </c>
      <c r="D20" s="305">
        <f>D21</f>
        <v>142.30000000000001</v>
      </c>
      <c r="E20" s="301">
        <f t="shared" si="1"/>
        <v>58.559670781893011</v>
      </c>
    </row>
    <row r="21" spans="1:5" ht="94.5" x14ac:dyDescent="0.25">
      <c r="A21" s="295" t="s">
        <v>336</v>
      </c>
      <c r="B21" s="304" t="s">
        <v>186</v>
      </c>
      <c r="C21" s="305">
        <v>243</v>
      </c>
      <c r="D21" s="305">
        <v>142.30000000000001</v>
      </c>
      <c r="E21" s="301">
        <f t="shared" si="1"/>
        <v>58.559670781893011</v>
      </c>
    </row>
    <row r="22" spans="1:5" ht="69.75" customHeight="1" x14ac:dyDescent="0.25">
      <c r="A22" s="458" t="s">
        <v>505</v>
      </c>
      <c r="B22" s="459" t="s">
        <v>506</v>
      </c>
      <c r="C22" s="305">
        <v>2488.6999999999998</v>
      </c>
      <c r="D22" s="305">
        <f>D23</f>
        <v>2488.6999999999998</v>
      </c>
      <c r="E22" s="301">
        <f t="shared" si="1"/>
        <v>100</v>
      </c>
    </row>
    <row r="23" spans="1:5" ht="57" customHeight="1" x14ac:dyDescent="0.25">
      <c r="A23" s="458" t="s">
        <v>507</v>
      </c>
      <c r="B23" s="459" t="s">
        <v>245</v>
      </c>
      <c r="C23" s="305">
        <v>2488.6999999999998</v>
      </c>
      <c r="D23" s="305">
        <v>2488.6999999999998</v>
      </c>
      <c r="E23" s="301">
        <f t="shared" si="1"/>
        <v>100</v>
      </c>
    </row>
    <row r="25" spans="1:5" ht="15.75" x14ac:dyDescent="0.25">
      <c r="A25" s="482" t="s">
        <v>254</v>
      </c>
      <c r="B25" s="483"/>
      <c r="C25" s="6" t="s">
        <v>441</v>
      </c>
    </row>
  </sheetData>
  <mergeCells count="3">
    <mergeCell ref="D5:E5"/>
    <mergeCell ref="A6:E6"/>
    <mergeCell ref="A25:B25"/>
  </mergeCells>
  <phoneticPr fontId="31" type="noConversion"/>
  <pageMargins left="0.7" right="0.7" top="0.75" bottom="0.75" header="0.3" footer="0.3"/>
  <pageSetup paperSize="9" scale="72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6" customWidth="1"/>
  </cols>
  <sheetData>
    <row r="2" spans="1:3" ht="15.75" x14ac:dyDescent="0.25">
      <c r="C2" s="200" t="s">
        <v>179</v>
      </c>
    </row>
    <row r="3" spans="1:3" ht="15.75" x14ac:dyDescent="0.25">
      <c r="C3" s="200" t="s">
        <v>0</v>
      </c>
    </row>
    <row r="4" spans="1:3" ht="15.75" x14ac:dyDescent="0.25">
      <c r="C4" s="200" t="s">
        <v>1</v>
      </c>
    </row>
    <row r="5" spans="1:3" ht="15.75" x14ac:dyDescent="0.25">
      <c r="C5" s="200" t="s">
        <v>2</v>
      </c>
    </row>
    <row r="6" spans="1:3" x14ac:dyDescent="0.25">
      <c r="C6" s="195"/>
    </row>
    <row r="8" spans="1:3" ht="52.5" customHeight="1" x14ac:dyDescent="0.3">
      <c r="A8" s="484" t="s">
        <v>344</v>
      </c>
      <c r="B8" s="485"/>
      <c r="C8" s="485"/>
    </row>
    <row r="9" spans="1:3" ht="18.75" customHeight="1" x14ac:dyDescent="0.3">
      <c r="C9" s="201" t="s">
        <v>3</v>
      </c>
    </row>
    <row r="10" spans="1:3" ht="37.5" x14ac:dyDescent="0.25">
      <c r="A10" s="208" t="s">
        <v>203</v>
      </c>
      <c r="B10" s="208" t="s">
        <v>202</v>
      </c>
      <c r="C10" s="209" t="s">
        <v>152</v>
      </c>
    </row>
    <row r="11" spans="1:3" ht="18.75" x14ac:dyDescent="0.3">
      <c r="A11" s="210">
        <v>1</v>
      </c>
      <c r="B11" s="210">
        <v>2</v>
      </c>
      <c r="C11" s="211">
        <v>3</v>
      </c>
    </row>
    <row r="12" spans="1:3" ht="18.75" x14ac:dyDescent="0.25">
      <c r="A12" s="208" t="s">
        <v>256</v>
      </c>
      <c r="B12" s="212" t="s">
        <v>191</v>
      </c>
      <c r="C12" s="213">
        <f>C16</f>
        <v>0</v>
      </c>
    </row>
    <row r="13" spans="1:3" ht="37.5" x14ac:dyDescent="0.25">
      <c r="A13" s="206" t="s">
        <v>257</v>
      </c>
      <c r="B13" s="207" t="s">
        <v>258</v>
      </c>
      <c r="C13" s="229">
        <v>0</v>
      </c>
    </row>
    <row r="14" spans="1:3" ht="37.5" x14ac:dyDescent="0.25">
      <c r="A14" s="267" t="s">
        <v>339</v>
      </c>
      <c r="B14" s="214" t="s">
        <v>259</v>
      </c>
      <c r="C14" s="229">
        <v>0</v>
      </c>
    </row>
    <row r="15" spans="1:3" ht="37.5" x14ac:dyDescent="0.25">
      <c r="A15" s="267" t="s">
        <v>340</v>
      </c>
      <c r="B15" s="214" t="s">
        <v>260</v>
      </c>
      <c r="C15" s="229">
        <v>0</v>
      </c>
    </row>
    <row r="16" spans="1:3" ht="37.5" x14ac:dyDescent="0.25">
      <c r="A16" s="267" t="s">
        <v>335</v>
      </c>
      <c r="B16" s="214" t="s">
        <v>190</v>
      </c>
      <c r="C16" s="229">
        <v>0</v>
      </c>
    </row>
    <row r="18" spans="1:3" ht="18.75" x14ac:dyDescent="0.25">
      <c r="A18" s="461" t="s">
        <v>345</v>
      </c>
      <c r="B18" s="462"/>
      <c r="C18" s="462"/>
    </row>
  </sheetData>
  <mergeCells count="2">
    <mergeCell ref="A8:C8"/>
    <mergeCell ref="A18:C18"/>
  </mergeCells>
  <phoneticPr fontId="31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="80" zoomScaleNormal="80" workbookViewId="0">
      <selection activeCell="E5" sqref="E5:G5"/>
    </sheetView>
  </sheetViews>
  <sheetFormatPr defaultRowHeight="15" x14ac:dyDescent="0.25"/>
  <cols>
    <col min="1" max="1" width="66" customWidth="1"/>
    <col min="2" max="2" width="9" customWidth="1"/>
    <col min="3" max="3" width="8" customWidth="1"/>
    <col min="4" max="4" width="15.5703125" style="49" customWidth="1"/>
    <col min="5" max="5" width="17.42578125" customWidth="1"/>
    <col min="6" max="6" width="13" customWidth="1"/>
  </cols>
  <sheetData>
    <row r="1" spans="1:7" ht="15.75" x14ac:dyDescent="0.25">
      <c r="E1" s="486" t="s">
        <v>255</v>
      </c>
      <c r="F1" s="462"/>
      <c r="G1" s="462"/>
    </row>
    <row r="2" spans="1:7" ht="15.75" x14ac:dyDescent="0.25">
      <c r="G2" s="383" t="s">
        <v>446</v>
      </c>
    </row>
    <row r="3" spans="1:7" ht="15.75" x14ac:dyDescent="0.25">
      <c r="G3" s="73" t="s">
        <v>1</v>
      </c>
    </row>
    <row r="4" spans="1:7" ht="15.75" x14ac:dyDescent="0.25">
      <c r="G4" s="73" t="s">
        <v>2</v>
      </c>
    </row>
    <row r="5" spans="1:7" x14ac:dyDescent="0.25">
      <c r="E5" s="479" t="s">
        <v>525</v>
      </c>
      <c r="F5" s="479"/>
      <c r="G5" s="479"/>
    </row>
    <row r="6" spans="1:7" x14ac:dyDescent="0.25">
      <c r="C6" s="478"/>
      <c r="D6" s="462"/>
    </row>
    <row r="8" spans="1:7" ht="37.5" customHeight="1" x14ac:dyDescent="0.25">
      <c r="A8" s="480" t="s">
        <v>508</v>
      </c>
      <c r="B8" s="480"/>
      <c r="C8" s="480"/>
      <c r="D8" s="480"/>
      <c r="E8" s="6"/>
    </row>
    <row r="9" spans="1:7" ht="18.75" x14ac:dyDescent="0.3">
      <c r="A9" s="1"/>
      <c r="F9" s="74" t="s">
        <v>3</v>
      </c>
    </row>
    <row r="10" spans="1:7" ht="102" customHeight="1" x14ac:dyDescent="0.25">
      <c r="A10" s="308" t="s">
        <v>22</v>
      </c>
      <c r="B10" s="309" t="s">
        <v>5</v>
      </c>
      <c r="C10" s="309" t="s">
        <v>6</v>
      </c>
      <c r="D10" s="307" t="s">
        <v>522</v>
      </c>
      <c r="E10" s="307" t="s">
        <v>509</v>
      </c>
      <c r="F10" s="307" t="s">
        <v>126</v>
      </c>
    </row>
    <row r="11" spans="1:7" ht="18.75" x14ac:dyDescent="0.25">
      <c r="A11" s="34">
        <v>1</v>
      </c>
      <c r="B11" s="2">
        <v>2</v>
      </c>
      <c r="C11" s="2">
        <v>3</v>
      </c>
      <c r="D11" s="75">
        <v>4</v>
      </c>
      <c r="E11" s="75">
        <v>5</v>
      </c>
      <c r="F11" s="75">
        <v>6</v>
      </c>
    </row>
    <row r="12" spans="1:7" ht="18.75" x14ac:dyDescent="0.3">
      <c r="A12" s="35" t="s">
        <v>7</v>
      </c>
      <c r="B12" s="3"/>
      <c r="C12" s="3"/>
      <c r="D12" s="234">
        <f>D13+D20+D22+D25++D29+D34+D36+D39+D41+D43+D32</f>
        <v>28463.7</v>
      </c>
      <c r="E12" s="234">
        <f>E13+E20+E22+E25+E29+E34+E36+E39+E41+E32+E43</f>
        <v>16421.350000000006</v>
      </c>
      <c r="F12" s="234">
        <f>E12/D12*100</f>
        <v>57.692253642358523</v>
      </c>
      <c r="G12" s="235"/>
    </row>
    <row r="13" spans="1:7" ht="18.75" x14ac:dyDescent="0.3">
      <c r="A13" s="35" t="s">
        <v>8</v>
      </c>
      <c r="B13" s="3" t="s">
        <v>23</v>
      </c>
      <c r="C13" s="3" t="s">
        <v>24</v>
      </c>
      <c r="D13" s="83">
        <f>D14+D15+D16+D17+D18+D19</f>
        <v>11739.8</v>
      </c>
      <c r="E13" s="83">
        <f>E14+E15+E16+E17+E18+E19</f>
        <v>7621.8</v>
      </c>
      <c r="F13" s="234">
        <f t="shared" ref="F13:F42" si="0">E13/D13*100</f>
        <v>64.922741443636184</v>
      </c>
    </row>
    <row r="14" spans="1:7" ht="57" customHeight="1" x14ac:dyDescent="0.3">
      <c r="A14" s="36" t="str">
        <f>прил._5!B28</f>
        <v>Функционирование высшего должностного лица субъекта Российской Федерации и муниципального образования</v>
      </c>
      <c r="B14" s="7" t="s">
        <v>23</v>
      </c>
      <c r="C14" s="7" t="s">
        <v>25</v>
      </c>
      <c r="D14" s="84">
        <f>прил._5!K28</f>
        <v>853.1</v>
      </c>
      <c r="E14" s="84">
        <f>прил._5!L28</f>
        <v>644.4</v>
      </c>
      <c r="F14" s="310">
        <f t="shared" si="0"/>
        <v>75.536279451412497</v>
      </c>
    </row>
    <row r="15" spans="1:7" ht="72.75" customHeight="1" x14ac:dyDescent="0.3">
      <c r="A15" s="187" t="s">
        <v>175</v>
      </c>
      <c r="B15" s="7" t="s">
        <v>23</v>
      </c>
      <c r="C15" s="7" t="s">
        <v>27</v>
      </c>
      <c r="D15" s="84">
        <f>прил._5!K16</f>
        <v>10</v>
      </c>
      <c r="E15" s="84">
        <v>1.4</v>
      </c>
      <c r="F15" s="310">
        <f t="shared" si="0"/>
        <v>13.999999999999998</v>
      </c>
    </row>
    <row r="16" spans="1:7" ht="75" x14ac:dyDescent="0.3">
      <c r="A16" s="37" t="str">
        <f>прил._5!B33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7" t="s">
        <v>23</v>
      </c>
      <c r="C16" s="7" t="s">
        <v>26</v>
      </c>
      <c r="D16" s="85">
        <f>прил._5!K33</f>
        <v>4889.2</v>
      </c>
      <c r="E16" s="85">
        <f>прил._5!L33</f>
        <v>3362.2000000000003</v>
      </c>
      <c r="F16" s="310">
        <f t="shared" si="0"/>
        <v>68.767896588398926</v>
      </c>
    </row>
    <row r="17" spans="1:6" s="9" customFormat="1" ht="56.25" x14ac:dyDescent="0.3">
      <c r="A17" s="38" t="s">
        <v>47</v>
      </c>
      <c r="B17" s="7" t="s">
        <v>23</v>
      </c>
      <c r="C17" s="7" t="s">
        <v>29</v>
      </c>
      <c r="D17" s="85">
        <f>прил._5!K21</f>
        <v>70</v>
      </c>
      <c r="E17" s="85">
        <f>прил._5!L25</f>
        <v>52.2</v>
      </c>
      <c r="F17" s="310">
        <f t="shared" si="0"/>
        <v>74.571428571428584</v>
      </c>
    </row>
    <row r="18" spans="1:6" ht="18.75" x14ac:dyDescent="0.3">
      <c r="A18" s="147" t="str">
        <f>прил._5!B48</f>
        <v>Резервные фонды</v>
      </c>
      <c r="B18" s="148" t="s">
        <v>23</v>
      </c>
      <c r="C18" s="148" t="s">
        <v>41</v>
      </c>
      <c r="D18" s="85">
        <f>прил._5!K48</f>
        <v>10</v>
      </c>
      <c r="E18" s="85">
        <f>прил._5!L48</f>
        <v>0</v>
      </c>
      <c r="F18" s="234">
        <f t="shared" si="0"/>
        <v>0</v>
      </c>
    </row>
    <row r="19" spans="1:6" ht="18.75" x14ac:dyDescent="0.3">
      <c r="A19" s="147" t="str">
        <f>прил._5!B53</f>
        <v>Другие общегосударственные вопросы</v>
      </c>
      <c r="B19" s="148" t="s">
        <v>23</v>
      </c>
      <c r="C19" s="148" t="s">
        <v>40</v>
      </c>
      <c r="D19" s="85">
        <f>прил._5!K53</f>
        <v>5907.5</v>
      </c>
      <c r="E19" s="85">
        <f>прил._5!L53</f>
        <v>3561.6000000000004</v>
      </c>
      <c r="F19" s="310">
        <f t="shared" si="0"/>
        <v>60.289462547608977</v>
      </c>
    </row>
    <row r="20" spans="1:6" ht="18.75" x14ac:dyDescent="0.3">
      <c r="A20" s="39" t="s">
        <v>10</v>
      </c>
      <c r="B20" s="8" t="s">
        <v>25</v>
      </c>
      <c r="C20" s="8" t="s">
        <v>24</v>
      </c>
      <c r="D20" s="86">
        <f>прил._5!K65</f>
        <v>243</v>
      </c>
      <c r="E20" s="86">
        <f>прил._5!L65</f>
        <v>142.30000000000001</v>
      </c>
      <c r="F20" s="234">
        <f t="shared" si="0"/>
        <v>58.559670781893011</v>
      </c>
    </row>
    <row r="21" spans="1:6" ht="18.75" x14ac:dyDescent="0.3">
      <c r="A21" s="391" t="s">
        <v>481</v>
      </c>
      <c r="B21" s="7" t="s">
        <v>25</v>
      </c>
      <c r="C21" s="7" t="s">
        <v>27</v>
      </c>
      <c r="D21" s="85">
        <v>243</v>
      </c>
      <c r="E21" s="85">
        <f>прил._5!L70</f>
        <v>142.30000000000001</v>
      </c>
      <c r="F21" s="310">
        <f t="shared" si="0"/>
        <v>58.559670781893011</v>
      </c>
    </row>
    <row r="22" spans="1:6" ht="37.5" x14ac:dyDescent="0.3">
      <c r="A22" s="39" t="s">
        <v>12</v>
      </c>
      <c r="B22" s="8" t="s">
        <v>27</v>
      </c>
      <c r="C22" s="8" t="s">
        <v>24</v>
      </c>
      <c r="D22" s="86">
        <f>прил._5!K71</f>
        <v>64.599999999999994</v>
      </c>
      <c r="E22" s="86">
        <f>прил._5!L71</f>
        <v>57.1</v>
      </c>
      <c r="F22" s="234">
        <f t="shared" si="0"/>
        <v>88.390092879256983</v>
      </c>
    </row>
    <row r="23" spans="1:6" ht="56.25" x14ac:dyDescent="0.3">
      <c r="A23" s="37" t="s">
        <v>13</v>
      </c>
      <c r="B23" s="7" t="s">
        <v>27</v>
      </c>
      <c r="C23" s="7" t="s">
        <v>28</v>
      </c>
      <c r="D23" s="85">
        <f>прил._5!K72</f>
        <v>44.6</v>
      </c>
      <c r="E23" s="85">
        <f>прил._5!L72</f>
        <v>37.1</v>
      </c>
      <c r="F23" s="85">
        <f>прил._5!M72</f>
        <v>83.183856502242151</v>
      </c>
    </row>
    <row r="24" spans="1:6" ht="44.25" customHeight="1" x14ac:dyDescent="0.3">
      <c r="A24" s="37" t="s">
        <v>14</v>
      </c>
      <c r="B24" s="7" t="s">
        <v>27</v>
      </c>
      <c r="C24" s="7">
        <v>14</v>
      </c>
      <c r="D24" s="85">
        <f>прил._5!K79</f>
        <v>20</v>
      </c>
      <c r="E24" s="85">
        <f>прил._5!L79</f>
        <v>20</v>
      </c>
      <c r="F24" s="310">
        <f t="shared" si="0"/>
        <v>100</v>
      </c>
    </row>
    <row r="25" spans="1:6" ht="18.75" x14ac:dyDescent="0.3">
      <c r="A25" s="39" t="s">
        <v>15</v>
      </c>
      <c r="B25" s="8" t="s">
        <v>26</v>
      </c>
      <c r="C25" s="8" t="s">
        <v>24</v>
      </c>
      <c r="D25" s="86">
        <f>прил._5!K83</f>
        <v>5641.6</v>
      </c>
      <c r="E25" s="86">
        <f>прил._5!L83</f>
        <v>3693.7</v>
      </c>
      <c r="F25" s="234">
        <f t="shared" si="0"/>
        <v>65.472560975609753</v>
      </c>
    </row>
    <row r="26" spans="1:6" s="47" customFormat="1" ht="18.75" x14ac:dyDescent="0.3">
      <c r="A26" s="45" t="s">
        <v>97</v>
      </c>
      <c r="B26" s="46" t="s">
        <v>26</v>
      </c>
      <c r="C26" s="46" t="s">
        <v>28</v>
      </c>
      <c r="D26" s="87">
        <v>5496.6</v>
      </c>
      <c r="E26" s="87">
        <f>прил._5!L88</f>
        <v>3566.7</v>
      </c>
      <c r="F26" s="310">
        <f t="shared" si="0"/>
        <v>64.889204235345474</v>
      </c>
    </row>
    <row r="27" spans="1:6" ht="18.75" x14ac:dyDescent="0.3">
      <c r="A27" s="37" t="str">
        <f>прил._5!B89</f>
        <v>Связь и информатика</v>
      </c>
      <c r="B27" s="7" t="s">
        <v>26</v>
      </c>
      <c r="C27" s="7" t="s">
        <v>99</v>
      </c>
      <c r="D27" s="85">
        <v>185</v>
      </c>
      <c r="E27" s="85">
        <f>прил._5!L93</f>
        <v>127</v>
      </c>
      <c r="F27" s="310">
        <f t="shared" si="0"/>
        <v>68.648648648648646</v>
      </c>
    </row>
    <row r="28" spans="1:6" ht="18.75" x14ac:dyDescent="0.3">
      <c r="A28" s="391" t="s">
        <v>447</v>
      </c>
      <c r="B28" s="275" t="s">
        <v>26</v>
      </c>
      <c r="C28" s="275" t="s">
        <v>39</v>
      </c>
      <c r="D28" s="85">
        <v>10</v>
      </c>
      <c r="E28" s="85">
        <v>0</v>
      </c>
      <c r="F28" s="310">
        <f t="shared" si="0"/>
        <v>0</v>
      </c>
    </row>
    <row r="29" spans="1:6" ht="18.75" x14ac:dyDescent="0.3">
      <c r="A29" s="39" t="s">
        <v>16</v>
      </c>
      <c r="B29" s="8" t="s">
        <v>30</v>
      </c>
      <c r="C29" s="8" t="s">
        <v>24</v>
      </c>
      <c r="D29" s="86">
        <f>прил._5!K99</f>
        <v>4939.6000000000004</v>
      </c>
      <c r="E29" s="86">
        <f>прил._5!L99</f>
        <v>1081.5999999999999</v>
      </c>
      <c r="F29" s="234">
        <f t="shared" si="0"/>
        <v>21.896509838853344</v>
      </c>
    </row>
    <row r="30" spans="1:6" ht="18.75" x14ac:dyDescent="0.3">
      <c r="A30" s="37" t="s">
        <v>17</v>
      </c>
      <c r="B30" s="7" t="s">
        <v>30</v>
      </c>
      <c r="C30" s="7" t="s">
        <v>25</v>
      </c>
      <c r="D30" s="85">
        <f>прил._5!K104</f>
        <v>1083.9000000000001</v>
      </c>
      <c r="E30" s="85">
        <f>прил._5!L104</f>
        <v>200</v>
      </c>
      <c r="F30" s="85">
        <f>прил._5!M104</f>
        <v>18.451886705415628</v>
      </c>
    </row>
    <row r="31" spans="1:6" ht="18.75" x14ac:dyDescent="0.3">
      <c r="A31" s="37" t="s">
        <v>18</v>
      </c>
      <c r="B31" s="7" t="s">
        <v>30</v>
      </c>
      <c r="C31" s="7" t="s">
        <v>27</v>
      </c>
      <c r="D31" s="85">
        <f>прил._5!K105</f>
        <v>3855.7</v>
      </c>
      <c r="E31" s="85">
        <f>прил._5!L105</f>
        <v>881.59999999999991</v>
      </c>
      <c r="F31" s="85">
        <f>прил._5!M105</f>
        <v>22.864849443680782</v>
      </c>
    </row>
    <row r="32" spans="1:6" ht="18.75" x14ac:dyDescent="0.3">
      <c r="A32" s="35" t="str">
        <f>прил._5!B118</f>
        <v>Образование</v>
      </c>
      <c r="B32" s="3" t="s">
        <v>453</v>
      </c>
      <c r="C32" s="3" t="s">
        <v>24</v>
      </c>
      <c r="D32" s="392">
        <f>D33</f>
        <v>9.6999999999999993</v>
      </c>
      <c r="E32" s="392">
        <f>E33</f>
        <v>9.6999999999999993</v>
      </c>
      <c r="F32" s="392">
        <f t="shared" ref="F32" si="1">F33</f>
        <v>100</v>
      </c>
    </row>
    <row r="33" spans="1:6" ht="18.75" x14ac:dyDescent="0.3">
      <c r="A33" s="37" t="str">
        <f>прил._5!B119</f>
        <v>Молодежная политика</v>
      </c>
      <c r="B33" s="275" t="s">
        <v>453</v>
      </c>
      <c r="C33" s="275" t="s">
        <v>453</v>
      </c>
      <c r="D33" s="85">
        <f>прил._5!K118</f>
        <v>9.6999999999999993</v>
      </c>
      <c r="E33" s="85">
        <v>9.6999999999999993</v>
      </c>
      <c r="F33" s="85">
        <f>прил._5!M118</f>
        <v>100</v>
      </c>
    </row>
    <row r="34" spans="1:6" ht="18.75" x14ac:dyDescent="0.3">
      <c r="A34" s="149" t="s">
        <v>19</v>
      </c>
      <c r="B34" s="150" t="s">
        <v>31</v>
      </c>
      <c r="C34" s="150" t="s">
        <v>24</v>
      </c>
      <c r="D34" s="86">
        <f>прил._5!K124</f>
        <v>5115.8</v>
      </c>
      <c r="E34" s="86">
        <f>прил._5!L124</f>
        <v>3450.4</v>
      </c>
      <c r="F34" s="234">
        <f t="shared" si="0"/>
        <v>67.445951757300918</v>
      </c>
    </row>
    <row r="35" spans="1:6" ht="18.75" x14ac:dyDescent="0.3">
      <c r="A35" s="151" t="s">
        <v>20</v>
      </c>
      <c r="B35" s="148" t="s">
        <v>31</v>
      </c>
      <c r="C35" s="148" t="s">
        <v>23</v>
      </c>
      <c r="D35" s="85">
        <f>прил._5!K125</f>
        <v>5115.8</v>
      </c>
      <c r="E35" s="85">
        <f>прил._5!L125</f>
        <v>3450.4</v>
      </c>
      <c r="F35" s="310">
        <f t="shared" si="0"/>
        <v>67.445951757300918</v>
      </c>
    </row>
    <row r="36" spans="1:6" ht="18.75" x14ac:dyDescent="0.3">
      <c r="A36" s="40" t="s">
        <v>37</v>
      </c>
      <c r="B36" s="41">
        <v>10</v>
      </c>
      <c r="C36" s="42" t="s">
        <v>128</v>
      </c>
      <c r="D36" s="86">
        <f>прил._5!K133</f>
        <v>436.2</v>
      </c>
      <c r="E36" s="86">
        <f>прил._5!L133</f>
        <v>299.2</v>
      </c>
      <c r="F36" s="234">
        <f t="shared" si="0"/>
        <v>68.592388812471341</v>
      </c>
    </row>
    <row r="37" spans="1:6" ht="18.75" x14ac:dyDescent="0.3">
      <c r="A37" s="187" t="s">
        <v>38</v>
      </c>
      <c r="B37" s="43">
        <v>10</v>
      </c>
      <c r="C37" s="44" t="s">
        <v>129</v>
      </c>
      <c r="D37" s="85">
        <f>прил._5!K134</f>
        <v>416.2</v>
      </c>
      <c r="E37" s="85">
        <f>прил._5!L138</f>
        <v>279.2</v>
      </c>
      <c r="F37" s="310">
        <f t="shared" si="0"/>
        <v>67.083133109082169</v>
      </c>
    </row>
    <row r="38" spans="1:6" ht="18.75" x14ac:dyDescent="0.3">
      <c r="A38" s="187" t="s">
        <v>118</v>
      </c>
      <c r="B38" s="43">
        <v>10</v>
      </c>
      <c r="C38" s="5" t="s">
        <v>27</v>
      </c>
      <c r="D38" s="85">
        <f>прил._5!K139</f>
        <v>20</v>
      </c>
      <c r="E38" s="85">
        <f>прил._5!L139</f>
        <v>20</v>
      </c>
      <c r="F38" s="310">
        <f t="shared" si="0"/>
        <v>100</v>
      </c>
    </row>
    <row r="39" spans="1:6" ht="18.75" x14ac:dyDescent="0.3">
      <c r="A39" s="35" t="s">
        <v>219</v>
      </c>
      <c r="B39" s="8" t="s">
        <v>41</v>
      </c>
      <c r="C39" s="8" t="s">
        <v>24</v>
      </c>
      <c r="D39" s="86">
        <f>прил._5!K144</f>
        <v>122.4</v>
      </c>
      <c r="E39" s="86">
        <f>прил._5!L144</f>
        <v>31</v>
      </c>
      <c r="F39" s="234">
        <f t="shared" si="0"/>
        <v>25.326797385620914</v>
      </c>
    </row>
    <row r="40" spans="1:6" ht="18.75" x14ac:dyDescent="0.3">
      <c r="A40" s="37" t="s">
        <v>21</v>
      </c>
      <c r="B40" s="7" t="s">
        <v>41</v>
      </c>
      <c r="C40" s="7" t="s">
        <v>25</v>
      </c>
      <c r="D40" s="85">
        <f>прил._5!K145</f>
        <v>122.4</v>
      </c>
      <c r="E40" s="85">
        <f>прил._5!L144</f>
        <v>31</v>
      </c>
      <c r="F40" s="310">
        <f t="shared" si="0"/>
        <v>25.326797385620914</v>
      </c>
    </row>
    <row r="41" spans="1:6" ht="18.75" x14ac:dyDescent="0.3">
      <c r="A41" s="40" t="s">
        <v>43</v>
      </c>
      <c r="B41" s="4" t="s">
        <v>39</v>
      </c>
      <c r="C41" s="4" t="s">
        <v>24</v>
      </c>
      <c r="D41" s="86">
        <f>прил._5!K150</f>
        <v>150</v>
      </c>
      <c r="E41" s="86">
        <f>прил._5!L150</f>
        <v>34.4</v>
      </c>
      <c r="F41" s="234">
        <f t="shared" si="0"/>
        <v>22.933333333333334</v>
      </c>
    </row>
    <row r="42" spans="1:6" ht="18.75" x14ac:dyDescent="0.3">
      <c r="A42" s="36" t="s">
        <v>44</v>
      </c>
      <c r="B42" s="5">
        <v>12</v>
      </c>
      <c r="C42" s="5" t="s">
        <v>25</v>
      </c>
      <c r="D42" s="85">
        <v>150</v>
      </c>
      <c r="E42" s="85">
        <v>34.4</v>
      </c>
      <c r="F42" s="310">
        <f t="shared" si="0"/>
        <v>22.933333333333334</v>
      </c>
    </row>
    <row r="43" spans="1:6" ht="37.5" x14ac:dyDescent="0.3">
      <c r="A43" s="430" t="s">
        <v>472</v>
      </c>
      <c r="B43" s="431" t="s">
        <v>40</v>
      </c>
      <c r="C43" s="431" t="s">
        <v>24</v>
      </c>
      <c r="D43" s="432">
        <f>прил._5!K156</f>
        <v>1</v>
      </c>
      <c r="E43" s="432">
        <f>прил._5!L156</f>
        <v>0.15</v>
      </c>
      <c r="F43" s="432">
        <f>прил._5!M156</f>
        <v>15</v>
      </c>
    </row>
    <row r="44" spans="1:6" ht="37.5" x14ac:dyDescent="0.3">
      <c r="A44" s="433" t="s">
        <v>476</v>
      </c>
      <c r="B44" s="434">
        <v>13</v>
      </c>
      <c r="C44" s="434" t="s">
        <v>23</v>
      </c>
      <c r="D44" s="435">
        <v>1</v>
      </c>
      <c r="E44" s="435">
        <f>прил._5!L161</f>
        <v>0.15</v>
      </c>
      <c r="F44" s="435">
        <v>1</v>
      </c>
    </row>
    <row r="45" spans="1:6" ht="18.75" x14ac:dyDescent="0.3">
      <c r="E45" s="76"/>
      <c r="F45" s="77"/>
    </row>
    <row r="47" spans="1:6" ht="15" customHeight="1" x14ac:dyDescent="0.25">
      <c r="A47" s="48" t="s">
        <v>346</v>
      </c>
      <c r="B47" s="48"/>
      <c r="C47" s="48"/>
    </row>
  </sheetData>
  <mergeCells count="4">
    <mergeCell ref="A8:D8"/>
    <mergeCell ref="C6:D6"/>
    <mergeCell ref="E5:G5"/>
    <mergeCell ref="E1:G1"/>
  </mergeCells>
  <phoneticPr fontId="31" type="noConversion"/>
  <pageMargins left="0.70866141732283472" right="0.21" top="0.34" bottom="0.32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57"/>
  <sheetViews>
    <sheetView zoomScale="90" zoomScaleNormal="90" zoomScaleSheetLayoutView="100" workbookViewId="0">
      <selection activeCell="C6" sqref="C6"/>
    </sheetView>
  </sheetViews>
  <sheetFormatPr defaultColWidth="45.28515625" defaultRowHeight="15" x14ac:dyDescent="0.25"/>
  <cols>
    <col min="1" max="1" width="3.85546875" style="10" customWidth="1"/>
    <col min="2" max="2" width="62.140625" style="10" customWidth="1"/>
    <col min="3" max="3" width="4.7109375" style="10" customWidth="1"/>
    <col min="4" max="5" width="5" style="10" customWidth="1"/>
    <col min="6" max="6" width="9" style="10" customWidth="1"/>
    <col min="7" max="7" width="4.7109375" style="11" customWidth="1"/>
    <col min="8" max="8" width="15.140625" style="10" customWidth="1"/>
    <col min="9" max="9" width="13.140625" style="10" customWidth="1"/>
    <col min="10" max="10" width="12" style="10" customWidth="1"/>
    <col min="11" max="252" width="9.140625" style="10" customWidth="1"/>
    <col min="253" max="253" width="3.85546875" style="10" customWidth="1"/>
    <col min="254" max="16384" width="45.28515625" style="10"/>
  </cols>
  <sheetData>
    <row r="1" spans="1:14" x14ac:dyDescent="0.25">
      <c r="B1"/>
      <c r="C1" s="495" t="s">
        <v>443</v>
      </c>
      <c r="D1" s="495"/>
      <c r="E1" s="495"/>
      <c r="F1" s="495"/>
      <c r="G1" s="495"/>
      <c r="H1" s="495"/>
      <c r="I1" s="462"/>
      <c r="J1" s="462"/>
    </row>
    <row r="2" spans="1:14" x14ac:dyDescent="0.25">
      <c r="C2" s="495" t="s">
        <v>445</v>
      </c>
      <c r="D2" s="495"/>
      <c r="E2" s="495"/>
      <c r="F2" s="495"/>
      <c r="G2" s="495"/>
      <c r="H2" s="495"/>
      <c r="I2" s="462"/>
      <c r="J2" s="462"/>
    </row>
    <row r="3" spans="1:14" x14ac:dyDescent="0.25">
      <c r="C3" s="495" t="s">
        <v>123</v>
      </c>
      <c r="D3" s="495"/>
      <c r="E3" s="495"/>
      <c r="F3" s="495"/>
      <c r="G3" s="495"/>
      <c r="H3" s="495"/>
      <c r="I3" s="462"/>
      <c r="J3" s="462"/>
    </row>
    <row r="4" spans="1:14" x14ac:dyDescent="0.25">
      <c r="C4" s="495" t="s">
        <v>2</v>
      </c>
      <c r="D4" s="495"/>
      <c r="E4" s="495"/>
      <c r="F4" s="495"/>
      <c r="G4" s="495"/>
      <c r="H4" s="495"/>
      <c r="I4" s="462"/>
      <c r="J4" s="462"/>
    </row>
    <row r="5" spans="1:14" x14ac:dyDescent="0.25">
      <c r="C5" s="495" t="s">
        <v>526</v>
      </c>
      <c r="D5" s="479"/>
      <c r="E5" s="479"/>
      <c r="F5" s="479"/>
      <c r="G5" s="479"/>
      <c r="H5" s="479"/>
      <c r="I5" s="462"/>
      <c r="J5" s="462"/>
    </row>
    <row r="6" spans="1:14" x14ac:dyDescent="0.25">
      <c r="C6" s="287"/>
      <c r="D6" s="287"/>
      <c r="E6" s="287"/>
      <c r="F6" s="287"/>
      <c r="G6" s="287"/>
      <c r="H6" s="287"/>
    </row>
    <row r="7" spans="1:14" x14ac:dyDescent="0.25">
      <c r="C7" s="495"/>
      <c r="D7" s="495"/>
      <c r="E7" s="495"/>
      <c r="F7" s="495"/>
      <c r="G7" s="495"/>
      <c r="H7" s="495"/>
    </row>
    <row r="8" spans="1:14" ht="52.5" customHeight="1" x14ac:dyDescent="0.25">
      <c r="A8" s="496" t="s">
        <v>510</v>
      </c>
      <c r="B8" s="496"/>
      <c r="C8" s="496"/>
      <c r="D8" s="496"/>
      <c r="E8" s="496"/>
      <c r="F8" s="496"/>
      <c r="G8" s="496"/>
      <c r="H8" s="496"/>
    </row>
    <row r="9" spans="1:14" x14ac:dyDescent="0.25">
      <c r="H9" s="12" t="s">
        <v>59</v>
      </c>
    </row>
    <row r="10" spans="1:14" ht="90.75" customHeight="1" x14ac:dyDescent="0.25">
      <c r="A10" s="311" t="s">
        <v>60</v>
      </c>
      <c r="B10" s="311" t="s">
        <v>4</v>
      </c>
      <c r="C10" s="487" t="s">
        <v>32</v>
      </c>
      <c r="D10" s="488"/>
      <c r="E10" s="488"/>
      <c r="F10" s="489"/>
      <c r="G10" s="312" t="s">
        <v>33</v>
      </c>
      <c r="H10" s="307" t="s">
        <v>521</v>
      </c>
      <c r="I10" s="307" t="s">
        <v>463</v>
      </c>
      <c r="J10" s="307" t="s">
        <v>126</v>
      </c>
    </row>
    <row r="11" spans="1:14" x14ac:dyDescent="0.25">
      <c r="A11" s="13">
        <v>1</v>
      </c>
      <c r="B11" s="13">
        <v>2</v>
      </c>
      <c r="C11" s="490">
        <v>6</v>
      </c>
      <c r="D11" s="491"/>
      <c r="E11" s="491"/>
      <c r="F11" s="492"/>
      <c r="G11" s="111">
        <v>7</v>
      </c>
      <c r="H11" s="13">
        <v>8</v>
      </c>
      <c r="I11" s="13">
        <v>9</v>
      </c>
      <c r="J11" s="13">
        <v>10</v>
      </c>
    </row>
    <row r="12" spans="1:14" ht="18" customHeight="1" x14ac:dyDescent="0.25">
      <c r="A12" s="313"/>
      <c r="B12" s="314" t="s">
        <v>63</v>
      </c>
      <c r="C12" s="315"/>
      <c r="D12" s="315"/>
      <c r="E12" s="315"/>
      <c r="F12" s="315"/>
      <c r="G12" s="313"/>
      <c r="H12" s="316">
        <f>H13+H17+H25+H33+H42+H46+H54+H72+H89+H101+H105+H115+H118+H129+H134+H137+H139+H147+H50+H68+H143+H38</f>
        <v>28463.7</v>
      </c>
      <c r="I12" s="316">
        <f>I13+I17+I25+I33+I42+I46+I54+I72+I89+I101+I105+I115+I118+I129+I134+I137+I139+I147+I50+I68+I143+I38</f>
        <v>16421.350000000002</v>
      </c>
      <c r="J12" s="316">
        <f>I12/H12*100</f>
        <v>57.692253642358516</v>
      </c>
      <c r="N12" s="22"/>
    </row>
    <row r="13" spans="1:14" s="15" customFormat="1" ht="66" customHeight="1" x14ac:dyDescent="0.25">
      <c r="A13" s="317"/>
      <c r="B13" s="318" t="str">
        <f>прил._5!B85</f>
        <v>Муниципальная программа
«Комплексное и устойчивое развитие в сфере дорожного хозяйства» на 2018 – 2020 годы в Новодмитриевском сельском поселении</v>
      </c>
      <c r="C13" s="319" t="s">
        <v>26</v>
      </c>
      <c r="D13" s="319" t="s">
        <v>66</v>
      </c>
      <c r="E13" s="319" t="s">
        <v>24</v>
      </c>
      <c r="F13" s="319" t="s">
        <v>130</v>
      </c>
      <c r="G13" s="319"/>
      <c r="H13" s="320">
        <f>H16</f>
        <v>5446.6</v>
      </c>
      <c r="I13" s="320">
        <f t="shared" ref="I13" si="0">I16</f>
        <v>3566.7</v>
      </c>
      <c r="J13" s="316">
        <f t="shared" ref="J13:J76" si="1">I13/H13*100</f>
        <v>65.484889655932136</v>
      </c>
    </row>
    <row r="14" spans="1:14" ht="32.25" customHeight="1" x14ac:dyDescent="0.25">
      <c r="A14" s="321"/>
      <c r="B14" s="325" t="str">
        <f>прил._5!B86</f>
        <v>Дорожная деятельность в отношении автомобильных дорог местного значения</v>
      </c>
      <c r="C14" s="323" t="s">
        <v>26</v>
      </c>
      <c r="D14" s="323" t="s">
        <v>75</v>
      </c>
      <c r="E14" s="323" t="s">
        <v>24</v>
      </c>
      <c r="F14" s="323" t="s">
        <v>130</v>
      </c>
      <c r="G14" s="323"/>
      <c r="H14" s="324">
        <f>H15</f>
        <v>5446.6</v>
      </c>
      <c r="I14" s="324">
        <f t="shared" ref="I14:I15" si="2">I15</f>
        <v>3566.7</v>
      </c>
      <c r="J14" s="340">
        <f t="shared" si="1"/>
        <v>65.484889655932136</v>
      </c>
    </row>
    <row r="15" spans="1:14" ht="31.5" x14ac:dyDescent="0.25">
      <c r="A15" s="321"/>
      <c r="B15" s="322" t="str">
        <f>прил._5!B87</f>
        <v>Мероприятия, финансируемые за счет средств дорожного фонда</v>
      </c>
      <c r="C15" s="323" t="s">
        <v>26</v>
      </c>
      <c r="D15" s="323" t="s">
        <v>75</v>
      </c>
      <c r="E15" s="323" t="s">
        <v>24</v>
      </c>
      <c r="F15" s="323" t="s">
        <v>131</v>
      </c>
      <c r="G15" s="323"/>
      <c r="H15" s="324">
        <f>H16</f>
        <v>5446.6</v>
      </c>
      <c r="I15" s="324">
        <f t="shared" si="2"/>
        <v>3566.7</v>
      </c>
      <c r="J15" s="340">
        <f t="shared" si="1"/>
        <v>65.484889655932136</v>
      </c>
    </row>
    <row r="16" spans="1:14" s="21" customFormat="1" ht="28.5" customHeight="1" x14ac:dyDescent="0.25">
      <c r="A16" s="321"/>
      <c r="B16" s="326" t="s">
        <v>80</v>
      </c>
      <c r="C16" s="323" t="s">
        <v>26</v>
      </c>
      <c r="D16" s="323" t="s">
        <v>75</v>
      </c>
      <c r="E16" s="323" t="s">
        <v>24</v>
      </c>
      <c r="F16" s="323" t="s">
        <v>131</v>
      </c>
      <c r="G16" s="323" t="s">
        <v>81</v>
      </c>
      <c r="H16" s="324">
        <v>5446.6</v>
      </c>
      <c r="I16" s="324">
        <f>прил._5!L85</f>
        <v>3566.7</v>
      </c>
      <c r="J16" s="340">
        <f t="shared" si="1"/>
        <v>65.484889655932136</v>
      </c>
    </row>
    <row r="17" spans="1:10" s="21" customFormat="1" ht="57" customHeight="1" x14ac:dyDescent="0.25">
      <c r="A17" s="317">
        <v>2</v>
      </c>
      <c r="B17" s="318" t="str">
        <f>прил._5!B73</f>
        <v>Муниципальная программа "Обеспечение безопасности и развитие казачества в Новодмитриевском сельском поселении на 2018-2020 годы"</v>
      </c>
      <c r="C17" s="319" t="s">
        <v>30</v>
      </c>
      <c r="D17" s="319" t="s">
        <v>66</v>
      </c>
      <c r="E17" s="319" t="s">
        <v>24</v>
      </c>
      <c r="F17" s="319" t="s">
        <v>130</v>
      </c>
      <c r="G17" s="319"/>
      <c r="H17" s="320">
        <f>H18+H24</f>
        <v>64.599999999999994</v>
      </c>
      <c r="I17" s="320">
        <f t="shared" ref="I17:J17" si="3">I18+I24</f>
        <v>57.1</v>
      </c>
      <c r="J17" s="320">
        <f t="shared" si="3"/>
        <v>183.18385650224215</v>
      </c>
    </row>
    <row r="18" spans="1:10" s="21" customFormat="1" ht="48" customHeight="1" x14ac:dyDescent="0.25">
      <c r="A18" s="321"/>
      <c r="B18" s="322" t="s">
        <v>482</v>
      </c>
      <c r="C18" s="323" t="s">
        <v>30</v>
      </c>
      <c r="D18" s="323" t="s">
        <v>75</v>
      </c>
      <c r="E18" s="323" t="s">
        <v>24</v>
      </c>
      <c r="F18" s="323" t="s">
        <v>148</v>
      </c>
      <c r="G18" s="323"/>
      <c r="H18" s="324">
        <f>H19</f>
        <v>44.6</v>
      </c>
      <c r="I18" s="324">
        <f t="shared" ref="I18" si="4">I19</f>
        <v>37.1</v>
      </c>
      <c r="J18" s="340">
        <f t="shared" si="1"/>
        <v>83.183856502242151</v>
      </c>
    </row>
    <row r="19" spans="1:10" ht="49.5" customHeight="1" x14ac:dyDescent="0.25">
      <c r="A19" s="321"/>
      <c r="B19" s="326" t="str">
        <f>прил._5!B75</f>
        <v xml:space="preserve"> Предупреждение и ликвидация чрезвычайных ситуаций, стихийных бедствий природного и техногенного характера</v>
      </c>
      <c r="C19" s="323" t="s">
        <v>30</v>
      </c>
      <c r="D19" s="323" t="s">
        <v>75</v>
      </c>
      <c r="E19" s="323" t="s">
        <v>24</v>
      </c>
      <c r="F19" s="323" t="s">
        <v>148</v>
      </c>
      <c r="G19" s="323"/>
      <c r="H19" s="324">
        <f>H20+H21</f>
        <v>44.6</v>
      </c>
      <c r="I19" s="324">
        <f t="shared" ref="I19:J19" si="5">I20+I21</f>
        <v>37.1</v>
      </c>
      <c r="J19" s="324">
        <f t="shared" si="5"/>
        <v>128.5549132947977</v>
      </c>
    </row>
    <row r="20" spans="1:10" ht="64.5" customHeight="1" x14ac:dyDescent="0.25">
      <c r="A20" s="321"/>
      <c r="B20" s="328" t="s">
        <v>76</v>
      </c>
      <c r="C20" s="323" t="s">
        <v>30</v>
      </c>
      <c r="D20" s="323" t="s">
        <v>75</v>
      </c>
      <c r="E20" s="323" t="s">
        <v>24</v>
      </c>
      <c r="F20" s="323" t="s">
        <v>148</v>
      </c>
      <c r="G20" s="323" t="s">
        <v>77</v>
      </c>
      <c r="H20" s="324">
        <v>34.6</v>
      </c>
      <c r="I20" s="324">
        <f>прил._5!L76</f>
        <v>34.1</v>
      </c>
      <c r="J20" s="340">
        <f t="shared" si="1"/>
        <v>98.554913294797686</v>
      </c>
    </row>
    <row r="21" spans="1:10" ht="30.75" customHeight="1" x14ac:dyDescent="0.25">
      <c r="A21" s="321"/>
      <c r="B21" s="327" t="s">
        <v>80</v>
      </c>
      <c r="C21" s="323" t="s">
        <v>30</v>
      </c>
      <c r="D21" s="323" t="s">
        <v>75</v>
      </c>
      <c r="E21" s="323" t="s">
        <v>24</v>
      </c>
      <c r="F21" s="323" t="s">
        <v>148</v>
      </c>
      <c r="G21" s="323" t="s">
        <v>81</v>
      </c>
      <c r="H21" s="324">
        <v>10</v>
      </c>
      <c r="I21" s="324">
        <v>3</v>
      </c>
      <c r="J21" s="340">
        <f>I21/H21*100</f>
        <v>30</v>
      </c>
    </row>
    <row r="22" spans="1:10" ht="17.25" customHeight="1" x14ac:dyDescent="0.25">
      <c r="A22" s="321"/>
      <c r="B22" s="325" t="s">
        <v>95</v>
      </c>
      <c r="C22" s="323" t="s">
        <v>30</v>
      </c>
      <c r="D22" s="323" t="s">
        <v>90</v>
      </c>
      <c r="E22" s="323" t="s">
        <v>24</v>
      </c>
      <c r="F22" s="323" t="s">
        <v>130</v>
      </c>
      <c r="G22" s="323"/>
      <c r="H22" s="324">
        <v>20</v>
      </c>
      <c r="I22" s="324">
        <f>I24</f>
        <v>20</v>
      </c>
      <c r="J22" s="340">
        <f t="shared" si="1"/>
        <v>100</v>
      </c>
    </row>
    <row r="23" spans="1:10" ht="29.25" customHeight="1" x14ac:dyDescent="0.25">
      <c r="A23" s="321"/>
      <c r="B23" s="325" t="str">
        <f>прил._5!B81</f>
        <v>Подпрограмма "Поддержка и развитие казачества"</v>
      </c>
      <c r="C23" s="323" t="s">
        <v>30</v>
      </c>
      <c r="D23" s="323" t="s">
        <v>90</v>
      </c>
      <c r="E23" s="323" t="s">
        <v>24</v>
      </c>
      <c r="F23" s="323" t="s">
        <v>149</v>
      </c>
      <c r="G23" s="323"/>
      <c r="H23" s="324">
        <v>20</v>
      </c>
      <c r="I23" s="324">
        <f>I24</f>
        <v>20</v>
      </c>
      <c r="J23" s="340">
        <f t="shared" si="1"/>
        <v>100</v>
      </c>
    </row>
    <row r="24" spans="1:10" ht="36.75" customHeight="1" x14ac:dyDescent="0.25">
      <c r="A24" s="321"/>
      <c r="B24" s="329" t="str">
        <f>прил._5!B82</f>
        <v>Предоставление субсидий бюджетным, автономным учреждениям и иным некоммерческим организациям</v>
      </c>
      <c r="C24" s="323" t="s">
        <v>30</v>
      </c>
      <c r="D24" s="323" t="s">
        <v>90</v>
      </c>
      <c r="E24" s="323" t="s">
        <v>24</v>
      </c>
      <c r="F24" s="323" t="s">
        <v>149</v>
      </c>
      <c r="G24" s="323" t="s">
        <v>113</v>
      </c>
      <c r="H24" s="324">
        <f>прил._5!K82</f>
        <v>20</v>
      </c>
      <c r="I24" s="324">
        <f>прил._5!L82</f>
        <v>20</v>
      </c>
      <c r="J24" s="340">
        <f t="shared" si="1"/>
        <v>100</v>
      </c>
    </row>
    <row r="25" spans="1:10" ht="45" customHeight="1" x14ac:dyDescent="0.25">
      <c r="A25" s="317">
        <v>3</v>
      </c>
      <c r="B25" s="318" t="str">
        <f>прил._5!B126</f>
        <v>Муниципальная программа "Развитие культуры на 2018-2020 годы  в Новодмитриевском сельском поселении"</v>
      </c>
      <c r="C25" s="319" t="s">
        <v>29</v>
      </c>
      <c r="D25" s="319" t="s">
        <v>66</v>
      </c>
      <c r="E25" s="319" t="s">
        <v>24</v>
      </c>
      <c r="F25" s="319" t="s">
        <v>130</v>
      </c>
      <c r="G25" s="319"/>
      <c r="H25" s="320">
        <f>H26</f>
        <v>5115.8</v>
      </c>
      <c r="I25" s="320">
        <f t="shared" ref="I25:J25" si="6">I26</f>
        <v>3450.4</v>
      </c>
      <c r="J25" s="320">
        <f t="shared" si="6"/>
        <v>167.25649797491252</v>
      </c>
    </row>
    <row r="26" spans="1:10" ht="15.75" customHeight="1" x14ac:dyDescent="0.25">
      <c r="A26" s="321"/>
      <c r="B26" s="113" t="s">
        <v>156</v>
      </c>
      <c r="C26" s="323" t="s">
        <v>29</v>
      </c>
      <c r="D26" s="323" t="s">
        <v>75</v>
      </c>
      <c r="E26" s="323" t="s">
        <v>24</v>
      </c>
      <c r="F26" s="323" t="s">
        <v>130</v>
      </c>
      <c r="G26" s="323"/>
      <c r="H26" s="324">
        <f>H27+H32</f>
        <v>5115.8</v>
      </c>
      <c r="I26" s="324">
        <f t="shared" ref="I26:J26" si="7">I27+I32</f>
        <v>3450.4</v>
      </c>
      <c r="J26" s="324">
        <f t="shared" si="7"/>
        <v>167.25649797491252</v>
      </c>
    </row>
    <row r="27" spans="1:10" ht="29.25" customHeight="1" x14ac:dyDescent="0.25">
      <c r="A27" s="330"/>
      <c r="B27" s="113" t="s">
        <v>114</v>
      </c>
      <c r="C27" s="323" t="s">
        <v>29</v>
      </c>
      <c r="D27" s="323" t="s">
        <v>75</v>
      </c>
      <c r="E27" s="323" t="s">
        <v>30</v>
      </c>
      <c r="F27" s="323" t="s">
        <v>130</v>
      </c>
      <c r="G27" s="323"/>
      <c r="H27" s="324">
        <f>H29</f>
        <v>5086.2</v>
      </c>
      <c r="I27" s="324">
        <f>I29</f>
        <v>3420.8</v>
      </c>
      <c r="J27" s="340">
        <f t="shared" si="1"/>
        <v>67.256497974912506</v>
      </c>
    </row>
    <row r="28" spans="1:10" ht="39" customHeight="1" x14ac:dyDescent="0.25">
      <c r="A28" s="330"/>
      <c r="B28" s="113" t="str">
        <f>прил._5!B128</f>
        <v>Подпрограмма "Расходы на обеспечение деятельности (оказание услуг) муниципальных учреждений"</v>
      </c>
      <c r="C28" s="323" t="s">
        <v>29</v>
      </c>
      <c r="D28" s="323" t="s">
        <v>75</v>
      </c>
      <c r="E28" s="323" t="s">
        <v>30</v>
      </c>
      <c r="F28" s="323" t="s">
        <v>132</v>
      </c>
      <c r="G28" s="323"/>
      <c r="H28" s="324">
        <f>H29</f>
        <v>5086.2</v>
      </c>
      <c r="I28" s="324">
        <f>I29</f>
        <v>3420.8</v>
      </c>
      <c r="J28" s="340">
        <f t="shared" si="1"/>
        <v>67.256497974912506</v>
      </c>
    </row>
    <row r="29" spans="1:10" ht="37.5" customHeight="1" x14ac:dyDescent="0.25">
      <c r="A29" s="330"/>
      <c r="B29" s="113" t="s">
        <v>154</v>
      </c>
      <c r="C29" s="323" t="s">
        <v>29</v>
      </c>
      <c r="D29" s="323" t="s">
        <v>75</v>
      </c>
      <c r="E29" s="323" t="s">
        <v>30</v>
      </c>
      <c r="F29" s="323" t="s">
        <v>132</v>
      </c>
      <c r="G29" s="323" t="s">
        <v>113</v>
      </c>
      <c r="H29" s="324">
        <v>5086.2</v>
      </c>
      <c r="I29" s="324">
        <f>прил._5!L129</f>
        <v>3420.8</v>
      </c>
      <c r="J29" s="340">
        <f t="shared" si="1"/>
        <v>67.256497974912506</v>
      </c>
    </row>
    <row r="30" spans="1:10" ht="37.5" customHeight="1" x14ac:dyDescent="0.25">
      <c r="A30" s="330"/>
      <c r="B30" s="393" t="s">
        <v>459</v>
      </c>
      <c r="C30" s="323" t="s">
        <v>29</v>
      </c>
      <c r="D30" s="323" t="s">
        <v>75</v>
      </c>
      <c r="E30" s="323" t="s">
        <v>31</v>
      </c>
      <c r="F30" s="323" t="s">
        <v>130</v>
      </c>
      <c r="G30" s="323"/>
      <c r="H30" s="324">
        <f>H32</f>
        <v>29.6</v>
      </c>
      <c r="I30" s="324">
        <f>I32</f>
        <v>29.6</v>
      </c>
      <c r="J30" s="340">
        <f t="shared" si="1"/>
        <v>100</v>
      </c>
    </row>
    <row r="31" spans="1:10" ht="37.5" customHeight="1" x14ac:dyDescent="0.25">
      <c r="A31" s="330"/>
      <c r="B31" s="393" t="s">
        <v>460</v>
      </c>
      <c r="C31" s="323" t="s">
        <v>29</v>
      </c>
      <c r="D31" s="323" t="s">
        <v>75</v>
      </c>
      <c r="E31" s="323" t="s">
        <v>31</v>
      </c>
      <c r="F31" s="323" t="s">
        <v>461</v>
      </c>
      <c r="G31" s="323"/>
      <c r="H31" s="324">
        <f>H32</f>
        <v>29.6</v>
      </c>
      <c r="I31" s="324">
        <f>I32</f>
        <v>29.6</v>
      </c>
      <c r="J31" s="340">
        <f t="shared" si="1"/>
        <v>100</v>
      </c>
    </row>
    <row r="32" spans="1:10" ht="37.5" customHeight="1" x14ac:dyDescent="0.25">
      <c r="A32" s="330"/>
      <c r="B32" s="342" t="s">
        <v>80</v>
      </c>
      <c r="C32" s="323" t="s">
        <v>29</v>
      </c>
      <c r="D32" s="323" t="s">
        <v>75</v>
      </c>
      <c r="E32" s="323" t="s">
        <v>31</v>
      </c>
      <c r="F32" s="323" t="s">
        <v>461</v>
      </c>
      <c r="G32" s="323" t="s">
        <v>81</v>
      </c>
      <c r="H32" s="324">
        <v>29.6</v>
      </c>
      <c r="I32" s="324">
        <f>прил._5!L132</f>
        <v>29.6</v>
      </c>
      <c r="J32" s="340">
        <f t="shared" si="1"/>
        <v>100</v>
      </c>
    </row>
    <row r="33" spans="1:10" ht="56.25" customHeight="1" x14ac:dyDescent="0.25">
      <c r="A33" s="321">
        <v>4</v>
      </c>
      <c r="B33" s="318" t="str">
        <f>прил._5!B146</f>
        <v xml:space="preserve">Муниципальная программа "Развитие физической культуры и спорта на 2018-2020 годы в Новодмитриевском сельском поселении </v>
      </c>
      <c r="C33" s="319" t="s">
        <v>31</v>
      </c>
      <c r="D33" s="319" t="s">
        <v>66</v>
      </c>
      <c r="E33" s="319" t="s">
        <v>24</v>
      </c>
      <c r="F33" s="319" t="s">
        <v>130</v>
      </c>
      <c r="G33" s="319"/>
      <c r="H33" s="320">
        <f>H37</f>
        <v>122.4</v>
      </c>
      <c r="I33" s="320">
        <f t="shared" ref="I33:J33" si="8">I37</f>
        <v>31</v>
      </c>
      <c r="J33" s="320">
        <f t="shared" si="8"/>
        <v>25.326797385620914</v>
      </c>
    </row>
    <row r="34" spans="1:10" ht="29.25" customHeight="1" x14ac:dyDescent="0.25">
      <c r="A34" s="321"/>
      <c r="B34" s="327" t="str">
        <f>прил._5!B147</f>
        <v>Развитие  физической культуры и спорта</v>
      </c>
      <c r="C34" s="323" t="s">
        <v>31</v>
      </c>
      <c r="D34" s="323" t="s">
        <v>75</v>
      </c>
      <c r="E34" s="323" t="s">
        <v>24</v>
      </c>
      <c r="F34" s="323" t="s">
        <v>130</v>
      </c>
      <c r="G34" s="323"/>
      <c r="H34" s="324">
        <f>H36</f>
        <v>122.4</v>
      </c>
      <c r="I34" s="324">
        <f>I36</f>
        <v>31</v>
      </c>
      <c r="J34" s="324">
        <f>J36</f>
        <v>25.326797385620914</v>
      </c>
    </row>
    <row r="35" spans="1:10" ht="29.25" customHeight="1" x14ac:dyDescent="0.25">
      <c r="A35" s="321"/>
      <c r="B35" s="327" t="s">
        <v>119</v>
      </c>
      <c r="C35" s="323" t="s">
        <v>31</v>
      </c>
      <c r="D35" s="323" t="s">
        <v>75</v>
      </c>
      <c r="E35" s="323" t="s">
        <v>27</v>
      </c>
      <c r="F35" s="323" t="s">
        <v>67</v>
      </c>
      <c r="G35" s="323"/>
      <c r="H35" s="324">
        <f>H37</f>
        <v>122.4</v>
      </c>
      <c r="I35" s="324">
        <f t="shared" ref="I35:J35" si="9">I37</f>
        <v>31</v>
      </c>
      <c r="J35" s="324">
        <f t="shared" si="9"/>
        <v>25.326797385620914</v>
      </c>
    </row>
    <row r="36" spans="1:10" ht="29.25" customHeight="1" x14ac:dyDescent="0.25">
      <c r="A36" s="321"/>
      <c r="B36" s="327" t="s">
        <v>119</v>
      </c>
      <c r="C36" s="323" t="s">
        <v>31</v>
      </c>
      <c r="D36" s="323" t="s">
        <v>75</v>
      </c>
      <c r="E36" s="323" t="s">
        <v>27</v>
      </c>
      <c r="F36" s="323" t="s">
        <v>133</v>
      </c>
      <c r="G36" s="323"/>
      <c r="H36" s="324">
        <f>H37</f>
        <v>122.4</v>
      </c>
      <c r="I36" s="324">
        <f t="shared" ref="I36:J36" si="10">I37</f>
        <v>31</v>
      </c>
      <c r="J36" s="324">
        <f t="shared" si="10"/>
        <v>25.326797385620914</v>
      </c>
    </row>
    <row r="37" spans="1:10" ht="75" customHeight="1" x14ac:dyDescent="0.25">
      <c r="A37" s="321"/>
      <c r="B37" s="331" t="s">
        <v>76</v>
      </c>
      <c r="C37" s="323" t="s">
        <v>31</v>
      </c>
      <c r="D37" s="323" t="s">
        <v>75</v>
      </c>
      <c r="E37" s="323" t="s">
        <v>27</v>
      </c>
      <c r="F37" s="323" t="s">
        <v>133</v>
      </c>
      <c r="G37" s="323" t="s">
        <v>77</v>
      </c>
      <c r="H37" s="324">
        <v>122.4</v>
      </c>
      <c r="I37" s="324">
        <f>прил._5!L149</f>
        <v>31</v>
      </c>
      <c r="J37" s="340">
        <f t="shared" si="1"/>
        <v>25.326797385620914</v>
      </c>
    </row>
    <row r="38" spans="1:10" ht="46.5" customHeight="1" x14ac:dyDescent="0.25">
      <c r="A38" s="23">
        <v>5</v>
      </c>
      <c r="B38" s="429" t="s">
        <v>483</v>
      </c>
      <c r="C38" s="319" t="s">
        <v>99</v>
      </c>
      <c r="D38" s="319" t="s">
        <v>66</v>
      </c>
      <c r="E38" s="319" t="s">
        <v>24</v>
      </c>
      <c r="F38" s="319" t="s">
        <v>130</v>
      </c>
      <c r="G38" s="319"/>
      <c r="H38" s="320">
        <f>H41</f>
        <v>9.6999999999999993</v>
      </c>
      <c r="I38" s="320">
        <f>I41</f>
        <v>9.6999999999999993</v>
      </c>
      <c r="J38" s="316">
        <f t="shared" si="1"/>
        <v>100</v>
      </c>
    </row>
    <row r="39" spans="1:10" ht="36.75" customHeight="1" x14ac:dyDescent="0.25">
      <c r="A39" s="321"/>
      <c r="B39" s="393" t="s">
        <v>456</v>
      </c>
      <c r="C39" s="323" t="s">
        <v>99</v>
      </c>
      <c r="D39" s="323" t="s">
        <v>75</v>
      </c>
      <c r="E39" s="323" t="s">
        <v>24</v>
      </c>
      <c r="F39" s="323" t="s">
        <v>130</v>
      </c>
      <c r="G39" s="323"/>
      <c r="H39" s="324">
        <f>H41</f>
        <v>9.6999999999999993</v>
      </c>
      <c r="I39" s="324">
        <f>I41</f>
        <v>9.6999999999999993</v>
      </c>
      <c r="J39" s="340">
        <f t="shared" si="1"/>
        <v>100</v>
      </c>
    </row>
    <row r="40" spans="1:10" ht="39.75" customHeight="1" x14ac:dyDescent="0.25">
      <c r="A40" s="321"/>
      <c r="B40" s="393" t="s">
        <v>457</v>
      </c>
      <c r="C40" s="323" t="s">
        <v>99</v>
      </c>
      <c r="D40" s="323" t="s">
        <v>75</v>
      </c>
      <c r="E40" s="323" t="s">
        <v>23</v>
      </c>
      <c r="F40" s="323" t="s">
        <v>458</v>
      </c>
      <c r="G40" s="323"/>
      <c r="H40" s="324">
        <f>H41</f>
        <v>9.6999999999999993</v>
      </c>
      <c r="I40" s="324">
        <f>I41</f>
        <v>9.6999999999999993</v>
      </c>
      <c r="J40" s="340">
        <f t="shared" si="1"/>
        <v>100</v>
      </c>
    </row>
    <row r="41" spans="1:10" ht="44.25" customHeight="1" x14ac:dyDescent="0.25">
      <c r="A41" s="321"/>
      <c r="B41" s="342" t="s">
        <v>80</v>
      </c>
      <c r="C41" s="323" t="s">
        <v>99</v>
      </c>
      <c r="D41" s="323" t="s">
        <v>75</v>
      </c>
      <c r="E41" s="323" t="s">
        <v>23</v>
      </c>
      <c r="F41" s="323" t="s">
        <v>458</v>
      </c>
      <c r="G41" s="323" t="s">
        <v>81</v>
      </c>
      <c r="H41" s="324">
        <v>9.6999999999999993</v>
      </c>
      <c r="I41" s="324">
        <f>прил._5!L123</f>
        <v>9.6999999999999993</v>
      </c>
      <c r="J41" s="340">
        <f t="shared" si="1"/>
        <v>100</v>
      </c>
    </row>
    <row r="42" spans="1:10" ht="60" customHeight="1" x14ac:dyDescent="0.25">
      <c r="A42" s="330">
        <v>6</v>
      </c>
      <c r="B42" s="318" t="str">
        <f>прил._5!B54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2" s="319" t="s">
        <v>41</v>
      </c>
      <c r="D42" s="319" t="s">
        <v>66</v>
      </c>
      <c r="E42" s="319" t="s">
        <v>24</v>
      </c>
      <c r="F42" s="319" t="s">
        <v>130</v>
      </c>
      <c r="G42" s="333"/>
      <c r="H42" s="320">
        <f>H43</f>
        <v>14.4</v>
      </c>
      <c r="I42" s="320">
        <f t="shared" ref="I42:I44" si="11">I43</f>
        <v>0</v>
      </c>
      <c r="J42" s="316">
        <f t="shared" si="1"/>
        <v>0</v>
      </c>
    </row>
    <row r="43" spans="1:10" ht="27.75" customHeight="1" x14ac:dyDescent="0.25">
      <c r="A43" s="330"/>
      <c r="B43" s="322" t="s">
        <v>92</v>
      </c>
      <c r="C43" s="323" t="s">
        <v>41</v>
      </c>
      <c r="D43" s="323" t="s">
        <v>75</v>
      </c>
      <c r="E43" s="323" t="s">
        <v>24</v>
      </c>
      <c r="F43" s="323" t="s">
        <v>130</v>
      </c>
      <c r="G43" s="334"/>
      <c r="H43" s="324">
        <f>H44</f>
        <v>14.4</v>
      </c>
      <c r="I43" s="324">
        <f t="shared" si="11"/>
        <v>0</v>
      </c>
      <c r="J43" s="340">
        <f t="shared" si="1"/>
        <v>0</v>
      </c>
    </row>
    <row r="44" spans="1:10" ht="33.75" customHeight="1" x14ac:dyDescent="0.25">
      <c r="A44" s="330"/>
      <c r="B44" s="322" t="s">
        <v>93</v>
      </c>
      <c r="C44" s="323" t="s">
        <v>41</v>
      </c>
      <c r="D44" s="323" t="s">
        <v>75</v>
      </c>
      <c r="E44" s="323" t="s">
        <v>24</v>
      </c>
      <c r="F44" s="323" t="s">
        <v>134</v>
      </c>
      <c r="G44" s="334"/>
      <c r="H44" s="324">
        <f>H45</f>
        <v>14.4</v>
      </c>
      <c r="I44" s="324">
        <f t="shared" si="11"/>
        <v>0</v>
      </c>
      <c r="J44" s="340">
        <f t="shared" si="1"/>
        <v>0</v>
      </c>
    </row>
    <row r="45" spans="1:10" ht="28.5" customHeight="1" x14ac:dyDescent="0.25">
      <c r="A45" s="330"/>
      <c r="B45" s="327" t="str">
        <f>прил._5!B57</f>
        <v>Социальное обеспечение и иные выплаты населению</v>
      </c>
      <c r="C45" s="323" t="s">
        <v>41</v>
      </c>
      <c r="D45" s="323" t="s">
        <v>75</v>
      </c>
      <c r="E45" s="323" t="s">
        <v>24</v>
      </c>
      <c r="F45" s="323" t="s">
        <v>134</v>
      </c>
      <c r="G45" s="334" t="s">
        <v>117</v>
      </c>
      <c r="H45" s="324">
        <v>14.4</v>
      </c>
      <c r="I45" s="324">
        <v>0</v>
      </c>
      <c r="J45" s="340">
        <f t="shared" si="1"/>
        <v>0</v>
      </c>
    </row>
    <row r="46" spans="1:10" ht="63" customHeight="1" x14ac:dyDescent="0.25">
      <c r="A46" s="330">
        <v>7</v>
      </c>
      <c r="B46" s="347" t="s">
        <v>485</v>
      </c>
      <c r="C46" s="336" t="s">
        <v>39</v>
      </c>
      <c r="D46" s="336" t="s">
        <v>66</v>
      </c>
      <c r="E46" s="336" t="s">
        <v>24</v>
      </c>
      <c r="F46" s="336" t="s">
        <v>130</v>
      </c>
      <c r="G46" s="348"/>
      <c r="H46" s="320">
        <f>H49</f>
        <v>20</v>
      </c>
      <c r="I46" s="320">
        <f t="shared" ref="I46" si="12">I49</f>
        <v>20</v>
      </c>
      <c r="J46" s="316">
        <f t="shared" ref="J46:J53" si="13">I46/H46*100</f>
        <v>100</v>
      </c>
    </row>
    <row r="47" spans="1:10" ht="36.75" customHeight="1" x14ac:dyDescent="0.25">
      <c r="A47" s="330"/>
      <c r="B47" s="349" t="s">
        <v>161</v>
      </c>
      <c r="C47" s="338" t="s">
        <v>39</v>
      </c>
      <c r="D47" s="338" t="s">
        <v>75</v>
      </c>
      <c r="E47" s="338" t="s">
        <v>24</v>
      </c>
      <c r="F47" s="338" t="s">
        <v>130</v>
      </c>
      <c r="G47" s="350"/>
      <c r="H47" s="324">
        <f>H48</f>
        <v>20</v>
      </c>
      <c r="I47" s="324">
        <f t="shared" ref="I47:I48" si="14">I48</f>
        <v>20</v>
      </c>
      <c r="J47" s="340">
        <f t="shared" si="13"/>
        <v>100</v>
      </c>
    </row>
    <row r="48" spans="1:10" ht="46.5" customHeight="1" x14ac:dyDescent="0.25">
      <c r="A48" s="330"/>
      <c r="B48" s="349" t="s">
        <v>161</v>
      </c>
      <c r="C48" s="338" t="s">
        <v>39</v>
      </c>
      <c r="D48" s="338" t="s">
        <v>75</v>
      </c>
      <c r="E48" s="338" t="s">
        <v>24</v>
      </c>
      <c r="F48" s="338" t="s">
        <v>155</v>
      </c>
      <c r="G48" s="350"/>
      <c r="H48" s="324">
        <f>H49</f>
        <v>20</v>
      </c>
      <c r="I48" s="324">
        <f t="shared" si="14"/>
        <v>20</v>
      </c>
      <c r="J48" s="340">
        <f t="shared" si="13"/>
        <v>100</v>
      </c>
    </row>
    <row r="49" spans="1:13" ht="31.5" customHeight="1" x14ac:dyDescent="0.25">
      <c r="A49" s="330"/>
      <c r="B49" s="349" t="s">
        <v>112</v>
      </c>
      <c r="C49" s="338" t="s">
        <v>39</v>
      </c>
      <c r="D49" s="338" t="s">
        <v>75</v>
      </c>
      <c r="E49" s="338" t="s">
        <v>24</v>
      </c>
      <c r="F49" s="338" t="s">
        <v>155</v>
      </c>
      <c r="G49" s="350" t="s">
        <v>113</v>
      </c>
      <c r="H49" s="324">
        <v>20</v>
      </c>
      <c r="I49" s="324">
        <f>прил._5!L143</f>
        <v>20</v>
      </c>
      <c r="J49" s="340">
        <f t="shared" si="13"/>
        <v>100</v>
      </c>
    </row>
    <row r="50" spans="1:13" s="15" customFormat="1" ht="72" customHeight="1" x14ac:dyDescent="0.25">
      <c r="A50" s="346">
        <v>8</v>
      </c>
      <c r="B50" s="335" t="s">
        <v>223</v>
      </c>
      <c r="C50" s="336" t="s">
        <v>40</v>
      </c>
      <c r="D50" s="336" t="s">
        <v>66</v>
      </c>
      <c r="E50" s="336" t="s">
        <v>24</v>
      </c>
      <c r="F50" s="336" t="s">
        <v>130</v>
      </c>
      <c r="G50" s="334"/>
      <c r="H50" s="320">
        <f>H51</f>
        <v>204.5</v>
      </c>
      <c r="I50" s="320">
        <f t="shared" ref="I50:I51" si="15">I51</f>
        <v>39.799999999999997</v>
      </c>
      <c r="J50" s="316">
        <f t="shared" si="13"/>
        <v>19.462102689486553</v>
      </c>
    </row>
    <row r="51" spans="1:13" ht="30" customHeight="1" x14ac:dyDescent="0.25">
      <c r="A51" s="330"/>
      <c r="B51" s="337" t="s">
        <v>180</v>
      </c>
      <c r="C51" s="338" t="s">
        <v>40</v>
      </c>
      <c r="D51" s="338" t="s">
        <v>75</v>
      </c>
      <c r="E51" s="338" t="s">
        <v>24</v>
      </c>
      <c r="F51" s="338" t="s">
        <v>130</v>
      </c>
      <c r="G51" s="339"/>
      <c r="H51" s="340">
        <f>H52</f>
        <v>204.5</v>
      </c>
      <c r="I51" s="340">
        <f t="shared" si="15"/>
        <v>39.799999999999997</v>
      </c>
      <c r="J51" s="340">
        <f t="shared" si="13"/>
        <v>19.462102689486553</v>
      </c>
    </row>
    <row r="52" spans="1:13" ht="57" customHeight="1" x14ac:dyDescent="0.25">
      <c r="A52" s="330"/>
      <c r="B52" s="341" t="s">
        <v>182</v>
      </c>
      <c r="C52" s="338" t="s">
        <v>40</v>
      </c>
      <c r="D52" s="338" t="s">
        <v>75</v>
      </c>
      <c r="E52" s="338" t="s">
        <v>24</v>
      </c>
      <c r="F52" s="338" t="s">
        <v>181</v>
      </c>
      <c r="G52" s="339"/>
      <c r="H52" s="340">
        <f>H53</f>
        <v>204.5</v>
      </c>
      <c r="I52" s="340">
        <f>I53</f>
        <v>39.799999999999997</v>
      </c>
      <c r="J52" s="340">
        <f t="shared" si="13"/>
        <v>19.462102689486553</v>
      </c>
    </row>
    <row r="53" spans="1:13" ht="44.25" customHeight="1" x14ac:dyDescent="0.25">
      <c r="A53" s="330"/>
      <c r="B53" s="342" t="s">
        <v>80</v>
      </c>
      <c r="C53" s="343" t="s">
        <v>40</v>
      </c>
      <c r="D53" s="343" t="s">
        <v>75</v>
      </c>
      <c r="E53" s="343" t="s">
        <v>24</v>
      </c>
      <c r="F53" s="343" t="s">
        <v>181</v>
      </c>
      <c r="G53" s="344" t="s">
        <v>81</v>
      </c>
      <c r="H53" s="345">
        <v>204.5</v>
      </c>
      <c r="I53" s="345">
        <f>прил._5!L61</f>
        <v>39.799999999999997</v>
      </c>
      <c r="J53" s="340">
        <f t="shared" si="13"/>
        <v>19.462102689486553</v>
      </c>
    </row>
    <row r="54" spans="1:13" ht="56.25" customHeight="1" x14ac:dyDescent="0.25">
      <c r="A54" s="317">
        <v>9</v>
      </c>
      <c r="B54" s="351" t="str">
        <f>прил._5!B90</f>
        <v>Муниципальная программа "Информационное общество Северского района в Новодмитриевском сельском поселении на 2018-2020 годы"</v>
      </c>
      <c r="C54" s="319" t="s">
        <v>100</v>
      </c>
      <c r="D54" s="319" t="s">
        <v>66</v>
      </c>
      <c r="E54" s="319" t="s">
        <v>24</v>
      </c>
      <c r="F54" s="319" t="s">
        <v>130</v>
      </c>
      <c r="G54" s="319"/>
      <c r="H54" s="320">
        <f>H55+H58</f>
        <v>335</v>
      </c>
      <c r="I54" s="320">
        <f t="shared" ref="I54" si="16">I55+I58</f>
        <v>161.4</v>
      </c>
      <c r="J54" s="316">
        <f t="shared" si="1"/>
        <v>48.179104477611936</v>
      </c>
    </row>
    <row r="55" spans="1:13" ht="22.5" customHeight="1" x14ac:dyDescent="0.25">
      <c r="A55" s="317"/>
      <c r="B55" s="325" t="s">
        <v>120</v>
      </c>
      <c r="C55" s="323" t="s">
        <v>100</v>
      </c>
      <c r="D55" s="323" t="s">
        <v>75</v>
      </c>
      <c r="E55" s="323" t="s">
        <v>24</v>
      </c>
      <c r="F55" s="323" t="s">
        <v>130</v>
      </c>
      <c r="G55" s="323"/>
      <c r="H55" s="324">
        <f>H57</f>
        <v>150</v>
      </c>
      <c r="I55" s="324">
        <f t="shared" ref="I55" si="17">I57</f>
        <v>34.4</v>
      </c>
      <c r="J55" s="340">
        <f t="shared" si="1"/>
        <v>22.933333333333334</v>
      </c>
    </row>
    <row r="56" spans="1:13" ht="42.75" customHeight="1" x14ac:dyDescent="0.25">
      <c r="A56" s="317"/>
      <c r="B56" s="327" t="s">
        <v>57</v>
      </c>
      <c r="C56" s="323" t="s">
        <v>100</v>
      </c>
      <c r="D56" s="323" t="s">
        <v>75</v>
      </c>
      <c r="E56" s="323" t="s">
        <v>24</v>
      </c>
      <c r="F56" s="323" t="s">
        <v>135</v>
      </c>
      <c r="G56" s="323"/>
      <c r="H56" s="324">
        <f>H57</f>
        <v>150</v>
      </c>
      <c r="I56" s="324">
        <f>I57</f>
        <v>34.4</v>
      </c>
      <c r="J56" s="316">
        <f t="shared" si="1"/>
        <v>22.933333333333334</v>
      </c>
    </row>
    <row r="57" spans="1:13" ht="42.75" customHeight="1" x14ac:dyDescent="0.25">
      <c r="A57" s="317"/>
      <c r="B57" s="326" t="s">
        <v>80</v>
      </c>
      <c r="C57" s="323" t="s">
        <v>100</v>
      </c>
      <c r="D57" s="323" t="s">
        <v>75</v>
      </c>
      <c r="E57" s="323" t="s">
        <v>24</v>
      </c>
      <c r="F57" s="323" t="s">
        <v>135</v>
      </c>
      <c r="G57" s="323" t="s">
        <v>81</v>
      </c>
      <c r="H57" s="324">
        <v>150</v>
      </c>
      <c r="I57" s="324">
        <f>прил._5!L154</f>
        <v>34.4</v>
      </c>
      <c r="J57" s="340">
        <f t="shared" si="1"/>
        <v>22.933333333333334</v>
      </c>
    </row>
    <row r="58" spans="1:13" ht="24" customHeight="1" x14ac:dyDescent="0.25">
      <c r="A58" s="321"/>
      <c r="B58" s="325" t="str">
        <f>прил._5!B91</f>
        <v>Информационное Новодмитриевское сельское поселение</v>
      </c>
      <c r="C58" s="323" t="s">
        <v>100</v>
      </c>
      <c r="D58" s="323" t="s">
        <v>68</v>
      </c>
      <c r="E58" s="323" t="s">
        <v>24</v>
      </c>
      <c r="F58" s="323" t="s">
        <v>130</v>
      </c>
      <c r="G58" s="323"/>
      <c r="H58" s="324">
        <f>H59</f>
        <v>185</v>
      </c>
      <c r="I58" s="324">
        <f t="shared" ref="I58:I59" si="18">I59</f>
        <v>127</v>
      </c>
      <c r="J58" s="340">
        <f t="shared" si="1"/>
        <v>68.648648648648646</v>
      </c>
      <c r="K58" s="23"/>
      <c r="L58" s="23"/>
      <c r="M58" s="23"/>
    </row>
    <row r="59" spans="1:13" ht="31.5" x14ac:dyDescent="0.25">
      <c r="A59" s="321"/>
      <c r="B59" s="327" t="s">
        <v>57</v>
      </c>
      <c r="C59" s="323" t="s">
        <v>100</v>
      </c>
      <c r="D59" s="323" t="s">
        <v>68</v>
      </c>
      <c r="E59" s="323" t="s">
        <v>24</v>
      </c>
      <c r="F59" s="323" t="s">
        <v>136</v>
      </c>
      <c r="G59" s="323"/>
      <c r="H59" s="324">
        <f>H60</f>
        <v>185</v>
      </c>
      <c r="I59" s="324">
        <f t="shared" si="18"/>
        <v>127</v>
      </c>
      <c r="J59" s="340">
        <f t="shared" si="1"/>
        <v>68.648648648648646</v>
      </c>
      <c r="K59" s="23"/>
      <c r="L59" s="23"/>
      <c r="M59" s="23"/>
    </row>
    <row r="60" spans="1:13" ht="27.75" customHeight="1" x14ac:dyDescent="0.25">
      <c r="A60" s="321"/>
      <c r="B60" s="326" t="s">
        <v>80</v>
      </c>
      <c r="C60" s="323" t="s">
        <v>100</v>
      </c>
      <c r="D60" s="323" t="s">
        <v>68</v>
      </c>
      <c r="E60" s="323" t="s">
        <v>24</v>
      </c>
      <c r="F60" s="323" t="s">
        <v>136</v>
      </c>
      <c r="G60" s="323" t="s">
        <v>81</v>
      </c>
      <c r="H60" s="324">
        <f>прил._5!K93</f>
        <v>185</v>
      </c>
      <c r="I60" s="324">
        <f>прил._5!L93</f>
        <v>127</v>
      </c>
      <c r="J60" s="340">
        <f t="shared" si="1"/>
        <v>68.648648648648646</v>
      </c>
      <c r="K60" s="23"/>
      <c r="L60" s="23"/>
      <c r="M60" s="23"/>
    </row>
    <row r="61" spans="1:13" ht="27" hidden="1" customHeight="1" x14ac:dyDescent="0.25">
      <c r="A61" s="321"/>
      <c r="B61" s="326" t="s">
        <v>101</v>
      </c>
      <c r="C61" s="323" t="s">
        <v>100</v>
      </c>
      <c r="D61" s="323" t="s">
        <v>75</v>
      </c>
      <c r="E61" s="323" t="s">
        <v>24</v>
      </c>
      <c r="F61" s="323" t="s">
        <v>135</v>
      </c>
      <c r="G61" s="323"/>
      <c r="H61" s="324"/>
      <c r="I61" s="324"/>
      <c r="J61" s="316" t="e">
        <f t="shared" si="1"/>
        <v>#DIV/0!</v>
      </c>
      <c r="K61" s="23"/>
      <c r="L61" s="23"/>
      <c r="M61" s="23"/>
    </row>
    <row r="62" spans="1:13" ht="30" hidden="1" customHeight="1" x14ac:dyDescent="0.25">
      <c r="A62" s="321"/>
      <c r="B62" s="326" t="s">
        <v>57</v>
      </c>
      <c r="C62" s="323" t="s">
        <v>100</v>
      </c>
      <c r="D62" s="323" t="s">
        <v>68</v>
      </c>
      <c r="E62" s="323" t="s">
        <v>24</v>
      </c>
      <c r="F62" s="323" t="s">
        <v>136</v>
      </c>
      <c r="G62" s="323"/>
      <c r="H62" s="324"/>
      <c r="I62" s="324"/>
      <c r="J62" s="316" t="e">
        <f t="shared" si="1"/>
        <v>#DIV/0!</v>
      </c>
      <c r="K62" s="23"/>
      <c r="L62" s="23"/>
      <c r="M62" s="23"/>
    </row>
    <row r="63" spans="1:13" ht="14.25" hidden="1" customHeight="1" x14ac:dyDescent="0.25">
      <c r="A63" s="321"/>
      <c r="B63" s="325" t="s">
        <v>80</v>
      </c>
      <c r="C63" s="323" t="s">
        <v>100</v>
      </c>
      <c r="D63" s="323" t="s">
        <v>68</v>
      </c>
      <c r="E63" s="323" t="s">
        <v>24</v>
      </c>
      <c r="F63" s="323" t="s">
        <v>136</v>
      </c>
      <c r="G63" s="323" t="s">
        <v>81</v>
      </c>
      <c r="H63" s="324"/>
      <c r="I63" s="324"/>
      <c r="J63" s="316" t="e">
        <f t="shared" si="1"/>
        <v>#DIV/0!</v>
      </c>
    </row>
    <row r="64" spans="1:13" ht="32.25" hidden="1" customHeight="1" x14ac:dyDescent="0.25">
      <c r="A64" s="321"/>
      <c r="B64" s="318" t="s">
        <v>121</v>
      </c>
      <c r="C64" s="323" t="s">
        <v>96</v>
      </c>
      <c r="D64" s="323" t="s">
        <v>66</v>
      </c>
      <c r="E64" s="323"/>
      <c r="F64" s="323" t="s">
        <v>130</v>
      </c>
      <c r="G64" s="323"/>
      <c r="H64" s="324">
        <v>0</v>
      </c>
      <c r="I64" s="324">
        <v>0</v>
      </c>
      <c r="J64" s="316" t="e">
        <f t="shared" si="1"/>
        <v>#DIV/0!</v>
      </c>
    </row>
    <row r="65" spans="1:10" ht="31.5" hidden="1" x14ac:dyDescent="0.25">
      <c r="A65" s="321"/>
      <c r="B65" s="325" t="s">
        <v>102</v>
      </c>
      <c r="C65" s="323" t="s">
        <v>96</v>
      </c>
      <c r="D65" s="323" t="s">
        <v>75</v>
      </c>
      <c r="E65" s="323"/>
      <c r="F65" s="323" t="s">
        <v>130</v>
      </c>
      <c r="G65" s="323"/>
      <c r="H65" s="324">
        <v>0</v>
      </c>
      <c r="I65" s="324">
        <v>0</v>
      </c>
      <c r="J65" s="316" t="e">
        <f t="shared" si="1"/>
        <v>#DIV/0!</v>
      </c>
    </row>
    <row r="66" spans="1:10" ht="47.25" hidden="1" x14ac:dyDescent="0.25">
      <c r="A66" s="321"/>
      <c r="B66" s="325" t="s">
        <v>103</v>
      </c>
      <c r="C66" s="323" t="s">
        <v>96</v>
      </c>
      <c r="D66" s="323" t="s">
        <v>75</v>
      </c>
      <c r="E66" s="323"/>
      <c r="F66" s="323" t="s">
        <v>150</v>
      </c>
      <c r="G66" s="323"/>
      <c r="H66" s="324">
        <v>0</v>
      </c>
      <c r="I66" s="324">
        <v>0</v>
      </c>
      <c r="J66" s="316" t="e">
        <f t="shared" si="1"/>
        <v>#DIV/0!</v>
      </c>
    </row>
    <row r="67" spans="1:10" ht="15.75" hidden="1" x14ac:dyDescent="0.25">
      <c r="A67" s="321"/>
      <c r="B67" s="325" t="s">
        <v>82</v>
      </c>
      <c r="C67" s="323" t="s">
        <v>96</v>
      </c>
      <c r="D67" s="323" t="s">
        <v>75</v>
      </c>
      <c r="E67" s="323"/>
      <c r="F67" s="323" t="s">
        <v>150</v>
      </c>
      <c r="G67" s="323" t="s">
        <v>83</v>
      </c>
      <c r="H67" s="324">
        <v>0</v>
      </c>
      <c r="I67" s="324">
        <v>0</v>
      </c>
      <c r="J67" s="316" t="e">
        <f t="shared" si="1"/>
        <v>#DIV/0!</v>
      </c>
    </row>
    <row r="68" spans="1:10" ht="47.25" x14ac:dyDescent="0.25">
      <c r="A68" s="321">
        <v>10</v>
      </c>
      <c r="B68" s="351" t="s">
        <v>431</v>
      </c>
      <c r="C68" s="319" t="s">
        <v>96</v>
      </c>
      <c r="D68" s="319" t="s">
        <v>66</v>
      </c>
      <c r="E68" s="319" t="s">
        <v>24</v>
      </c>
      <c r="F68" s="319" t="s">
        <v>130</v>
      </c>
      <c r="G68" s="319"/>
      <c r="H68" s="320">
        <f>H71</f>
        <v>10</v>
      </c>
      <c r="I68" s="320">
        <f t="shared" ref="I68" si="19">I71</f>
        <v>0</v>
      </c>
      <c r="J68" s="316">
        <f t="shared" si="1"/>
        <v>0</v>
      </c>
    </row>
    <row r="69" spans="1:10" ht="31.5" x14ac:dyDescent="0.25">
      <c r="A69" s="321"/>
      <c r="B69" s="325" t="s">
        <v>486</v>
      </c>
      <c r="C69" s="323" t="s">
        <v>96</v>
      </c>
      <c r="D69" s="323" t="s">
        <v>75</v>
      </c>
      <c r="E69" s="323" t="s">
        <v>24</v>
      </c>
      <c r="F69" s="323" t="s">
        <v>130</v>
      </c>
      <c r="G69" s="323"/>
      <c r="H69" s="324">
        <f>H71</f>
        <v>10</v>
      </c>
      <c r="I69" s="324">
        <f>I71</f>
        <v>0</v>
      </c>
      <c r="J69" s="340">
        <f t="shared" si="1"/>
        <v>0</v>
      </c>
    </row>
    <row r="70" spans="1:10" ht="45.75" customHeight="1" x14ac:dyDescent="0.25">
      <c r="A70" s="321"/>
      <c r="B70" s="325" t="str">
        <f>прил._5!B97</f>
        <v>Муниципальная поддержка малого среднего предпринимательства, включая крестьянские (фермерские) хозяйства</v>
      </c>
      <c r="C70" s="323" t="s">
        <v>96</v>
      </c>
      <c r="D70" s="323" t="s">
        <v>75</v>
      </c>
      <c r="E70" s="323" t="s">
        <v>23</v>
      </c>
      <c r="F70" s="323" t="s">
        <v>150</v>
      </c>
      <c r="G70" s="323"/>
      <c r="H70" s="324">
        <f>H71</f>
        <v>10</v>
      </c>
      <c r="I70" s="324">
        <f>I71</f>
        <v>0</v>
      </c>
      <c r="J70" s="340">
        <f t="shared" si="1"/>
        <v>0</v>
      </c>
    </row>
    <row r="71" spans="1:10" ht="31.5" x14ac:dyDescent="0.25">
      <c r="A71" s="321"/>
      <c r="B71" s="325" t="s">
        <v>80</v>
      </c>
      <c r="C71" s="323" t="s">
        <v>96</v>
      </c>
      <c r="D71" s="323" t="s">
        <v>75</v>
      </c>
      <c r="E71" s="323" t="s">
        <v>23</v>
      </c>
      <c r="F71" s="323" t="s">
        <v>150</v>
      </c>
      <c r="G71" s="323" t="s">
        <v>81</v>
      </c>
      <c r="H71" s="324">
        <v>10</v>
      </c>
      <c r="I71" s="324">
        <v>0</v>
      </c>
      <c r="J71" s="340">
        <f t="shared" si="1"/>
        <v>0</v>
      </c>
    </row>
    <row r="72" spans="1:10" ht="57.75" customHeight="1" x14ac:dyDescent="0.25">
      <c r="A72" s="317">
        <v>11</v>
      </c>
      <c r="B72" s="318" t="str">
        <f>прил._5!B101</f>
        <v xml:space="preserve">Муниципальная программа "Развитие жилищно-коммунальной инфраструктуры </v>
      </c>
      <c r="C72" s="319" t="s">
        <v>104</v>
      </c>
      <c r="D72" s="319" t="s">
        <v>66</v>
      </c>
      <c r="E72" s="319" t="s">
        <v>24</v>
      </c>
      <c r="F72" s="319" t="s">
        <v>130</v>
      </c>
      <c r="G72" s="319"/>
      <c r="H72" s="320">
        <f>H88</f>
        <v>1083.9000000000001</v>
      </c>
      <c r="I72" s="320">
        <f t="shared" ref="I72" si="20">I88</f>
        <v>200</v>
      </c>
      <c r="J72" s="316">
        <f t="shared" si="1"/>
        <v>18.451886705415628</v>
      </c>
    </row>
    <row r="73" spans="1:10" ht="15.75" x14ac:dyDescent="0.25">
      <c r="A73" s="321"/>
      <c r="B73" s="322" t="s">
        <v>105</v>
      </c>
      <c r="C73" s="323" t="s">
        <v>104</v>
      </c>
      <c r="D73" s="323" t="s">
        <v>68</v>
      </c>
      <c r="E73" s="323" t="s">
        <v>24</v>
      </c>
      <c r="F73" s="323" t="s">
        <v>130</v>
      </c>
      <c r="G73" s="323"/>
      <c r="H73" s="324">
        <f>H87</f>
        <v>1083.9000000000001</v>
      </c>
      <c r="I73" s="324">
        <f t="shared" ref="I73" si="21">I87</f>
        <v>200</v>
      </c>
      <c r="J73" s="340">
        <f t="shared" si="1"/>
        <v>18.451886705415628</v>
      </c>
    </row>
    <row r="74" spans="1:10" ht="15.75" hidden="1" x14ac:dyDescent="0.25">
      <c r="A74" s="321"/>
      <c r="B74" s="322" t="s">
        <v>46</v>
      </c>
      <c r="C74" s="323" t="s">
        <v>104</v>
      </c>
      <c r="D74" s="323" t="s">
        <v>68</v>
      </c>
      <c r="E74" s="323"/>
      <c r="F74" s="323" t="s">
        <v>151</v>
      </c>
      <c r="G74" s="323"/>
      <c r="H74" s="324">
        <f>H75+H76</f>
        <v>0</v>
      </c>
      <c r="I74" s="324">
        <f t="shared" ref="I74" si="22">I75+I76</f>
        <v>0</v>
      </c>
      <c r="J74" s="340" t="e">
        <f t="shared" si="1"/>
        <v>#DIV/0!</v>
      </c>
    </row>
    <row r="75" spans="1:10" ht="33" hidden="1" customHeight="1" x14ac:dyDescent="0.25">
      <c r="A75" s="321"/>
      <c r="B75" s="325" t="s">
        <v>80</v>
      </c>
      <c r="C75" s="323" t="s">
        <v>104</v>
      </c>
      <c r="D75" s="323" t="s">
        <v>68</v>
      </c>
      <c r="E75" s="323"/>
      <c r="F75" s="323" t="s">
        <v>151</v>
      </c>
      <c r="G75" s="323" t="s">
        <v>81</v>
      </c>
      <c r="H75" s="324">
        <v>0</v>
      </c>
      <c r="I75" s="324">
        <v>0</v>
      </c>
      <c r="J75" s="340" t="e">
        <f t="shared" si="1"/>
        <v>#DIV/0!</v>
      </c>
    </row>
    <row r="76" spans="1:10" ht="27.75" hidden="1" customHeight="1" x14ac:dyDescent="0.25">
      <c r="A76" s="321"/>
      <c r="B76" s="325" t="s">
        <v>82</v>
      </c>
      <c r="C76" s="323" t="s">
        <v>104</v>
      </c>
      <c r="D76" s="323" t="s">
        <v>68</v>
      </c>
      <c r="E76" s="323"/>
      <c r="F76" s="323" t="s">
        <v>151</v>
      </c>
      <c r="G76" s="323" t="s">
        <v>83</v>
      </c>
      <c r="H76" s="324">
        <v>0</v>
      </c>
      <c r="I76" s="324">
        <v>0</v>
      </c>
      <c r="J76" s="340" t="e">
        <f t="shared" si="1"/>
        <v>#DIV/0!</v>
      </c>
    </row>
    <row r="77" spans="1:10" ht="28.5" hidden="1" customHeight="1" x14ac:dyDescent="0.25">
      <c r="A77" s="321"/>
      <c r="B77" s="325" t="s">
        <v>107</v>
      </c>
      <c r="C77" s="323" t="s">
        <v>104</v>
      </c>
      <c r="D77" s="323" t="s">
        <v>86</v>
      </c>
      <c r="E77" s="323"/>
      <c r="F77" s="323" t="s">
        <v>130</v>
      </c>
      <c r="G77" s="323"/>
      <c r="H77" s="324">
        <f>H78+H81</f>
        <v>0</v>
      </c>
      <c r="I77" s="324">
        <f t="shared" ref="I77" si="23">I78+I81</f>
        <v>0</v>
      </c>
      <c r="J77" s="340" t="e">
        <f t="shared" ref="J77:J142" si="24">I77/H77*100</f>
        <v>#DIV/0!</v>
      </c>
    </row>
    <row r="78" spans="1:10" ht="32.25" hidden="1" customHeight="1" x14ac:dyDescent="0.25">
      <c r="A78" s="321"/>
      <c r="B78" s="322" t="s">
        <v>106</v>
      </c>
      <c r="C78" s="323" t="s">
        <v>104</v>
      </c>
      <c r="D78" s="323" t="s">
        <v>86</v>
      </c>
      <c r="E78" s="323"/>
      <c r="F78" s="323" t="s">
        <v>137</v>
      </c>
      <c r="G78" s="323"/>
      <c r="H78" s="324">
        <f>H79+H80</f>
        <v>0</v>
      </c>
      <c r="I78" s="324">
        <f t="shared" ref="I78" si="25">I79+I80</f>
        <v>0</v>
      </c>
      <c r="J78" s="340" t="e">
        <f t="shared" si="24"/>
        <v>#DIV/0!</v>
      </c>
    </row>
    <row r="79" spans="1:10" ht="29.25" hidden="1" customHeight="1" x14ac:dyDescent="0.25">
      <c r="A79" s="321"/>
      <c r="B79" s="325" t="s">
        <v>80</v>
      </c>
      <c r="C79" s="323" t="s">
        <v>104</v>
      </c>
      <c r="D79" s="323" t="s">
        <v>86</v>
      </c>
      <c r="E79" s="323"/>
      <c r="F79" s="323" t="s">
        <v>137</v>
      </c>
      <c r="G79" s="323" t="s">
        <v>81</v>
      </c>
      <c r="H79" s="324">
        <v>0</v>
      </c>
      <c r="I79" s="324">
        <v>0</v>
      </c>
      <c r="J79" s="340" t="e">
        <f t="shared" si="24"/>
        <v>#DIV/0!</v>
      </c>
    </row>
    <row r="80" spans="1:10" ht="13.5" hidden="1" customHeight="1" x14ac:dyDescent="0.25">
      <c r="A80" s="321"/>
      <c r="B80" s="325" t="s">
        <v>82</v>
      </c>
      <c r="C80" s="323" t="s">
        <v>104</v>
      </c>
      <c r="D80" s="323" t="s">
        <v>86</v>
      </c>
      <c r="E80" s="323"/>
      <c r="F80" s="323" t="s">
        <v>137</v>
      </c>
      <c r="G80" s="323" t="s">
        <v>83</v>
      </c>
      <c r="H80" s="324">
        <v>0</v>
      </c>
      <c r="I80" s="324">
        <v>0</v>
      </c>
      <c r="J80" s="340" t="e">
        <f t="shared" si="24"/>
        <v>#DIV/0!</v>
      </c>
    </row>
    <row r="81" spans="1:10" ht="16.5" hidden="1" customHeight="1" x14ac:dyDescent="0.25">
      <c r="A81" s="321"/>
      <c r="B81" s="322" t="s">
        <v>46</v>
      </c>
      <c r="C81" s="323" t="s">
        <v>104</v>
      </c>
      <c r="D81" s="323" t="s">
        <v>86</v>
      </c>
      <c r="E81" s="323"/>
      <c r="F81" s="323" t="s">
        <v>151</v>
      </c>
      <c r="G81" s="323"/>
      <c r="H81" s="324">
        <f>H82+H83</f>
        <v>0</v>
      </c>
      <c r="I81" s="324">
        <f t="shared" ref="I81" si="26">I82+I83</f>
        <v>0</v>
      </c>
      <c r="J81" s="340" t="e">
        <f t="shared" si="24"/>
        <v>#DIV/0!</v>
      </c>
    </row>
    <row r="82" spans="1:10" ht="12" hidden="1" customHeight="1" x14ac:dyDescent="0.25">
      <c r="A82" s="321"/>
      <c r="B82" s="325" t="s">
        <v>80</v>
      </c>
      <c r="C82" s="323" t="s">
        <v>104</v>
      </c>
      <c r="D82" s="323" t="s">
        <v>86</v>
      </c>
      <c r="E82" s="323"/>
      <c r="F82" s="323" t="s">
        <v>151</v>
      </c>
      <c r="G82" s="323" t="s">
        <v>81</v>
      </c>
      <c r="H82" s="324">
        <v>0</v>
      </c>
      <c r="I82" s="324">
        <v>0</v>
      </c>
      <c r="J82" s="340" t="e">
        <f t="shared" si="24"/>
        <v>#DIV/0!</v>
      </c>
    </row>
    <row r="83" spans="1:10" ht="1.5" hidden="1" customHeight="1" x14ac:dyDescent="0.25">
      <c r="A83" s="321"/>
      <c r="B83" s="325" t="s">
        <v>82</v>
      </c>
      <c r="C83" s="323" t="s">
        <v>104</v>
      </c>
      <c r="D83" s="323" t="s">
        <v>86</v>
      </c>
      <c r="E83" s="323"/>
      <c r="F83" s="323" t="s">
        <v>151</v>
      </c>
      <c r="G83" s="323" t="s">
        <v>83</v>
      </c>
      <c r="H83" s="324">
        <v>0</v>
      </c>
      <c r="I83" s="324">
        <v>0</v>
      </c>
      <c r="J83" s="340" t="e">
        <f t="shared" si="24"/>
        <v>#DIV/0!</v>
      </c>
    </row>
    <row r="84" spans="1:10" ht="18" hidden="1" customHeight="1" x14ac:dyDescent="0.25">
      <c r="A84" s="321"/>
      <c r="B84" s="352" t="s">
        <v>124</v>
      </c>
      <c r="C84" s="323" t="s">
        <v>104</v>
      </c>
      <c r="D84" s="323" t="s">
        <v>68</v>
      </c>
      <c r="E84" s="323" t="s">
        <v>24</v>
      </c>
      <c r="F84" s="323" t="s">
        <v>138</v>
      </c>
      <c r="G84" s="323"/>
      <c r="H84" s="324">
        <v>0</v>
      </c>
      <c r="I84" s="324">
        <v>0</v>
      </c>
      <c r="J84" s="340" t="e">
        <f t="shared" si="24"/>
        <v>#DIV/0!</v>
      </c>
    </row>
    <row r="85" spans="1:10" ht="16.5" hidden="1" customHeight="1" x14ac:dyDescent="0.25">
      <c r="A85" s="321"/>
      <c r="B85" s="353" t="s">
        <v>82</v>
      </c>
      <c r="C85" s="323" t="s">
        <v>104</v>
      </c>
      <c r="D85" s="323" t="s">
        <v>68</v>
      </c>
      <c r="E85" s="323" t="s">
        <v>24</v>
      </c>
      <c r="F85" s="323" t="s">
        <v>138</v>
      </c>
      <c r="G85" s="323" t="s">
        <v>83</v>
      </c>
      <c r="H85" s="324">
        <v>0</v>
      </c>
      <c r="I85" s="324">
        <v>0</v>
      </c>
      <c r="J85" s="340" t="e">
        <f t="shared" si="24"/>
        <v>#DIV/0!</v>
      </c>
    </row>
    <row r="86" spans="1:10" ht="16.5" hidden="1" customHeight="1" x14ac:dyDescent="0.25">
      <c r="A86" s="321"/>
      <c r="B86" s="322" t="s">
        <v>17</v>
      </c>
      <c r="C86" s="323" t="s">
        <v>104</v>
      </c>
      <c r="D86" s="323" t="s">
        <v>68</v>
      </c>
      <c r="E86" s="323"/>
      <c r="F86" s="323" t="s">
        <v>151</v>
      </c>
      <c r="G86" s="323"/>
      <c r="H86" s="324">
        <f>H87</f>
        <v>1083.9000000000001</v>
      </c>
      <c r="I86" s="324">
        <f t="shared" ref="I86:I87" si="27">I87</f>
        <v>200</v>
      </c>
      <c r="J86" s="340">
        <f t="shared" si="24"/>
        <v>18.451886705415628</v>
      </c>
    </row>
    <row r="87" spans="1:10" ht="28.5" customHeight="1" x14ac:dyDescent="0.25">
      <c r="A87" s="321"/>
      <c r="B87" s="353" t="str">
        <f>прил._5!B103</f>
        <v>Мероприятия в области коммунального хозяйства</v>
      </c>
      <c r="C87" s="323" t="s">
        <v>104</v>
      </c>
      <c r="D87" s="323" t="s">
        <v>68</v>
      </c>
      <c r="E87" s="323" t="s">
        <v>24</v>
      </c>
      <c r="F87" s="323" t="s">
        <v>151</v>
      </c>
      <c r="G87" s="323"/>
      <c r="H87" s="324">
        <f>H88</f>
        <v>1083.9000000000001</v>
      </c>
      <c r="I87" s="324">
        <f t="shared" si="27"/>
        <v>200</v>
      </c>
      <c r="J87" s="340">
        <f t="shared" si="24"/>
        <v>18.451886705415628</v>
      </c>
    </row>
    <row r="88" spans="1:10" ht="34.5" customHeight="1" x14ac:dyDescent="0.25">
      <c r="A88" s="321"/>
      <c r="B88" s="325" t="s">
        <v>80</v>
      </c>
      <c r="C88" s="323" t="s">
        <v>104</v>
      </c>
      <c r="D88" s="323" t="s">
        <v>68</v>
      </c>
      <c r="E88" s="323" t="s">
        <v>24</v>
      </c>
      <c r="F88" s="323" t="s">
        <v>151</v>
      </c>
      <c r="G88" s="323" t="s">
        <v>81</v>
      </c>
      <c r="H88" s="324">
        <v>1083.9000000000001</v>
      </c>
      <c r="I88" s="324">
        <f>прил._5!L104</f>
        <v>200</v>
      </c>
      <c r="J88" s="340">
        <f t="shared" si="24"/>
        <v>18.451886705415628</v>
      </c>
    </row>
    <row r="89" spans="1:10" ht="56.25" customHeight="1" x14ac:dyDescent="0.25">
      <c r="A89" s="317">
        <v>12</v>
      </c>
      <c r="B89" s="318" t="str">
        <f>прил._5!B106</f>
        <v>Муниципальная программа "Благоустройство территории поселения в Новодмитриевском сельском поселении на 2018-2020 годы"</v>
      </c>
      <c r="C89" s="319" t="s">
        <v>108</v>
      </c>
      <c r="D89" s="319" t="s">
        <v>66</v>
      </c>
      <c r="E89" s="319" t="s">
        <v>24</v>
      </c>
      <c r="F89" s="319" t="s">
        <v>130</v>
      </c>
      <c r="G89" s="319"/>
      <c r="H89" s="320">
        <f>H92+H96+H94</f>
        <v>3855.7</v>
      </c>
      <c r="I89" s="320">
        <f>I92+I98+I94</f>
        <v>881.59999999999991</v>
      </c>
      <c r="J89" s="316">
        <f t="shared" si="24"/>
        <v>22.864849443680782</v>
      </c>
    </row>
    <row r="90" spans="1:10" ht="34.5" customHeight="1" x14ac:dyDescent="0.25">
      <c r="A90" s="321"/>
      <c r="B90" s="322" t="s">
        <v>109</v>
      </c>
      <c r="C90" s="323" t="s">
        <v>108</v>
      </c>
      <c r="D90" s="323" t="s">
        <v>75</v>
      </c>
      <c r="E90" s="323" t="s">
        <v>24</v>
      </c>
      <c r="F90" s="323" t="s">
        <v>130</v>
      </c>
      <c r="G90" s="323"/>
      <c r="H90" s="324">
        <f>H92</f>
        <v>840</v>
      </c>
      <c r="I90" s="324">
        <f t="shared" ref="I90" si="28">I92</f>
        <v>472.9</v>
      </c>
      <c r="J90" s="340">
        <f t="shared" si="24"/>
        <v>56.297619047619044</v>
      </c>
    </row>
    <row r="91" spans="1:10" ht="61.5" customHeight="1" x14ac:dyDescent="0.25">
      <c r="A91" s="321"/>
      <c r="B91" s="327" t="str">
        <f>прил._5!B108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1" s="323" t="s">
        <v>108</v>
      </c>
      <c r="D91" s="323" t="s">
        <v>75</v>
      </c>
      <c r="E91" s="323" t="s">
        <v>24</v>
      </c>
      <c r="F91" s="323" t="s">
        <v>139</v>
      </c>
      <c r="G91" s="323"/>
      <c r="H91" s="324">
        <f>H92</f>
        <v>840</v>
      </c>
      <c r="I91" s="324">
        <f t="shared" ref="I91" si="29">I92</f>
        <v>472.9</v>
      </c>
      <c r="J91" s="340">
        <f t="shared" si="24"/>
        <v>56.297619047619044</v>
      </c>
    </row>
    <row r="92" spans="1:10" ht="31.5" x14ac:dyDescent="0.25">
      <c r="A92" s="321"/>
      <c r="B92" s="325" t="s">
        <v>80</v>
      </c>
      <c r="C92" s="323" t="s">
        <v>108</v>
      </c>
      <c r="D92" s="323" t="s">
        <v>75</v>
      </c>
      <c r="E92" s="323" t="s">
        <v>24</v>
      </c>
      <c r="F92" s="323" t="s">
        <v>139</v>
      </c>
      <c r="G92" s="323" t="s">
        <v>81</v>
      </c>
      <c r="H92" s="324">
        <f>прил._5!K109</f>
        <v>840</v>
      </c>
      <c r="I92" s="324">
        <f>прил._5!L109</f>
        <v>472.9</v>
      </c>
      <c r="J92" s="340">
        <f t="shared" si="24"/>
        <v>56.297619047619044</v>
      </c>
    </row>
    <row r="93" spans="1:10" ht="52.5" customHeight="1" x14ac:dyDescent="0.25">
      <c r="A93" s="321"/>
      <c r="B93" s="332" t="str">
        <f>прил._5!B110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3" s="323" t="s">
        <v>108</v>
      </c>
      <c r="D93" s="323" t="s">
        <v>68</v>
      </c>
      <c r="E93" s="323" t="s">
        <v>24</v>
      </c>
      <c r="F93" s="323" t="s">
        <v>130</v>
      </c>
      <c r="G93" s="323"/>
      <c r="H93" s="345">
        <f>H95</f>
        <v>346</v>
      </c>
      <c r="I93" s="345">
        <f>I95</f>
        <v>258.7</v>
      </c>
      <c r="J93" s="340">
        <f t="shared" si="24"/>
        <v>74.76878612716763</v>
      </c>
    </row>
    <row r="94" spans="1:10" ht="31.5" customHeight="1" x14ac:dyDescent="0.25">
      <c r="A94" s="321"/>
      <c r="B94" s="384" t="s">
        <v>110</v>
      </c>
      <c r="C94" s="323" t="s">
        <v>108</v>
      </c>
      <c r="D94" s="323" t="s">
        <v>68</v>
      </c>
      <c r="E94" s="323" t="s">
        <v>24</v>
      </c>
      <c r="F94" s="323" t="s">
        <v>140</v>
      </c>
      <c r="G94" s="323"/>
      <c r="H94" s="345">
        <f>H95</f>
        <v>346</v>
      </c>
      <c r="I94" s="345">
        <f>I95</f>
        <v>258.7</v>
      </c>
      <c r="J94" s="340">
        <f t="shared" si="24"/>
        <v>74.76878612716763</v>
      </c>
    </row>
    <row r="95" spans="1:10" ht="31.5" customHeight="1" x14ac:dyDescent="0.25">
      <c r="A95" s="321"/>
      <c r="B95" s="332" t="s">
        <v>80</v>
      </c>
      <c r="C95" s="323" t="s">
        <v>108</v>
      </c>
      <c r="D95" s="323" t="s">
        <v>68</v>
      </c>
      <c r="E95" s="323" t="s">
        <v>24</v>
      </c>
      <c r="F95" s="323" t="s">
        <v>140</v>
      </c>
      <c r="G95" s="323" t="s">
        <v>81</v>
      </c>
      <c r="H95" s="324">
        <v>346</v>
      </c>
      <c r="I95" s="324">
        <f>прил._5!L112</f>
        <v>258.7</v>
      </c>
      <c r="J95" s="340">
        <f t="shared" si="24"/>
        <v>74.76878612716763</v>
      </c>
    </row>
    <row r="96" spans="1:10" ht="46.5" customHeight="1" x14ac:dyDescent="0.25">
      <c r="A96" s="321"/>
      <c r="B96" s="322" t="str">
        <f>прил._5!B113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6" s="323" t="s">
        <v>108</v>
      </c>
      <c r="D96" s="323" t="s">
        <v>94</v>
      </c>
      <c r="E96" s="323" t="s">
        <v>24</v>
      </c>
      <c r="F96" s="323" t="s">
        <v>130</v>
      </c>
      <c r="G96" s="323"/>
      <c r="H96" s="324">
        <f>H97+H99</f>
        <v>2669.7</v>
      </c>
      <c r="I96" s="324">
        <f t="shared" ref="I96:J96" si="30">I97+I99</f>
        <v>150</v>
      </c>
      <c r="J96" s="324">
        <f t="shared" si="30"/>
        <v>82.872928176795583</v>
      </c>
    </row>
    <row r="97" spans="1:10" ht="34.5" customHeight="1" x14ac:dyDescent="0.25">
      <c r="A97" s="321"/>
      <c r="B97" s="325" t="s">
        <v>111</v>
      </c>
      <c r="C97" s="323" t="s">
        <v>108</v>
      </c>
      <c r="D97" s="323" t="s">
        <v>94</v>
      </c>
      <c r="E97" s="323" t="s">
        <v>24</v>
      </c>
      <c r="F97" s="323" t="s">
        <v>141</v>
      </c>
      <c r="G97" s="323"/>
      <c r="H97" s="324">
        <f>H98</f>
        <v>181</v>
      </c>
      <c r="I97" s="324">
        <f>I98</f>
        <v>150</v>
      </c>
      <c r="J97" s="340">
        <f t="shared" si="24"/>
        <v>82.872928176795583</v>
      </c>
    </row>
    <row r="98" spans="1:10" ht="29.25" customHeight="1" x14ac:dyDescent="0.25">
      <c r="A98" s="321"/>
      <c r="B98" s="325" t="s">
        <v>80</v>
      </c>
      <c r="C98" s="323" t="s">
        <v>108</v>
      </c>
      <c r="D98" s="323" t="s">
        <v>94</v>
      </c>
      <c r="E98" s="323" t="s">
        <v>24</v>
      </c>
      <c r="F98" s="323" t="s">
        <v>141</v>
      </c>
      <c r="G98" s="323" t="s">
        <v>81</v>
      </c>
      <c r="H98" s="324">
        <v>181</v>
      </c>
      <c r="I98" s="324">
        <f>прил._5!L115</f>
        <v>150</v>
      </c>
      <c r="J98" s="340">
        <f t="shared" si="24"/>
        <v>82.872928176795583</v>
      </c>
    </row>
    <row r="99" spans="1:10" ht="29.25" customHeight="1" x14ac:dyDescent="0.25">
      <c r="A99" s="321"/>
      <c r="B99" s="342" t="str">
        <f>[1]прил._7!B140</f>
        <v>Предоставление субсидий бюджетным, автономным учреждениям и иным некоммерческим организациям</v>
      </c>
      <c r="C99" s="343" t="s">
        <v>108</v>
      </c>
      <c r="D99" s="343" t="s">
        <v>94</v>
      </c>
      <c r="E99" s="343" t="s">
        <v>24</v>
      </c>
      <c r="F99" s="343" t="s">
        <v>511</v>
      </c>
      <c r="G99" s="343"/>
      <c r="H99" s="324">
        <f>H100</f>
        <v>2488.6999999999998</v>
      </c>
      <c r="I99" s="324"/>
      <c r="J99" s="340">
        <f t="shared" si="24"/>
        <v>0</v>
      </c>
    </row>
    <row r="100" spans="1:10" ht="29.25" customHeight="1" x14ac:dyDescent="0.25">
      <c r="A100" s="321"/>
      <c r="B100" s="460" t="s">
        <v>80</v>
      </c>
      <c r="C100" s="343" t="s">
        <v>108</v>
      </c>
      <c r="D100" s="343" t="s">
        <v>94</v>
      </c>
      <c r="E100" s="343" t="s">
        <v>24</v>
      </c>
      <c r="F100" s="343" t="s">
        <v>511</v>
      </c>
      <c r="G100" s="343" t="s">
        <v>81</v>
      </c>
      <c r="H100" s="324">
        <v>2488.6999999999998</v>
      </c>
      <c r="I100" s="324"/>
      <c r="J100" s="340">
        <f t="shared" si="24"/>
        <v>0</v>
      </c>
    </row>
    <row r="101" spans="1:10" ht="32.25" customHeight="1" x14ac:dyDescent="0.25">
      <c r="A101" s="313">
        <v>13</v>
      </c>
      <c r="B101" s="354" t="s">
        <v>73</v>
      </c>
      <c r="C101" s="319" t="s">
        <v>74</v>
      </c>
      <c r="D101" s="319" t="s">
        <v>66</v>
      </c>
      <c r="E101" s="319" t="s">
        <v>24</v>
      </c>
      <c r="F101" s="319" t="s">
        <v>130</v>
      </c>
      <c r="G101" s="319"/>
      <c r="H101" s="320">
        <f>H104</f>
        <v>853.1</v>
      </c>
      <c r="I101" s="320">
        <f t="shared" ref="I101" si="31">I104</f>
        <v>644.4</v>
      </c>
      <c r="J101" s="316">
        <f t="shared" si="24"/>
        <v>75.536279451412497</v>
      </c>
    </row>
    <row r="102" spans="1:10" ht="24.75" customHeight="1" x14ac:dyDescent="0.25">
      <c r="A102" s="313"/>
      <c r="B102" s="327" t="s">
        <v>51</v>
      </c>
      <c r="C102" s="323" t="s">
        <v>74</v>
      </c>
      <c r="D102" s="323" t="s">
        <v>75</v>
      </c>
      <c r="E102" s="323" t="s">
        <v>24</v>
      </c>
      <c r="F102" s="323" t="s">
        <v>130</v>
      </c>
      <c r="G102" s="323"/>
      <c r="H102" s="324">
        <f>прил._5!K32</f>
        <v>853.1</v>
      </c>
      <c r="I102" s="324">
        <f>прил._5!L32</f>
        <v>644.4</v>
      </c>
      <c r="J102" s="340">
        <f t="shared" si="24"/>
        <v>75.536279451412497</v>
      </c>
    </row>
    <row r="103" spans="1:10" ht="37.5" customHeight="1" x14ac:dyDescent="0.25">
      <c r="A103" s="313"/>
      <c r="B103" s="327" t="s">
        <v>69</v>
      </c>
      <c r="C103" s="323" t="s">
        <v>74</v>
      </c>
      <c r="D103" s="323" t="s">
        <v>75</v>
      </c>
      <c r="E103" s="323" t="s">
        <v>24</v>
      </c>
      <c r="F103" s="323" t="s">
        <v>142</v>
      </c>
      <c r="G103" s="323"/>
      <c r="H103" s="324">
        <f>H104</f>
        <v>853.1</v>
      </c>
      <c r="I103" s="324">
        <f t="shared" ref="I103" si="32">I104</f>
        <v>644.4</v>
      </c>
      <c r="J103" s="340">
        <f t="shared" si="24"/>
        <v>75.536279451412497</v>
      </c>
    </row>
    <row r="104" spans="1:10" ht="64.5" customHeight="1" x14ac:dyDescent="0.25">
      <c r="A104" s="313"/>
      <c r="B104" s="327" t="s">
        <v>76</v>
      </c>
      <c r="C104" s="323" t="s">
        <v>74</v>
      </c>
      <c r="D104" s="323" t="s">
        <v>75</v>
      </c>
      <c r="E104" s="323" t="s">
        <v>24</v>
      </c>
      <c r="F104" s="323" t="s">
        <v>142</v>
      </c>
      <c r="G104" s="323" t="s">
        <v>77</v>
      </c>
      <c r="H104" s="324">
        <f>прил._5!K32</f>
        <v>853.1</v>
      </c>
      <c r="I104" s="324">
        <f>прил._5!L32</f>
        <v>644.4</v>
      </c>
      <c r="J104" s="340">
        <f t="shared" si="24"/>
        <v>75.536279451412497</v>
      </c>
    </row>
    <row r="105" spans="1:10" ht="18" customHeight="1" x14ac:dyDescent="0.25">
      <c r="A105" s="313">
        <v>14</v>
      </c>
      <c r="B105" s="354" t="s">
        <v>164</v>
      </c>
      <c r="C105" s="319" t="s">
        <v>79</v>
      </c>
      <c r="D105" s="319" t="s">
        <v>66</v>
      </c>
      <c r="E105" s="319" t="s">
        <v>24</v>
      </c>
      <c r="F105" s="319" t="s">
        <v>130</v>
      </c>
      <c r="G105" s="319"/>
      <c r="H105" s="316">
        <f>H106</f>
        <v>10731.6</v>
      </c>
      <c r="I105" s="316">
        <f t="shared" ref="I105" si="33">I106</f>
        <v>6958.4000000000005</v>
      </c>
      <c r="J105" s="316">
        <f t="shared" si="24"/>
        <v>64.840284766484032</v>
      </c>
    </row>
    <row r="106" spans="1:10" ht="16.5" customHeight="1" x14ac:dyDescent="0.25">
      <c r="A106" s="321"/>
      <c r="B106" s="327" t="s">
        <v>164</v>
      </c>
      <c r="C106" s="323" t="s">
        <v>79</v>
      </c>
      <c r="D106" s="323" t="s">
        <v>75</v>
      </c>
      <c r="E106" s="323" t="s">
        <v>24</v>
      </c>
      <c r="F106" s="323" t="s">
        <v>130</v>
      </c>
      <c r="G106" s="323"/>
      <c r="H106" s="324">
        <f>H107+H111+H113</f>
        <v>10731.6</v>
      </c>
      <c r="I106" s="324">
        <f t="shared" ref="I106" si="34">I107+I111+I113</f>
        <v>6958.4000000000005</v>
      </c>
      <c r="J106" s="340">
        <f t="shared" si="24"/>
        <v>64.840284766484032</v>
      </c>
    </row>
    <row r="107" spans="1:10" ht="31.5" x14ac:dyDescent="0.25">
      <c r="A107" s="321"/>
      <c r="B107" s="327" t="s">
        <v>69</v>
      </c>
      <c r="C107" s="323" t="s">
        <v>79</v>
      </c>
      <c r="D107" s="323" t="s">
        <v>75</v>
      </c>
      <c r="E107" s="323" t="s">
        <v>24</v>
      </c>
      <c r="F107" s="323" t="s">
        <v>142</v>
      </c>
      <c r="G107" s="323"/>
      <c r="H107" s="324">
        <f>H108+H109+H110</f>
        <v>4800</v>
      </c>
      <c r="I107" s="324">
        <f t="shared" ref="I107" si="35">I108+I109+I110</f>
        <v>3294.3</v>
      </c>
      <c r="J107" s="340">
        <f t="shared" si="24"/>
        <v>68.631249999999994</v>
      </c>
    </row>
    <row r="108" spans="1:10" ht="72" customHeight="1" x14ac:dyDescent="0.25">
      <c r="A108" s="321"/>
      <c r="B108" s="327" t="s">
        <v>76</v>
      </c>
      <c r="C108" s="323" t="s">
        <v>79</v>
      </c>
      <c r="D108" s="323" t="s">
        <v>75</v>
      </c>
      <c r="E108" s="323" t="s">
        <v>24</v>
      </c>
      <c r="F108" s="323" t="s">
        <v>142</v>
      </c>
      <c r="G108" s="323" t="s">
        <v>77</v>
      </c>
      <c r="H108" s="324">
        <f>прил._5!K37</f>
        <v>3507.5</v>
      </c>
      <c r="I108" s="324">
        <f>прил._5!L37</f>
        <v>2394.4</v>
      </c>
      <c r="J108" s="340">
        <f t="shared" si="24"/>
        <v>68.265146115466862</v>
      </c>
    </row>
    <row r="109" spans="1:10" ht="34.5" customHeight="1" x14ac:dyDescent="0.25">
      <c r="A109" s="321"/>
      <c r="B109" s="327" t="s">
        <v>80</v>
      </c>
      <c r="C109" s="323" t="s">
        <v>79</v>
      </c>
      <c r="D109" s="323" t="s">
        <v>75</v>
      </c>
      <c r="E109" s="323" t="s">
        <v>24</v>
      </c>
      <c r="F109" s="323" t="s">
        <v>142</v>
      </c>
      <c r="G109" s="323" t="s">
        <v>81</v>
      </c>
      <c r="H109" s="324">
        <v>1225</v>
      </c>
      <c r="I109" s="324">
        <f>прил._5!L38</f>
        <v>878.9</v>
      </c>
      <c r="J109" s="340">
        <f t="shared" si="24"/>
        <v>71.746938775510202</v>
      </c>
    </row>
    <row r="110" spans="1:10" ht="20.25" customHeight="1" x14ac:dyDescent="0.25">
      <c r="A110" s="321"/>
      <c r="B110" s="327" t="s">
        <v>82</v>
      </c>
      <c r="C110" s="323" t="s">
        <v>79</v>
      </c>
      <c r="D110" s="323" t="s">
        <v>75</v>
      </c>
      <c r="E110" s="323" t="s">
        <v>24</v>
      </c>
      <c r="F110" s="323" t="s">
        <v>142</v>
      </c>
      <c r="G110" s="323" t="s">
        <v>83</v>
      </c>
      <c r="H110" s="324">
        <f>прил._5!K39</f>
        <v>67.5</v>
      </c>
      <c r="I110" s="324">
        <f>прил._5!L39</f>
        <v>21</v>
      </c>
      <c r="J110" s="340">
        <f t="shared" si="24"/>
        <v>31.111111111111111</v>
      </c>
    </row>
    <row r="111" spans="1:10" ht="20.25" customHeight="1" x14ac:dyDescent="0.25">
      <c r="A111" s="321"/>
      <c r="B111" s="327" t="str">
        <f>прил._5!B63</f>
        <v xml:space="preserve">Прочие обязательства </v>
      </c>
      <c r="C111" s="323" t="s">
        <v>79</v>
      </c>
      <c r="D111" s="323" t="s">
        <v>75</v>
      </c>
      <c r="E111" s="323" t="s">
        <v>24</v>
      </c>
      <c r="F111" s="323" t="s">
        <v>130</v>
      </c>
      <c r="G111" s="323"/>
      <c r="H111" s="324">
        <f>H112</f>
        <v>5688.6</v>
      </c>
      <c r="I111" s="324">
        <f t="shared" ref="I111" si="36">I112</f>
        <v>3521.8</v>
      </c>
      <c r="J111" s="340">
        <f t="shared" si="24"/>
        <v>61.909784481243193</v>
      </c>
    </row>
    <row r="112" spans="1:10" ht="27" customHeight="1" x14ac:dyDescent="0.25">
      <c r="A112" s="321"/>
      <c r="B112" s="327" t="str">
        <f>прил._5!B64</f>
        <v>Иные бюджетные ассигнования</v>
      </c>
      <c r="C112" s="323" t="s">
        <v>79</v>
      </c>
      <c r="D112" s="323" t="s">
        <v>75</v>
      </c>
      <c r="E112" s="323" t="s">
        <v>24</v>
      </c>
      <c r="F112" s="323" t="s">
        <v>172</v>
      </c>
      <c r="G112" s="323" t="s">
        <v>83</v>
      </c>
      <c r="H112" s="324">
        <v>5688.6</v>
      </c>
      <c r="I112" s="324">
        <f>прил._5!L64</f>
        <v>3521.8</v>
      </c>
      <c r="J112" s="340">
        <f t="shared" si="24"/>
        <v>61.909784481243193</v>
      </c>
    </row>
    <row r="113" spans="1:10" ht="31.5" x14ac:dyDescent="0.25">
      <c r="A113" s="330"/>
      <c r="B113" s="327" t="s">
        <v>35</v>
      </c>
      <c r="C113" s="323" t="s">
        <v>79</v>
      </c>
      <c r="D113" s="323" t="s">
        <v>75</v>
      </c>
      <c r="E113" s="323" t="s">
        <v>24</v>
      </c>
      <c r="F113" s="323" t="s">
        <v>146</v>
      </c>
      <c r="G113" s="323"/>
      <c r="H113" s="324">
        <f>прил._5!K66</f>
        <v>243</v>
      </c>
      <c r="I113" s="324">
        <f>I114</f>
        <v>142.30000000000001</v>
      </c>
      <c r="J113" s="340">
        <f t="shared" si="24"/>
        <v>58.559670781893011</v>
      </c>
    </row>
    <row r="114" spans="1:10" ht="74.25" customHeight="1" x14ac:dyDescent="0.25">
      <c r="A114" s="330"/>
      <c r="B114" s="327" t="s">
        <v>76</v>
      </c>
      <c r="C114" s="323" t="s">
        <v>79</v>
      </c>
      <c r="D114" s="323" t="s">
        <v>75</v>
      </c>
      <c r="E114" s="323" t="s">
        <v>24</v>
      </c>
      <c r="F114" s="323" t="s">
        <v>146</v>
      </c>
      <c r="G114" s="323" t="s">
        <v>77</v>
      </c>
      <c r="H114" s="324">
        <f>прил._5!K70</f>
        <v>243</v>
      </c>
      <c r="I114" s="324">
        <f>прил._5!L70</f>
        <v>142.30000000000001</v>
      </c>
      <c r="J114" s="340">
        <f t="shared" si="24"/>
        <v>58.559670781893011</v>
      </c>
    </row>
    <row r="115" spans="1:10" ht="15" customHeight="1" x14ac:dyDescent="0.25">
      <c r="A115" s="321"/>
      <c r="B115" s="327" t="s">
        <v>56</v>
      </c>
      <c r="C115" s="323" t="s">
        <v>79</v>
      </c>
      <c r="D115" s="323" t="s">
        <v>68</v>
      </c>
      <c r="E115" s="323" t="s">
        <v>24</v>
      </c>
      <c r="F115" s="323" t="s">
        <v>130</v>
      </c>
      <c r="G115" s="323"/>
      <c r="H115" s="324">
        <v>3.8</v>
      </c>
      <c r="I115" s="324">
        <v>3.8</v>
      </c>
      <c r="J115" s="340">
        <f t="shared" si="24"/>
        <v>100</v>
      </c>
    </row>
    <row r="116" spans="1:10" ht="46.5" customHeight="1" x14ac:dyDescent="0.25">
      <c r="A116" s="321"/>
      <c r="B116" s="327" t="s">
        <v>84</v>
      </c>
      <c r="C116" s="323" t="s">
        <v>79</v>
      </c>
      <c r="D116" s="323" t="s">
        <v>68</v>
      </c>
      <c r="E116" s="323" t="s">
        <v>24</v>
      </c>
      <c r="F116" s="323" t="s">
        <v>143</v>
      </c>
      <c r="G116" s="323"/>
      <c r="H116" s="324">
        <v>3.8</v>
      </c>
      <c r="I116" s="324">
        <v>3.8</v>
      </c>
      <c r="J116" s="340">
        <f t="shared" si="24"/>
        <v>100</v>
      </c>
    </row>
    <row r="117" spans="1:10" ht="36" customHeight="1" x14ac:dyDescent="0.25">
      <c r="A117" s="321"/>
      <c r="B117" s="327" t="s">
        <v>80</v>
      </c>
      <c r="C117" s="323" t="s">
        <v>79</v>
      </c>
      <c r="D117" s="323" t="s">
        <v>68</v>
      </c>
      <c r="E117" s="323" t="s">
        <v>24</v>
      </c>
      <c r="F117" s="323" t="s">
        <v>143</v>
      </c>
      <c r="G117" s="323" t="s">
        <v>81</v>
      </c>
      <c r="H117" s="324">
        <f>прил._5!K42</f>
        <v>3.8</v>
      </c>
      <c r="I117" s="324">
        <f>прил._5!N42</f>
        <v>0</v>
      </c>
      <c r="J117" s="340">
        <f t="shared" si="24"/>
        <v>0</v>
      </c>
    </row>
    <row r="118" spans="1:10" ht="34.5" customHeight="1" x14ac:dyDescent="0.25">
      <c r="A118" s="321"/>
      <c r="B118" s="327" t="s">
        <v>54</v>
      </c>
      <c r="C118" s="323" t="s">
        <v>79</v>
      </c>
      <c r="D118" s="323" t="s">
        <v>86</v>
      </c>
      <c r="E118" s="323" t="s">
        <v>24</v>
      </c>
      <c r="F118" s="323" t="s">
        <v>130</v>
      </c>
      <c r="G118" s="323"/>
      <c r="H118" s="324">
        <f>H120</f>
        <v>10</v>
      </c>
      <c r="I118" s="324">
        <f t="shared" ref="I118" si="37">I120</f>
        <v>0</v>
      </c>
      <c r="J118" s="340">
        <f t="shared" si="24"/>
        <v>0</v>
      </c>
    </row>
    <row r="119" spans="1:10" ht="20.25" customHeight="1" x14ac:dyDescent="0.25">
      <c r="A119" s="321"/>
      <c r="B119" s="327" t="s">
        <v>87</v>
      </c>
      <c r="C119" s="323" t="s">
        <v>79</v>
      </c>
      <c r="D119" s="323" t="s">
        <v>86</v>
      </c>
      <c r="E119" s="323" t="s">
        <v>24</v>
      </c>
      <c r="F119" s="323" t="s">
        <v>144</v>
      </c>
      <c r="G119" s="323"/>
      <c r="H119" s="324">
        <f>H120</f>
        <v>10</v>
      </c>
      <c r="I119" s="324">
        <f t="shared" ref="I119" si="38">I120</f>
        <v>0</v>
      </c>
      <c r="J119" s="340">
        <f t="shared" si="24"/>
        <v>0</v>
      </c>
    </row>
    <row r="120" spans="1:10" ht="22.5" customHeight="1" x14ac:dyDescent="0.25">
      <c r="A120" s="321"/>
      <c r="B120" s="355" t="s">
        <v>82</v>
      </c>
      <c r="C120" s="338" t="s">
        <v>79</v>
      </c>
      <c r="D120" s="338" t="s">
        <v>86</v>
      </c>
      <c r="E120" s="338" t="s">
        <v>24</v>
      </c>
      <c r="F120" s="338" t="s">
        <v>144</v>
      </c>
      <c r="G120" s="338" t="s">
        <v>83</v>
      </c>
      <c r="H120" s="340">
        <f>прил._5!K52</f>
        <v>10</v>
      </c>
      <c r="I120" s="340">
        <f>прил._5!N52</f>
        <v>0</v>
      </c>
      <c r="J120" s="340">
        <f t="shared" si="24"/>
        <v>0</v>
      </c>
    </row>
    <row r="121" spans="1:10" ht="41.25" hidden="1" customHeight="1" x14ac:dyDescent="0.25">
      <c r="A121" s="321"/>
      <c r="B121" s="356" t="s">
        <v>49</v>
      </c>
      <c r="C121" s="357">
        <v>51</v>
      </c>
      <c r="D121" s="338" t="s">
        <v>91</v>
      </c>
      <c r="E121" s="338" t="s">
        <v>24</v>
      </c>
      <c r="F121" s="338" t="s">
        <v>130</v>
      </c>
      <c r="G121" s="338"/>
      <c r="H121" s="324">
        <v>0</v>
      </c>
      <c r="I121" s="324">
        <v>0</v>
      </c>
      <c r="J121" s="340" t="e">
        <f t="shared" si="24"/>
        <v>#DIV/0!</v>
      </c>
    </row>
    <row r="122" spans="1:10" ht="27.75" hidden="1" customHeight="1" x14ac:dyDescent="0.25">
      <c r="A122" s="321"/>
      <c r="B122" s="356" t="s">
        <v>50</v>
      </c>
      <c r="C122" s="338" t="s">
        <v>79</v>
      </c>
      <c r="D122" s="338" t="s">
        <v>91</v>
      </c>
      <c r="E122" s="338" t="s">
        <v>24</v>
      </c>
      <c r="F122" s="338" t="s">
        <v>147</v>
      </c>
      <c r="G122" s="323"/>
      <c r="H122" s="324">
        <v>0</v>
      </c>
      <c r="I122" s="324">
        <v>0</v>
      </c>
      <c r="J122" s="340" t="e">
        <f t="shared" si="24"/>
        <v>#DIV/0!</v>
      </c>
    </row>
    <row r="123" spans="1:10" ht="33.75" hidden="1" customHeight="1" x14ac:dyDescent="0.25">
      <c r="A123" s="321"/>
      <c r="B123" s="358" t="s">
        <v>80</v>
      </c>
      <c r="C123" s="338" t="s">
        <v>79</v>
      </c>
      <c r="D123" s="338" t="s">
        <v>91</v>
      </c>
      <c r="E123" s="338" t="s">
        <v>24</v>
      </c>
      <c r="F123" s="338" t="s">
        <v>147</v>
      </c>
      <c r="G123" s="338" t="s">
        <v>81</v>
      </c>
      <c r="H123" s="324">
        <v>0</v>
      </c>
      <c r="I123" s="324">
        <v>0</v>
      </c>
      <c r="J123" s="340" t="e">
        <f t="shared" si="24"/>
        <v>#DIV/0!</v>
      </c>
    </row>
    <row r="124" spans="1:10" ht="16.5" hidden="1" customHeight="1" x14ac:dyDescent="0.25">
      <c r="A124" s="346"/>
      <c r="B124" s="332" t="s">
        <v>55</v>
      </c>
      <c r="C124" s="323" t="s">
        <v>79</v>
      </c>
      <c r="D124" s="323" t="s">
        <v>88</v>
      </c>
      <c r="E124" s="323" t="s">
        <v>24</v>
      </c>
      <c r="F124" s="323" t="s">
        <v>130</v>
      </c>
      <c r="G124" s="323"/>
      <c r="H124" s="324">
        <v>0</v>
      </c>
      <c r="I124" s="324">
        <v>0</v>
      </c>
      <c r="J124" s="340" t="e">
        <f t="shared" si="24"/>
        <v>#DIV/0!</v>
      </c>
    </row>
    <row r="125" spans="1:10" ht="45.75" hidden="1" customHeight="1" x14ac:dyDescent="0.25">
      <c r="A125" s="330"/>
      <c r="B125" s="325" t="s">
        <v>89</v>
      </c>
      <c r="C125" s="323" t="s">
        <v>79</v>
      </c>
      <c r="D125" s="323" t="s">
        <v>88</v>
      </c>
      <c r="E125" s="323" t="s">
        <v>24</v>
      </c>
      <c r="F125" s="323" t="s">
        <v>132</v>
      </c>
      <c r="G125" s="323"/>
      <c r="H125" s="324">
        <v>0</v>
      </c>
      <c r="I125" s="324">
        <v>0</v>
      </c>
      <c r="J125" s="340" t="e">
        <f t="shared" si="24"/>
        <v>#DIV/0!</v>
      </c>
    </row>
    <row r="126" spans="1:10" ht="76.5" hidden="1" customHeight="1" x14ac:dyDescent="0.25">
      <c r="A126" s="330"/>
      <c r="B126" s="327" t="s">
        <v>76</v>
      </c>
      <c r="C126" s="323" t="s">
        <v>79</v>
      </c>
      <c r="D126" s="323" t="s">
        <v>88</v>
      </c>
      <c r="E126" s="323" t="s">
        <v>24</v>
      </c>
      <c r="F126" s="323" t="s">
        <v>132</v>
      </c>
      <c r="G126" s="323" t="s">
        <v>77</v>
      </c>
      <c r="H126" s="324">
        <v>0</v>
      </c>
      <c r="I126" s="324">
        <v>0</v>
      </c>
      <c r="J126" s="340" t="e">
        <f t="shared" si="24"/>
        <v>#DIV/0!</v>
      </c>
    </row>
    <row r="127" spans="1:10" ht="69" hidden="1" customHeight="1" x14ac:dyDescent="0.25">
      <c r="A127" s="330"/>
      <c r="B127" s="327" t="s">
        <v>80</v>
      </c>
      <c r="C127" s="323" t="s">
        <v>79</v>
      </c>
      <c r="D127" s="323" t="s">
        <v>88</v>
      </c>
      <c r="E127" s="323" t="s">
        <v>24</v>
      </c>
      <c r="F127" s="323" t="s">
        <v>132</v>
      </c>
      <c r="G127" s="323" t="s">
        <v>81</v>
      </c>
      <c r="H127" s="324">
        <v>0</v>
      </c>
      <c r="I127" s="324">
        <v>0</v>
      </c>
      <c r="J127" s="340" t="e">
        <f t="shared" si="24"/>
        <v>#DIV/0!</v>
      </c>
    </row>
    <row r="128" spans="1:10" ht="15.75" hidden="1" x14ac:dyDescent="0.25">
      <c r="A128" s="330"/>
      <c r="B128" s="326" t="s">
        <v>82</v>
      </c>
      <c r="C128" s="323" t="s">
        <v>79</v>
      </c>
      <c r="D128" s="323" t="s">
        <v>88</v>
      </c>
      <c r="E128" s="323" t="s">
        <v>24</v>
      </c>
      <c r="F128" s="323" t="s">
        <v>132</v>
      </c>
      <c r="G128" s="323" t="s">
        <v>83</v>
      </c>
      <c r="H128" s="324">
        <v>0</v>
      </c>
      <c r="I128" s="324">
        <v>0</v>
      </c>
      <c r="J128" s="340" t="e">
        <f t="shared" si="24"/>
        <v>#DIV/0!</v>
      </c>
    </row>
    <row r="129" spans="1:10" s="21" customFormat="1" ht="34.5" customHeight="1" x14ac:dyDescent="0.25">
      <c r="A129" s="330"/>
      <c r="B129" s="322" t="s">
        <v>49</v>
      </c>
      <c r="C129" s="323" t="s">
        <v>79</v>
      </c>
      <c r="D129" s="323" t="s">
        <v>91</v>
      </c>
      <c r="E129" s="323" t="s">
        <v>24</v>
      </c>
      <c r="F129" s="323" t="s">
        <v>130</v>
      </c>
      <c r="G129" s="323"/>
      <c r="H129" s="324">
        <f>H133+H131</f>
        <v>416.2</v>
      </c>
      <c r="I129" s="324">
        <f>I133+I131</f>
        <v>279.2</v>
      </c>
      <c r="J129" s="340">
        <f t="shared" si="24"/>
        <v>67.083133109082169</v>
      </c>
    </row>
    <row r="130" spans="1:10" s="21" customFormat="1" ht="23.25" hidden="1" customHeight="1" x14ac:dyDescent="0.25">
      <c r="A130" s="330"/>
      <c r="B130" s="359" t="s">
        <v>50</v>
      </c>
      <c r="C130" s="360" t="s">
        <v>79</v>
      </c>
      <c r="D130" s="360" t="s">
        <v>91</v>
      </c>
      <c r="E130" s="360" t="s">
        <v>24</v>
      </c>
      <c r="F130" s="360" t="s">
        <v>147</v>
      </c>
      <c r="G130" s="360"/>
      <c r="H130" s="361"/>
      <c r="I130" s="361"/>
      <c r="J130" s="340" t="e">
        <f t="shared" si="24"/>
        <v>#DIV/0!</v>
      </c>
    </row>
    <row r="131" spans="1:10" s="21" customFormat="1" ht="28.5" hidden="1" customHeight="1" x14ac:dyDescent="0.25">
      <c r="A131" s="330"/>
      <c r="B131" s="359" t="s">
        <v>80</v>
      </c>
      <c r="C131" s="360" t="s">
        <v>79</v>
      </c>
      <c r="D131" s="360" t="s">
        <v>91</v>
      </c>
      <c r="E131" s="360" t="s">
        <v>24</v>
      </c>
      <c r="F131" s="360" t="s">
        <v>147</v>
      </c>
      <c r="G131" s="360" t="s">
        <v>81</v>
      </c>
      <c r="H131" s="361"/>
      <c r="I131" s="361"/>
      <c r="J131" s="340" t="e">
        <f t="shared" si="24"/>
        <v>#DIV/0!</v>
      </c>
    </row>
    <row r="132" spans="1:10" ht="15.75" x14ac:dyDescent="0.25">
      <c r="A132" s="330"/>
      <c r="B132" s="325" t="s">
        <v>115</v>
      </c>
      <c r="C132" s="323" t="s">
        <v>79</v>
      </c>
      <c r="D132" s="323" t="s">
        <v>91</v>
      </c>
      <c r="E132" s="323" t="s">
        <v>24</v>
      </c>
      <c r="F132" s="323" t="s">
        <v>145</v>
      </c>
      <c r="G132" s="323"/>
      <c r="H132" s="324">
        <f>H133</f>
        <v>416.2</v>
      </c>
      <c r="I132" s="324">
        <f>I133</f>
        <v>279.2</v>
      </c>
      <c r="J132" s="340">
        <f t="shared" si="24"/>
        <v>67.083133109082169</v>
      </c>
    </row>
    <row r="133" spans="1:10" ht="15.75" x14ac:dyDescent="0.25">
      <c r="A133" s="330"/>
      <c r="B133" s="325" t="s">
        <v>116</v>
      </c>
      <c r="C133" s="323" t="s">
        <v>79</v>
      </c>
      <c r="D133" s="323" t="s">
        <v>91</v>
      </c>
      <c r="E133" s="323" t="s">
        <v>24</v>
      </c>
      <c r="F133" s="323" t="s">
        <v>145</v>
      </c>
      <c r="G133" s="323" t="s">
        <v>117</v>
      </c>
      <c r="H133" s="324">
        <f>прил._5!K138</f>
        <v>416.2</v>
      </c>
      <c r="I133" s="324">
        <f>прил._5!L138</f>
        <v>279.2</v>
      </c>
      <c r="J133" s="340">
        <f t="shared" si="24"/>
        <v>67.083133109082169</v>
      </c>
    </row>
    <row r="134" spans="1:10" ht="15.75" x14ac:dyDescent="0.25">
      <c r="A134" s="330"/>
      <c r="B134" s="272" t="s">
        <v>362</v>
      </c>
      <c r="C134" s="362" t="s">
        <v>79</v>
      </c>
      <c r="D134" s="362" t="s">
        <v>153</v>
      </c>
      <c r="E134" s="362" t="s">
        <v>24</v>
      </c>
      <c r="F134" s="362" t="s">
        <v>130</v>
      </c>
      <c r="G134" s="363"/>
      <c r="H134" s="364">
        <f>H136</f>
        <v>48.2</v>
      </c>
      <c r="I134" s="364">
        <f t="shared" ref="I134" si="39">I136</f>
        <v>36.1</v>
      </c>
      <c r="J134" s="340">
        <f t="shared" si="24"/>
        <v>74.896265560165972</v>
      </c>
    </row>
    <row r="135" spans="1:10" ht="63" x14ac:dyDescent="0.25">
      <c r="A135" s="330"/>
      <c r="B135" s="385" t="s">
        <v>363</v>
      </c>
      <c r="C135" s="362" t="s">
        <v>79</v>
      </c>
      <c r="D135" s="362" t="s">
        <v>153</v>
      </c>
      <c r="E135" s="362" t="s">
        <v>24</v>
      </c>
      <c r="F135" s="362" t="s">
        <v>130</v>
      </c>
      <c r="G135" s="363"/>
      <c r="H135" s="364">
        <f>H136</f>
        <v>48.2</v>
      </c>
      <c r="I135" s="364">
        <f t="shared" ref="I135" si="40">I136</f>
        <v>36.1</v>
      </c>
      <c r="J135" s="340">
        <f t="shared" si="24"/>
        <v>74.896265560165972</v>
      </c>
    </row>
    <row r="136" spans="1:10" ht="21.75" customHeight="1" x14ac:dyDescent="0.25">
      <c r="A136" s="330"/>
      <c r="B136" s="365" t="s">
        <v>70</v>
      </c>
      <c r="C136" s="362" t="s">
        <v>79</v>
      </c>
      <c r="D136" s="362" t="s">
        <v>153</v>
      </c>
      <c r="E136" s="362" t="s">
        <v>24</v>
      </c>
      <c r="F136" s="362" t="s">
        <v>364</v>
      </c>
      <c r="G136" s="363" t="s">
        <v>71</v>
      </c>
      <c r="H136" s="364">
        <f>прил._5!K45</f>
        <v>48.2</v>
      </c>
      <c r="I136" s="364">
        <f>прил._5!L45</f>
        <v>36.1</v>
      </c>
      <c r="J136" s="340">
        <f t="shared" si="24"/>
        <v>74.896265560165972</v>
      </c>
    </row>
    <row r="137" spans="1:10" ht="37.5" customHeight="1" x14ac:dyDescent="0.25">
      <c r="A137" s="330"/>
      <c r="B137" s="272" t="str">
        <f>прил._5!B46</f>
        <v xml:space="preserve">  Выполнение полномочий по ведению внутреннего финансового контроля</v>
      </c>
      <c r="C137" s="362" t="s">
        <v>79</v>
      </c>
      <c r="D137" s="362" t="s">
        <v>153</v>
      </c>
      <c r="E137" s="362" t="s">
        <v>24</v>
      </c>
      <c r="F137" s="362" t="s">
        <v>130</v>
      </c>
      <c r="G137" s="363"/>
      <c r="H137" s="364">
        <f>H138</f>
        <v>37.200000000000003</v>
      </c>
      <c r="I137" s="364">
        <f t="shared" ref="I137" si="41">I138</f>
        <v>28</v>
      </c>
      <c r="J137" s="340">
        <f t="shared" si="24"/>
        <v>75.268817204301072</v>
      </c>
    </row>
    <row r="138" spans="1:10" ht="21.75" customHeight="1" x14ac:dyDescent="0.25">
      <c r="A138" s="330"/>
      <c r="B138" s="365" t="s">
        <v>70</v>
      </c>
      <c r="C138" s="362" t="s">
        <v>79</v>
      </c>
      <c r="D138" s="362" t="s">
        <v>153</v>
      </c>
      <c r="E138" s="362" t="s">
        <v>24</v>
      </c>
      <c r="F138" s="362" t="s">
        <v>365</v>
      </c>
      <c r="G138" s="363" t="s">
        <v>71</v>
      </c>
      <c r="H138" s="364">
        <f>прил._5!K47</f>
        <v>37.200000000000003</v>
      </c>
      <c r="I138" s="364">
        <f>прил._5!L47</f>
        <v>28</v>
      </c>
      <c r="J138" s="340">
        <f t="shared" si="24"/>
        <v>75.268817204301072</v>
      </c>
    </row>
    <row r="139" spans="1:10" ht="31.5" x14ac:dyDescent="0.25">
      <c r="A139" s="330">
        <v>15</v>
      </c>
      <c r="B139" s="152" t="s">
        <v>176</v>
      </c>
      <c r="C139" s="366" t="s">
        <v>174</v>
      </c>
      <c r="D139" s="366" t="s">
        <v>66</v>
      </c>
      <c r="E139" s="366" t="s">
        <v>24</v>
      </c>
      <c r="F139" s="366" t="s">
        <v>130</v>
      </c>
      <c r="G139" s="366"/>
      <c r="H139" s="367">
        <f>H142</f>
        <v>10</v>
      </c>
      <c r="I139" s="367">
        <f t="shared" ref="I139" si="42">I142</f>
        <v>1.4</v>
      </c>
      <c r="J139" s="316">
        <f t="shared" si="24"/>
        <v>13.999999999999998</v>
      </c>
    </row>
    <row r="140" spans="1:10" ht="15.75" x14ac:dyDescent="0.25">
      <c r="A140" s="330"/>
      <c r="B140" s="136" t="s">
        <v>177</v>
      </c>
      <c r="C140" s="368" t="s">
        <v>174</v>
      </c>
      <c r="D140" s="369" t="s">
        <v>68</v>
      </c>
      <c r="E140" s="369" t="s">
        <v>24</v>
      </c>
      <c r="F140" s="369" t="s">
        <v>130</v>
      </c>
      <c r="G140" s="369"/>
      <c r="H140" s="370">
        <f>H142</f>
        <v>10</v>
      </c>
      <c r="I140" s="370">
        <f t="shared" ref="I140" si="43">I142</f>
        <v>1.4</v>
      </c>
      <c r="J140" s="340">
        <f t="shared" si="24"/>
        <v>13.999999999999998</v>
      </c>
    </row>
    <row r="141" spans="1:10" ht="31.5" x14ac:dyDescent="0.25">
      <c r="A141" s="330"/>
      <c r="B141" s="136" t="s">
        <v>178</v>
      </c>
      <c r="C141" s="368" t="s">
        <v>174</v>
      </c>
      <c r="D141" s="369" t="s">
        <v>68</v>
      </c>
      <c r="E141" s="369" t="s">
        <v>24</v>
      </c>
      <c r="F141" s="369" t="s">
        <v>142</v>
      </c>
      <c r="G141" s="369"/>
      <c r="H141" s="370">
        <f>H142</f>
        <v>10</v>
      </c>
      <c r="I141" s="370">
        <f t="shared" ref="I141" si="44">I142</f>
        <v>1.4</v>
      </c>
      <c r="J141" s="340">
        <f t="shared" si="24"/>
        <v>13.999999999999998</v>
      </c>
    </row>
    <row r="142" spans="1:10" ht="31.5" x14ac:dyDescent="0.25">
      <c r="A142" s="330"/>
      <c r="B142" s="191" t="s">
        <v>449</v>
      </c>
      <c r="C142" s="368" t="s">
        <v>174</v>
      </c>
      <c r="D142" s="369" t="s">
        <v>68</v>
      </c>
      <c r="E142" s="369" t="s">
        <v>24</v>
      </c>
      <c r="F142" s="369" t="s">
        <v>142</v>
      </c>
      <c r="G142" s="369" t="s">
        <v>81</v>
      </c>
      <c r="H142" s="370">
        <v>10</v>
      </c>
      <c r="I142" s="370">
        <v>1.4</v>
      </c>
      <c r="J142" s="340">
        <f t="shared" si="24"/>
        <v>13.999999999999998</v>
      </c>
    </row>
    <row r="143" spans="1:10" ht="23.25" customHeight="1" x14ac:dyDescent="0.25">
      <c r="A143" s="330">
        <v>16</v>
      </c>
      <c r="B143" s="424" t="s">
        <v>472</v>
      </c>
      <c r="C143" s="425" t="s">
        <v>466</v>
      </c>
      <c r="D143" s="426" t="s">
        <v>66</v>
      </c>
      <c r="E143" s="426" t="s">
        <v>24</v>
      </c>
      <c r="F143" s="426" t="s">
        <v>130</v>
      </c>
      <c r="G143" s="426"/>
      <c r="H143" s="427">
        <f>H146</f>
        <v>1</v>
      </c>
      <c r="I143" s="428">
        <f>I146</f>
        <v>0.15</v>
      </c>
      <c r="J143" s="316">
        <f t="shared" ref="J143:J150" si="45">I143/H143*100</f>
        <v>15</v>
      </c>
    </row>
    <row r="144" spans="1:10" ht="34.5" customHeight="1" x14ac:dyDescent="0.25">
      <c r="A144" s="330"/>
      <c r="B144" s="191" t="s">
        <v>473</v>
      </c>
      <c r="C144" s="421" t="s">
        <v>466</v>
      </c>
      <c r="D144" s="422" t="s">
        <v>68</v>
      </c>
      <c r="E144" s="422" t="s">
        <v>24</v>
      </c>
      <c r="F144" s="422" t="s">
        <v>130</v>
      </c>
      <c r="G144" s="422"/>
      <c r="H144" s="423">
        <f>H146</f>
        <v>1</v>
      </c>
      <c r="I144" s="370">
        <f>I146</f>
        <v>0.15</v>
      </c>
      <c r="J144" s="340">
        <f t="shared" si="45"/>
        <v>15</v>
      </c>
    </row>
    <row r="145" spans="1:254" ht="20.25" customHeight="1" x14ac:dyDescent="0.25">
      <c r="A145" s="330"/>
      <c r="B145" s="191" t="s">
        <v>474</v>
      </c>
      <c r="C145" s="421" t="s">
        <v>466</v>
      </c>
      <c r="D145" s="422" t="s">
        <v>68</v>
      </c>
      <c r="E145" s="422" t="s">
        <v>24</v>
      </c>
      <c r="F145" s="422" t="s">
        <v>469</v>
      </c>
      <c r="G145" s="422"/>
      <c r="H145" s="423">
        <f>H146</f>
        <v>1</v>
      </c>
      <c r="I145" s="370">
        <f>I146</f>
        <v>0.15</v>
      </c>
      <c r="J145" s="340">
        <f t="shared" si="45"/>
        <v>15</v>
      </c>
    </row>
    <row r="146" spans="1:254" s="127" customFormat="1" ht="17.25" customHeight="1" x14ac:dyDescent="0.25">
      <c r="A146" s="330"/>
      <c r="B146" s="191" t="s">
        <v>475</v>
      </c>
      <c r="C146" s="421" t="s">
        <v>466</v>
      </c>
      <c r="D146" s="422" t="s">
        <v>68</v>
      </c>
      <c r="E146" s="422" t="s">
        <v>24</v>
      </c>
      <c r="F146" s="422" t="s">
        <v>469</v>
      </c>
      <c r="G146" s="422" t="s">
        <v>471</v>
      </c>
      <c r="H146" s="423">
        <v>1</v>
      </c>
      <c r="I146" s="370">
        <f>прил._5!L161</f>
        <v>0.15</v>
      </c>
      <c r="J146" s="340">
        <f t="shared" si="45"/>
        <v>15</v>
      </c>
      <c r="K146" s="128"/>
      <c r="L146" s="128"/>
      <c r="M146" s="128"/>
      <c r="N146" s="128"/>
      <c r="O146" s="128"/>
      <c r="P146" s="128"/>
      <c r="Q146" s="128"/>
      <c r="R146" s="128"/>
      <c r="S146" s="128"/>
      <c r="T146" s="128"/>
      <c r="U146" s="128"/>
      <c r="V146" s="128"/>
      <c r="W146" s="128"/>
      <c r="X146" s="128"/>
      <c r="Y146" s="128"/>
      <c r="Z146" s="128"/>
      <c r="AA146" s="128"/>
      <c r="AB146" s="128"/>
      <c r="AC146" s="128"/>
      <c r="AD146" s="128"/>
      <c r="AE146" s="128"/>
      <c r="AF146" s="128"/>
      <c r="AG146" s="128"/>
      <c r="AH146" s="128"/>
      <c r="AI146" s="128"/>
      <c r="AJ146" s="128"/>
      <c r="AK146" s="128"/>
      <c r="AL146" s="128"/>
      <c r="AM146" s="128"/>
      <c r="AN146" s="128"/>
      <c r="AO146" s="128"/>
      <c r="AP146" s="128"/>
      <c r="AQ146" s="128"/>
      <c r="AR146" s="128"/>
      <c r="AS146" s="128"/>
      <c r="AT146" s="128"/>
      <c r="AU146" s="128"/>
      <c r="AV146" s="128"/>
      <c r="AW146" s="128"/>
      <c r="AX146" s="128"/>
      <c r="AY146" s="128"/>
      <c r="AZ146" s="128"/>
      <c r="BA146" s="128"/>
      <c r="BB146" s="128"/>
      <c r="BC146" s="128"/>
      <c r="BD146" s="128"/>
      <c r="BE146" s="128"/>
      <c r="BF146" s="128"/>
      <c r="BG146" s="128"/>
      <c r="BH146" s="128"/>
      <c r="BI146" s="128"/>
      <c r="BJ146" s="128"/>
      <c r="BK146" s="128"/>
      <c r="BL146" s="128"/>
      <c r="BM146" s="128"/>
      <c r="BN146" s="128"/>
      <c r="BO146" s="128"/>
      <c r="BP146" s="128"/>
      <c r="BQ146" s="128"/>
      <c r="BR146" s="128"/>
      <c r="BS146" s="128"/>
      <c r="BT146" s="128"/>
      <c r="BU146" s="128"/>
      <c r="BV146" s="128"/>
      <c r="BW146" s="128"/>
      <c r="BX146" s="128"/>
      <c r="BY146" s="128"/>
      <c r="BZ146" s="128"/>
      <c r="CA146" s="128"/>
      <c r="CB146" s="128"/>
      <c r="CC146" s="128"/>
      <c r="CD146" s="128"/>
      <c r="CE146" s="128"/>
      <c r="CF146" s="128"/>
      <c r="CG146" s="128"/>
      <c r="CH146" s="128"/>
      <c r="CI146" s="128"/>
      <c r="CJ146" s="128"/>
      <c r="CK146" s="128"/>
      <c r="CL146" s="128"/>
      <c r="CM146" s="128"/>
      <c r="CN146" s="128"/>
      <c r="CO146" s="128"/>
      <c r="CP146" s="128"/>
      <c r="CQ146" s="128"/>
      <c r="CR146" s="128"/>
      <c r="CS146" s="128"/>
      <c r="CT146" s="128"/>
      <c r="CU146" s="128"/>
      <c r="CV146" s="128"/>
      <c r="CW146" s="128"/>
      <c r="CX146" s="128"/>
      <c r="CY146" s="128"/>
      <c r="CZ146" s="128"/>
      <c r="DA146" s="128"/>
      <c r="DB146" s="128"/>
      <c r="DC146" s="128"/>
      <c r="DD146" s="128"/>
      <c r="DE146" s="128"/>
      <c r="DF146" s="128"/>
      <c r="DG146" s="128"/>
      <c r="DH146" s="128"/>
      <c r="DI146" s="128"/>
      <c r="DJ146" s="128"/>
      <c r="DK146" s="128"/>
      <c r="DL146" s="128"/>
      <c r="DM146" s="128"/>
      <c r="DN146" s="128"/>
      <c r="DO146" s="128"/>
      <c r="DP146" s="128"/>
      <c r="DQ146" s="128"/>
      <c r="DR146" s="128"/>
      <c r="DS146" s="128"/>
      <c r="DT146" s="128"/>
      <c r="DU146" s="128"/>
      <c r="DV146" s="128"/>
      <c r="DW146" s="128"/>
      <c r="DX146" s="128"/>
      <c r="DY146" s="128"/>
      <c r="DZ146" s="128"/>
      <c r="EA146" s="128"/>
      <c r="EB146" s="128"/>
      <c r="EC146" s="128"/>
      <c r="ED146" s="128"/>
      <c r="EE146" s="128"/>
      <c r="EF146" s="128"/>
      <c r="EG146" s="128"/>
      <c r="EH146" s="128"/>
      <c r="EI146" s="128"/>
      <c r="EJ146" s="128"/>
      <c r="EK146" s="128"/>
      <c r="EL146" s="128"/>
      <c r="EM146" s="128"/>
      <c r="EN146" s="128"/>
      <c r="EO146" s="128"/>
      <c r="EP146" s="128"/>
      <c r="EQ146" s="128"/>
      <c r="ER146" s="128"/>
      <c r="ES146" s="128"/>
      <c r="ET146" s="128"/>
      <c r="EU146" s="128"/>
      <c r="EV146" s="128"/>
      <c r="EW146" s="128"/>
      <c r="EX146" s="128"/>
      <c r="EY146" s="128"/>
      <c r="EZ146" s="128"/>
      <c r="FA146" s="128"/>
      <c r="FB146" s="128"/>
      <c r="FC146" s="128"/>
      <c r="FD146" s="128"/>
      <c r="FE146" s="128"/>
      <c r="FF146" s="128"/>
      <c r="FG146" s="128"/>
      <c r="FH146" s="128"/>
      <c r="FI146" s="128"/>
      <c r="FJ146" s="128"/>
      <c r="FK146" s="128"/>
      <c r="FL146" s="128"/>
      <c r="FM146" s="128"/>
      <c r="FN146" s="128"/>
      <c r="FO146" s="128"/>
      <c r="FP146" s="128"/>
      <c r="FQ146" s="128"/>
      <c r="FR146" s="128"/>
      <c r="FS146" s="128"/>
      <c r="FT146" s="128"/>
      <c r="FU146" s="128"/>
      <c r="FV146" s="128"/>
      <c r="FW146" s="128"/>
      <c r="FX146" s="128"/>
      <c r="FY146" s="128"/>
      <c r="FZ146" s="128"/>
      <c r="GA146" s="128"/>
      <c r="GB146" s="128"/>
      <c r="GC146" s="128"/>
      <c r="GD146" s="128"/>
      <c r="GE146" s="128"/>
      <c r="GF146" s="128"/>
      <c r="GG146" s="128"/>
      <c r="GH146" s="128"/>
      <c r="GI146" s="128"/>
      <c r="GJ146" s="128"/>
      <c r="GK146" s="128"/>
      <c r="GL146" s="128"/>
      <c r="GM146" s="128"/>
      <c r="GN146" s="128"/>
      <c r="GO146" s="128"/>
      <c r="GP146" s="128"/>
      <c r="GQ146" s="128"/>
      <c r="GR146" s="128"/>
      <c r="GS146" s="128"/>
      <c r="GT146" s="128"/>
      <c r="GU146" s="128"/>
      <c r="GV146" s="128"/>
      <c r="GW146" s="128"/>
      <c r="GX146" s="128"/>
      <c r="GY146" s="128"/>
      <c r="GZ146" s="128"/>
      <c r="HA146" s="128"/>
      <c r="HB146" s="128"/>
      <c r="HC146" s="128"/>
      <c r="HD146" s="128"/>
      <c r="HE146" s="128"/>
      <c r="HF146" s="128"/>
      <c r="HG146" s="128"/>
      <c r="HH146" s="128"/>
      <c r="HI146" s="128"/>
      <c r="HJ146" s="128"/>
      <c r="HK146" s="128"/>
      <c r="HL146" s="128"/>
      <c r="HM146" s="128"/>
      <c r="HN146" s="128"/>
      <c r="HO146" s="128"/>
      <c r="HP146" s="128"/>
      <c r="HQ146" s="128"/>
      <c r="HR146" s="128"/>
      <c r="HS146" s="128"/>
      <c r="HT146" s="128"/>
      <c r="HU146" s="128"/>
      <c r="HV146" s="128"/>
      <c r="HW146" s="128"/>
      <c r="HX146" s="128"/>
      <c r="HY146" s="128"/>
      <c r="HZ146" s="128"/>
      <c r="IA146" s="128"/>
      <c r="IB146" s="128"/>
      <c r="IC146" s="128"/>
      <c r="ID146" s="128"/>
      <c r="IE146" s="128"/>
      <c r="IF146" s="128"/>
      <c r="IG146" s="128"/>
      <c r="IH146" s="128"/>
      <c r="II146" s="128"/>
      <c r="IJ146" s="128"/>
      <c r="IK146" s="128"/>
      <c r="IL146" s="128"/>
      <c r="IM146" s="128"/>
      <c r="IN146" s="128"/>
      <c r="IO146" s="128"/>
      <c r="IP146" s="128"/>
      <c r="IQ146" s="128"/>
      <c r="IR146" s="128"/>
      <c r="IS146" s="128"/>
      <c r="IT146" s="128"/>
    </row>
    <row r="147" spans="1:254" ht="31.5" x14ac:dyDescent="0.25">
      <c r="A147" s="313">
        <v>17</v>
      </c>
      <c r="B147" s="354" t="s">
        <v>64</v>
      </c>
      <c r="C147" s="319" t="s">
        <v>65</v>
      </c>
      <c r="D147" s="319" t="s">
        <v>66</v>
      </c>
      <c r="E147" s="319" t="s">
        <v>24</v>
      </c>
      <c r="F147" s="319" t="s">
        <v>130</v>
      </c>
      <c r="G147" s="371"/>
      <c r="H147" s="372">
        <f>H150</f>
        <v>70</v>
      </c>
      <c r="I147" s="372">
        <f t="shared" ref="I147" si="46">I150</f>
        <v>52.2</v>
      </c>
      <c r="J147" s="316">
        <f t="shared" si="45"/>
        <v>74.571428571428584</v>
      </c>
    </row>
    <row r="148" spans="1:254" ht="15.75" x14ac:dyDescent="0.25">
      <c r="A148" s="373"/>
      <c r="B148" s="327" t="s">
        <v>53</v>
      </c>
      <c r="C148" s="323" t="s">
        <v>65</v>
      </c>
      <c r="D148" s="323" t="s">
        <v>68</v>
      </c>
      <c r="E148" s="323" t="s">
        <v>24</v>
      </c>
      <c r="F148" s="323" t="s">
        <v>130</v>
      </c>
      <c r="G148" s="374"/>
      <c r="H148" s="375">
        <f>H149</f>
        <v>70</v>
      </c>
      <c r="I148" s="375">
        <f t="shared" ref="I148:I149" si="47">I149</f>
        <v>52.2</v>
      </c>
      <c r="J148" s="340">
        <f t="shared" si="45"/>
        <v>74.571428571428584</v>
      </c>
    </row>
    <row r="149" spans="1:254" ht="31.5" x14ac:dyDescent="0.25">
      <c r="A149" s="373"/>
      <c r="B149" s="327" t="s">
        <v>69</v>
      </c>
      <c r="C149" s="323" t="s">
        <v>65</v>
      </c>
      <c r="D149" s="323" t="s">
        <v>68</v>
      </c>
      <c r="E149" s="323" t="s">
        <v>24</v>
      </c>
      <c r="F149" s="323" t="s">
        <v>142</v>
      </c>
      <c r="G149" s="374"/>
      <c r="H149" s="375">
        <f>H150</f>
        <v>70</v>
      </c>
      <c r="I149" s="375">
        <f t="shared" si="47"/>
        <v>52.2</v>
      </c>
      <c r="J149" s="340">
        <f t="shared" si="45"/>
        <v>74.571428571428584</v>
      </c>
    </row>
    <row r="150" spans="1:254" ht="16.5" customHeight="1" x14ac:dyDescent="0.25">
      <c r="A150" s="373"/>
      <c r="B150" s="365" t="s">
        <v>70</v>
      </c>
      <c r="C150" s="323" t="s">
        <v>65</v>
      </c>
      <c r="D150" s="323" t="s">
        <v>68</v>
      </c>
      <c r="E150" s="323" t="s">
        <v>24</v>
      </c>
      <c r="F150" s="323" t="s">
        <v>142</v>
      </c>
      <c r="G150" s="374" t="s">
        <v>71</v>
      </c>
      <c r="H150" s="375">
        <f>прил._5!K25</f>
        <v>70</v>
      </c>
      <c r="I150" s="375">
        <f>прил._5!L25</f>
        <v>52.2</v>
      </c>
      <c r="J150" s="340">
        <f t="shared" si="45"/>
        <v>74.571428571428584</v>
      </c>
    </row>
    <row r="151" spans="1:254" ht="32.25" customHeight="1" x14ac:dyDescent="0.25">
      <c r="A151" s="23"/>
      <c r="B151" s="18"/>
      <c r="C151" s="99"/>
      <c r="D151" s="99"/>
      <c r="E151" s="99"/>
      <c r="F151" s="99"/>
      <c r="G151" s="99"/>
      <c r="H151" s="100"/>
      <c r="I151" s="268"/>
    </row>
    <row r="152" spans="1:254" ht="32.25" customHeight="1" x14ac:dyDescent="0.3">
      <c r="A152" s="23"/>
      <c r="B152" s="493" t="s">
        <v>346</v>
      </c>
      <c r="C152" s="494"/>
      <c r="D152" s="494"/>
      <c r="E152" s="494"/>
      <c r="F152" s="494"/>
      <c r="G152" s="494"/>
      <c r="H152" s="494"/>
      <c r="I152" s="268"/>
    </row>
    <row r="153" spans="1:254" ht="32.25" customHeight="1" x14ac:dyDescent="0.25">
      <c r="A153" s="23"/>
      <c r="B153" s="18"/>
      <c r="C153" s="99"/>
      <c r="D153" s="99"/>
      <c r="E153" s="99"/>
      <c r="F153" s="99"/>
      <c r="G153" s="99"/>
      <c r="H153" s="100"/>
      <c r="I153" s="268"/>
    </row>
    <row r="154" spans="1:254" ht="18.75" x14ac:dyDescent="0.3">
      <c r="B154" s="493"/>
      <c r="C154" s="494"/>
      <c r="D154" s="494"/>
      <c r="E154" s="494"/>
      <c r="F154" s="494"/>
      <c r="G154" s="494"/>
      <c r="H154" s="494"/>
      <c r="I154" s="268"/>
      <c r="M154" s="268"/>
      <c r="N154" s="268"/>
      <c r="O154" s="268"/>
    </row>
    <row r="155" spans="1:254" x14ac:dyDescent="0.25">
      <c r="B155" s="21"/>
      <c r="C155" s="21"/>
      <c r="D155" s="21"/>
      <c r="E155" s="21"/>
      <c r="F155" s="21"/>
      <c r="G155" s="112"/>
      <c r="H155" s="21"/>
      <c r="I155" s="268"/>
      <c r="M155" s="268"/>
      <c r="N155" s="268"/>
      <c r="O155" s="268"/>
    </row>
    <row r="156" spans="1:254" x14ac:dyDescent="0.25">
      <c r="I156" s="268"/>
      <c r="M156" s="268"/>
      <c r="N156" s="268"/>
      <c r="O156" s="268"/>
    </row>
    <row r="157" spans="1:254" x14ac:dyDescent="0.25">
      <c r="I157" s="268"/>
    </row>
  </sheetData>
  <mergeCells count="11">
    <mergeCell ref="C1:J1"/>
    <mergeCell ref="C2:J2"/>
    <mergeCell ref="C3:J3"/>
    <mergeCell ref="C4:J4"/>
    <mergeCell ref="C5:J5"/>
    <mergeCell ref="C10:F10"/>
    <mergeCell ref="C11:F11"/>
    <mergeCell ref="B154:H154"/>
    <mergeCell ref="C7:H7"/>
    <mergeCell ref="A8:H8"/>
    <mergeCell ref="B152:H152"/>
  </mergeCells>
  <phoneticPr fontId="31" type="noConversion"/>
  <pageMargins left="0.7" right="0.7" top="0.75" bottom="0.75" header="0.3" footer="0.3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5"/>
  <sheetViews>
    <sheetView view="pageBreakPreview" zoomScale="80" zoomScaleNormal="91" zoomScaleSheetLayoutView="80" workbookViewId="0">
      <selection activeCell="L6" sqref="L6"/>
    </sheetView>
  </sheetViews>
  <sheetFormatPr defaultColWidth="11.42578125" defaultRowHeight="15" x14ac:dyDescent="0.25"/>
  <cols>
    <col min="1" max="1" width="3.85546875" style="58" customWidth="1"/>
    <col min="2" max="2" width="45.28515625" style="58" customWidth="1"/>
    <col min="3" max="3" width="4.85546875" style="58" customWidth="1"/>
    <col min="4" max="5" width="3.85546875" style="58" customWidth="1"/>
    <col min="6" max="6" width="4.140625" style="58" customWidth="1"/>
    <col min="7" max="8" width="2.5703125" style="58" customWidth="1"/>
    <col min="9" max="9" width="7.42578125" style="58" customWidth="1"/>
    <col min="10" max="10" width="4.7109375" style="101" customWidth="1"/>
    <col min="11" max="11" width="15.140625" style="58" customWidth="1"/>
    <col min="12" max="12" width="13.42578125" style="139" customWidth="1"/>
    <col min="13" max="13" width="14.7109375" style="140" customWidth="1"/>
    <col min="14" max="14" width="9.140625" style="140" customWidth="1"/>
    <col min="15" max="15" width="14.42578125" style="58" customWidth="1"/>
    <col min="16" max="246" width="9.140625" style="58" customWidth="1"/>
    <col min="247" max="247" width="3.85546875" style="58" customWidth="1"/>
    <col min="248" max="248" width="45.28515625" style="58" customWidth="1"/>
    <col min="249" max="249" width="4.85546875" style="58" customWidth="1"/>
    <col min="250" max="251" width="3.85546875" style="58" customWidth="1"/>
    <col min="252" max="252" width="3.7109375" style="58" customWidth="1"/>
    <col min="253" max="253" width="2.5703125" style="58" customWidth="1"/>
    <col min="254" max="254" width="7.42578125" style="58" customWidth="1"/>
    <col min="255" max="255" width="4.7109375" style="58" customWidth="1"/>
    <col min="256" max="16384" width="11.42578125" style="58"/>
  </cols>
  <sheetData>
    <row r="1" spans="1:20" x14ac:dyDescent="0.25">
      <c r="B1"/>
      <c r="L1" s="497" t="s">
        <v>216</v>
      </c>
      <c r="M1" s="497"/>
      <c r="N1" s="497"/>
      <c r="O1" s="497"/>
      <c r="P1" s="497"/>
      <c r="Q1" s="497"/>
      <c r="R1" s="497"/>
      <c r="S1" s="497"/>
      <c r="T1" s="497"/>
    </row>
    <row r="2" spans="1:20" x14ac:dyDescent="0.25">
      <c r="L2" s="497" t="s">
        <v>445</v>
      </c>
      <c r="M2" s="497"/>
      <c r="N2" s="497"/>
      <c r="O2" s="497"/>
      <c r="P2" s="497"/>
      <c r="Q2" s="497"/>
      <c r="R2" s="497"/>
      <c r="S2" s="497"/>
      <c r="T2" s="497"/>
    </row>
    <row r="3" spans="1:20" x14ac:dyDescent="0.25">
      <c r="L3" s="497" t="s">
        <v>1</v>
      </c>
      <c r="M3" s="497"/>
      <c r="N3" s="497"/>
      <c r="O3" s="497"/>
      <c r="P3" s="497"/>
      <c r="Q3" s="497"/>
      <c r="R3" s="497"/>
      <c r="S3" s="497"/>
      <c r="T3" s="497"/>
    </row>
    <row r="4" spans="1:20" x14ac:dyDescent="0.25">
      <c r="L4" s="497" t="s">
        <v>2</v>
      </c>
      <c r="M4" s="497"/>
      <c r="N4" s="497"/>
      <c r="O4" s="497"/>
      <c r="P4" s="497"/>
      <c r="Q4" s="497"/>
      <c r="R4" s="497"/>
      <c r="S4" s="497"/>
      <c r="T4" s="497"/>
    </row>
    <row r="5" spans="1:20" x14ac:dyDescent="0.25">
      <c r="B5" s="499"/>
      <c r="C5" s="462"/>
      <c r="D5" s="462"/>
      <c r="E5" s="462"/>
      <c r="F5" s="462"/>
      <c r="G5" s="462"/>
      <c r="H5" s="462"/>
      <c r="I5" s="462"/>
      <c r="J5" s="462"/>
      <c r="K5" s="462"/>
      <c r="L5" s="376" t="s">
        <v>527</v>
      </c>
    </row>
    <row r="6" spans="1:20" x14ac:dyDescent="0.25">
      <c r="C6" s="288"/>
      <c r="D6" s="288"/>
      <c r="E6" s="288"/>
      <c r="F6" s="288"/>
      <c r="G6" s="288"/>
      <c r="H6" s="288"/>
      <c r="I6" s="288"/>
      <c r="J6" s="288"/>
      <c r="K6" s="288"/>
    </row>
    <row r="7" spans="1:20" ht="12.75" customHeight="1" x14ac:dyDescent="0.25">
      <c r="C7" s="499"/>
      <c r="D7" s="499"/>
      <c r="E7" s="499"/>
      <c r="F7" s="499"/>
      <c r="G7" s="499"/>
      <c r="H7" s="499"/>
      <c r="I7" s="499"/>
      <c r="J7" s="499"/>
      <c r="K7" s="499"/>
    </row>
    <row r="8" spans="1:20" x14ac:dyDescent="0.25">
      <c r="A8" s="498" t="s">
        <v>516</v>
      </c>
      <c r="B8" s="498"/>
      <c r="C8" s="498"/>
      <c r="D8" s="498"/>
      <c r="E8" s="498"/>
      <c r="F8" s="498"/>
      <c r="G8" s="498"/>
      <c r="H8" s="498"/>
      <c r="I8" s="498"/>
      <c r="J8" s="498"/>
      <c r="K8" s="498"/>
    </row>
    <row r="9" spans="1:20" ht="6" customHeight="1" x14ac:dyDescent="0.25">
      <c r="A9" s="502"/>
      <c r="B9" s="502"/>
      <c r="C9" s="502"/>
      <c r="D9" s="502"/>
      <c r="E9" s="502"/>
      <c r="F9" s="502"/>
      <c r="G9" s="502"/>
      <c r="H9" s="502"/>
      <c r="I9" s="502"/>
      <c r="J9" s="502"/>
      <c r="K9" s="502"/>
    </row>
    <row r="10" spans="1:20" ht="17.25" customHeight="1" x14ac:dyDescent="0.25">
      <c r="A10" s="108"/>
      <c r="B10" s="108"/>
      <c r="C10" s="108"/>
      <c r="D10" s="108"/>
      <c r="E10" s="108"/>
      <c r="F10" s="108"/>
      <c r="G10" s="108"/>
      <c r="H10" s="108"/>
      <c r="I10" s="108"/>
      <c r="J10" s="109"/>
      <c r="K10" s="110" t="s">
        <v>59</v>
      </c>
    </row>
    <row r="11" spans="1:20" ht="170.25" customHeight="1" x14ac:dyDescent="0.25">
      <c r="A11" s="104" t="s">
        <v>60</v>
      </c>
      <c r="B11" s="104" t="s">
        <v>4</v>
      </c>
      <c r="C11" s="105" t="s">
        <v>61</v>
      </c>
      <c r="D11" s="106" t="s">
        <v>62</v>
      </c>
      <c r="E11" s="106" t="s">
        <v>6</v>
      </c>
      <c r="F11" s="503" t="s">
        <v>32</v>
      </c>
      <c r="G11" s="504"/>
      <c r="H11" s="504"/>
      <c r="I11" s="505"/>
      <c r="J11" s="107" t="s">
        <v>33</v>
      </c>
      <c r="K11" s="307" t="s">
        <v>520</v>
      </c>
      <c r="L11" s="307" t="s">
        <v>517</v>
      </c>
      <c r="M11" s="307" t="s">
        <v>126</v>
      </c>
    </row>
    <row r="12" spans="1:20" x14ac:dyDescent="0.25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506">
        <v>6</v>
      </c>
      <c r="G12" s="507"/>
      <c r="H12" s="507"/>
      <c r="I12" s="508"/>
      <c r="J12" s="102">
        <v>7</v>
      </c>
      <c r="K12" s="25">
        <v>8</v>
      </c>
      <c r="L12" s="25">
        <v>9</v>
      </c>
      <c r="M12" s="25">
        <v>10</v>
      </c>
    </row>
    <row r="13" spans="1:20" x14ac:dyDescent="0.25">
      <c r="A13" s="25"/>
      <c r="B13" s="60" t="s">
        <v>63</v>
      </c>
      <c r="C13" s="52"/>
      <c r="D13" s="52"/>
      <c r="E13" s="52"/>
      <c r="F13" s="91"/>
      <c r="G13" s="92"/>
      <c r="H13" s="92"/>
      <c r="I13" s="93"/>
      <c r="J13" s="93"/>
      <c r="K13" s="228">
        <f>K26+K14</f>
        <v>28463.7</v>
      </c>
      <c r="L13" s="228">
        <f t="shared" ref="L13" si="0">L26+L14</f>
        <v>16421.350000000002</v>
      </c>
      <c r="M13" s="228">
        <f>L13/K13*100</f>
        <v>57.692253642358516</v>
      </c>
      <c r="N13" s="142"/>
      <c r="O13" s="59"/>
      <c r="Q13" s="59"/>
    </row>
    <row r="14" spans="1:20" ht="29.25" x14ac:dyDescent="0.25">
      <c r="A14" s="52">
        <v>1</v>
      </c>
      <c r="B14" s="51" t="s">
        <v>125</v>
      </c>
      <c r="C14" s="52">
        <v>991</v>
      </c>
      <c r="D14" s="53"/>
      <c r="E14" s="53"/>
      <c r="F14" s="88"/>
      <c r="G14" s="89"/>
      <c r="H14" s="89"/>
      <c r="I14" s="90"/>
      <c r="J14" s="53"/>
      <c r="K14" s="228">
        <f>K21+K20</f>
        <v>80</v>
      </c>
      <c r="L14" s="228">
        <f t="shared" ref="L14" si="1">L21+L20</f>
        <v>53.6</v>
      </c>
      <c r="M14" s="228">
        <f t="shared" ref="M14:M16" si="2">L14/K14*100</f>
        <v>67</v>
      </c>
    </row>
    <row r="15" spans="1:20" x14ac:dyDescent="0.25">
      <c r="A15" s="52"/>
      <c r="B15" s="51" t="s">
        <v>8</v>
      </c>
      <c r="C15" s="52">
        <v>991</v>
      </c>
      <c r="D15" s="53" t="s">
        <v>23</v>
      </c>
      <c r="E15" s="53"/>
      <c r="F15" s="88"/>
      <c r="G15" s="89"/>
      <c r="H15" s="89"/>
      <c r="I15" s="90"/>
      <c r="J15" s="53"/>
      <c r="K15" s="228">
        <f>K14</f>
        <v>80</v>
      </c>
      <c r="L15" s="228">
        <f t="shared" ref="L15" si="3">L14</f>
        <v>53.6</v>
      </c>
      <c r="M15" s="228">
        <f t="shared" si="2"/>
        <v>67</v>
      </c>
    </row>
    <row r="16" spans="1:20" ht="78.75" x14ac:dyDescent="0.25">
      <c r="A16" s="52"/>
      <c r="B16" s="136" t="s">
        <v>175</v>
      </c>
      <c r="C16" s="25">
        <v>991</v>
      </c>
      <c r="D16" s="190" t="s">
        <v>23</v>
      </c>
      <c r="E16" s="27" t="s">
        <v>27</v>
      </c>
      <c r="F16" s="447"/>
      <c r="G16" s="62"/>
      <c r="H16" s="62"/>
      <c r="I16" s="63"/>
      <c r="J16" s="29"/>
      <c r="K16" s="223">
        <f>K20</f>
        <v>10</v>
      </c>
      <c r="L16" s="223">
        <f t="shared" ref="L16" si="4">L20</f>
        <v>1.4</v>
      </c>
      <c r="M16" s="223">
        <f t="shared" si="2"/>
        <v>13.999999999999998</v>
      </c>
      <c r="N16" s="141"/>
    </row>
    <row r="17" spans="1:17" ht="31.5" x14ac:dyDescent="0.25">
      <c r="A17" s="25"/>
      <c r="B17" s="136" t="s">
        <v>176</v>
      </c>
      <c r="C17" s="25">
        <v>991</v>
      </c>
      <c r="D17" s="26" t="s">
        <v>23</v>
      </c>
      <c r="E17" s="27" t="s">
        <v>27</v>
      </c>
      <c r="F17" s="27" t="s">
        <v>174</v>
      </c>
      <c r="G17" s="135" t="s">
        <v>66</v>
      </c>
      <c r="H17" s="28" t="s">
        <v>24</v>
      </c>
      <c r="I17" s="29" t="s">
        <v>130</v>
      </c>
      <c r="J17" s="29"/>
      <c r="K17" s="223">
        <f>K20</f>
        <v>10</v>
      </c>
      <c r="L17" s="223">
        <f t="shared" ref="L17" si="5">L20</f>
        <v>1.4</v>
      </c>
      <c r="M17" s="223">
        <f>L17/K17*100</f>
        <v>13.999999999999998</v>
      </c>
      <c r="O17" s="59"/>
    </row>
    <row r="18" spans="1:17" ht="31.5" x14ac:dyDescent="0.25">
      <c r="A18" s="25"/>
      <c r="B18" s="136" t="s">
        <v>177</v>
      </c>
      <c r="C18" s="25">
        <v>991</v>
      </c>
      <c r="D18" s="26" t="s">
        <v>23</v>
      </c>
      <c r="E18" s="27" t="s">
        <v>27</v>
      </c>
      <c r="F18" s="27" t="s">
        <v>174</v>
      </c>
      <c r="G18" s="135" t="s">
        <v>68</v>
      </c>
      <c r="H18" s="28" t="s">
        <v>24</v>
      </c>
      <c r="I18" s="29" t="s">
        <v>130</v>
      </c>
      <c r="J18" s="29"/>
      <c r="K18" s="223">
        <f>K20</f>
        <v>10</v>
      </c>
      <c r="L18" s="223">
        <f t="shared" ref="L18" si="6">L20</f>
        <v>1.4</v>
      </c>
      <c r="M18" s="223">
        <f t="shared" ref="M18:M83" si="7">L18/K18*100</f>
        <v>13.999999999999998</v>
      </c>
      <c r="N18" s="141"/>
      <c r="P18" s="59"/>
    </row>
    <row r="19" spans="1:17" ht="31.5" x14ac:dyDescent="0.25">
      <c r="A19" s="52"/>
      <c r="B19" s="136" t="s">
        <v>178</v>
      </c>
      <c r="C19" s="25">
        <v>991</v>
      </c>
      <c r="D19" s="26" t="s">
        <v>23</v>
      </c>
      <c r="E19" s="26" t="s">
        <v>27</v>
      </c>
      <c r="F19" s="119" t="s">
        <v>174</v>
      </c>
      <c r="G19" s="134" t="s">
        <v>68</v>
      </c>
      <c r="H19" s="134" t="s">
        <v>24</v>
      </c>
      <c r="I19" s="121" t="s">
        <v>142</v>
      </c>
      <c r="J19" s="26"/>
      <c r="K19" s="223">
        <f>K20</f>
        <v>10</v>
      </c>
      <c r="L19" s="223">
        <f t="shared" ref="L19" si="8">L20</f>
        <v>1.4</v>
      </c>
      <c r="M19" s="223">
        <f t="shared" si="7"/>
        <v>13.999999999999998</v>
      </c>
    </row>
    <row r="20" spans="1:17" ht="47.25" x14ac:dyDescent="0.25">
      <c r="A20" s="52"/>
      <c r="B20" s="175" t="s">
        <v>449</v>
      </c>
      <c r="C20" s="25">
        <v>991</v>
      </c>
      <c r="D20" s="26" t="s">
        <v>23</v>
      </c>
      <c r="E20" s="26" t="s">
        <v>27</v>
      </c>
      <c r="F20" s="119" t="s">
        <v>174</v>
      </c>
      <c r="G20" s="134" t="s">
        <v>68</v>
      </c>
      <c r="H20" s="134" t="s">
        <v>24</v>
      </c>
      <c r="I20" s="121" t="s">
        <v>142</v>
      </c>
      <c r="J20" s="26" t="s">
        <v>81</v>
      </c>
      <c r="K20" s="223">
        <v>10</v>
      </c>
      <c r="L20" s="223">
        <v>1.4</v>
      </c>
      <c r="M20" s="223">
        <f t="shared" si="7"/>
        <v>13.999999999999998</v>
      </c>
    </row>
    <row r="21" spans="1:17" ht="63" x14ac:dyDescent="0.25">
      <c r="A21" s="52"/>
      <c r="B21" s="448" t="s">
        <v>47</v>
      </c>
      <c r="C21" s="25">
        <v>991</v>
      </c>
      <c r="D21" s="190" t="s">
        <v>23</v>
      </c>
      <c r="E21" s="190" t="s">
        <v>29</v>
      </c>
      <c r="F21" s="447"/>
      <c r="G21" s="62"/>
      <c r="H21" s="62"/>
      <c r="I21" s="63"/>
      <c r="J21" s="190"/>
      <c r="K21" s="95">
        <f>K25</f>
        <v>70</v>
      </c>
      <c r="L21" s="95">
        <f t="shared" ref="L21" si="9">L25</f>
        <v>52.2</v>
      </c>
      <c r="M21" s="223">
        <f t="shared" si="7"/>
        <v>74.571428571428584</v>
      </c>
    </row>
    <row r="22" spans="1:17" ht="45" x14ac:dyDescent="0.25">
      <c r="A22" s="25"/>
      <c r="B22" s="61" t="s">
        <v>64</v>
      </c>
      <c r="C22" s="25">
        <v>991</v>
      </c>
      <c r="D22" s="26" t="s">
        <v>23</v>
      </c>
      <c r="E22" s="27" t="s">
        <v>29</v>
      </c>
      <c r="F22" s="27" t="s">
        <v>65</v>
      </c>
      <c r="G22" s="28" t="s">
        <v>66</v>
      </c>
      <c r="H22" s="28" t="s">
        <v>24</v>
      </c>
      <c r="I22" s="29" t="s">
        <v>130</v>
      </c>
      <c r="J22" s="29"/>
      <c r="K22" s="223">
        <f>K25</f>
        <v>70</v>
      </c>
      <c r="L22" s="223">
        <f t="shared" ref="L22" si="10">L25</f>
        <v>52.2</v>
      </c>
      <c r="M22" s="223">
        <f t="shared" si="7"/>
        <v>74.571428571428584</v>
      </c>
      <c r="O22" s="59"/>
    </row>
    <row r="23" spans="1:17" x14ac:dyDescent="0.25">
      <c r="A23" s="25"/>
      <c r="B23" s="61" t="s">
        <v>53</v>
      </c>
      <c r="C23" s="25">
        <v>991</v>
      </c>
      <c r="D23" s="26" t="s">
        <v>23</v>
      </c>
      <c r="E23" s="27" t="s">
        <v>29</v>
      </c>
      <c r="F23" s="27" t="s">
        <v>65</v>
      </c>
      <c r="G23" s="28" t="s">
        <v>68</v>
      </c>
      <c r="H23" s="28" t="s">
        <v>24</v>
      </c>
      <c r="I23" s="29" t="s">
        <v>130</v>
      </c>
      <c r="J23" s="29"/>
      <c r="K23" s="95">
        <f>K25</f>
        <v>70</v>
      </c>
      <c r="L23" s="95">
        <f t="shared" ref="L23" si="11">L25</f>
        <v>52.2</v>
      </c>
      <c r="M23" s="223">
        <f t="shared" si="7"/>
        <v>74.571428571428584</v>
      </c>
      <c r="N23" s="141"/>
      <c r="P23" s="59"/>
    </row>
    <row r="24" spans="1:17" ht="30" x14ac:dyDescent="0.25">
      <c r="A24" s="25"/>
      <c r="B24" s="64" t="s">
        <v>69</v>
      </c>
      <c r="C24" s="25">
        <v>991</v>
      </c>
      <c r="D24" s="26" t="s">
        <v>23</v>
      </c>
      <c r="E24" s="27" t="s">
        <v>29</v>
      </c>
      <c r="F24" s="27" t="s">
        <v>65</v>
      </c>
      <c r="G24" s="28" t="s">
        <v>68</v>
      </c>
      <c r="H24" s="28" t="s">
        <v>24</v>
      </c>
      <c r="I24" s="29" t="s">
        <v>142</v>
      </c>
      <c r="J24" s="29"/>
      <c r="K24" s="95">
        <f>K25</f>
        <v>70</v>
      </c>
      <c r="L24" s="95">
        <f t="shared" ref="L24" si="12">L25</f>
        <v>52.2</v>
      </c>
      <c r="M24" s="223">
        <f t="shared" si="7"/>
        <v>74.571428571428584</v>
      </c>
      <c r="O24" s="59"/>
      <c r="P24" s="59"/>
    </row>
    <row r="25" spans="1:17" x14ac:dyDescent="0.25">
      <c r="A25" s="25"/>
      <c r="B25" s="61" t="s">
        <v>70</v>
      </c>
      <c r="C25" s="230">
        <v>991</v>
      </c>
      <c r="D25" s="231" t="s">
        <v>23</v>
      </c>
      <c r="E25" s="232" t="s">
        <v>29</v>
      </c>
      <c r="F25" s="232" t="s">
        <v>65</v>
      </c>
      <c r="G25" s="227" t="s">
        <v>68</v>
      </c>
      <c r="H25" s="227" t="s">
        <v>24</v>
      </c>
      <c r="I25" s="233" t="s">
        <v>142</v>
      </c>
      <c r="J25" s="233" t="s">
        <v>71</v>
      </c>
      <c r="K25" s="223">
        <v>70</v>
      </c>
      <c r="L25" s="223">
        <v>52.2</v>
      </c>
      <c r="M25" s="223">
        <f t="shared" si="7"/>
        <v>74.571428571428584</v>
      </c>
      <c r="N25" s="141"/>
      <c r="O25" s="59"/>
    </row>
    <row r="26" spans="1:17" ht="28.5" x14ac:dyDescent="0.25">
      <c r="A26" s="52">
        <v>2</v>
      </c>
      <c r="B26" s="65" t="s">
        <v>72</v>
      </c>
      <c r="C26" s="52">
        <v>992</v>
      </c>
      <c r="D26" s="50"/>
      <c r="E26" s="50"/>
      <c r="F26" s="27"/>
      <c r="G26" s="28"/>
      <c r="H26" s="28"/>
      <c r="I26" s="29"/>
      <c r="J26" s="52"/>
      <c r="K26" s="94">
        <f>K27+K65+K71+K83+K99+K124+K133+K144+K150+K156+K118</f>
        <v>28383.7</v>
      </c>
      <c r="L26" s="94">
        <f>L27+L65+L71+L83+L99+L124+L133+L144+L150+L156+L118</f>
        <v>16367.750000000002</v>
      </c>
      <c r="M26" s="94">
        <f>M27+M65+M71+M83+M99+M124+M133+M144+M150</f>
        <v>483.52579476072032</v>
      </c>
      <c r="N26" s="141"/>
      <c r="O26" s="59"/>
      <c r="P26" s="59"/>
      <c r="Q26" s="59"/>
    </row>
    <row r="27" spans="1:17" s="57" customFormat="1" ht="14.25" x14ac:dyDescent="0.2">
      <c r="A27" s="52"/>
      <c r="B27" s="65" t="s">
        <v>8</v>
      </c>
      <c r="C27" s="52">
        <v>992</v>
      </c>
      <c r="D27" s="53" t="s">
        <v>23</v>
      </c>
      <c r="E27" s="53"/>
      <c r="F27" s="54"/>
      <c r="G27" s="55"/>
      <c r="H27" s="55"/>
      <c r="I27" s="56"/>
      <c r="J27" s="53"/>
      <c r="K27" s="94">
        <f>K28+K33+K48+K53</f>
        <v>11659.8</v>
      </c>
      <c r="L27" s="94">
        <f t="shared" ref="L27" si="13">L28+L33+L48+L53</f>
        <v>7568.2000000000007</v>
      </c>
      <c r="M27" s="228">
        <f t="shared" si="7"/>
        <v>64.90848899638074</v>
      </c>
      <c r="N27" s="143"/>
    </row>
    <row r="28" spans="1:17" s="57" customFormat="1" ht="45" x14ac:dyDescent="0.25">
      <c r="A28" s="52"/>
      <c r="B28" s="61" t="s">
        <v>36</v>
      </c>
      <c r="C28" s="25">
        <v>992</v>
      </c>
      <c r="D28" s="190" t="s">
        <v>23</v>
      </c>
      <c r="E28" s="190" t="s">
        <v>25</v>
      </c>
      <c r="F28" s="27"/>
      <c r="G28" s="28"/>
      <c r="H28" s="28"/>
      <c r="I28" s="29"/>
      <c r="J28" s="190"/>
      <c r="K28" s="95">
        <f>K32</f>
        <v>853.1</v>
      </c>
      <c r="L28" s="95">
        <f t="shared" ref="L28" si="14">L32</f>
        <v>644.4</v>
      </c>
      <c r="M28" s="223">
        <f t="shared" si="7"/>
        <v>75.536279451412497</v>
      </c>
      <c r="N28" s="143"/>
    </row>
    <row r="29" spans="1:17" s="57" customFormat="1" ht="30" x14ac:dyDescent="0.25">
      <c r="A29" s="52"/>
      <c r="B29" s="61" t="s">
        <v>73</v>
      </c>
      <c r="C29" s="25">
        <v>992</v>
      </c>
      <c r="D29" s="26" t="s">
        <v>23</v>
      </c>
      <c r="E29" s="26" t="s">
        <v>25</v>
      </c>
      <c r="F29" s="27" t="s">
        <v>74</v>
      </c>
      <c r="G29" s="28" t="s">
        <v>66</v>
      </c>
      <c r="H29" s="28" t="s">
        <v>24</v>
      </c>
      <c r="I29" s="29" t="s">
        <v>130</v>
      </c>
      <c r="J29" s="26"/>
      <c r="K29" s="95">
        <f>K32</f>
        <v>853.1</v>
      </c>
      <c r="L29" s="95">
        <f t="shared" ref="L29" si="15">L32</f>
        <v>644.4</v>
      </c>
      <c r="M29" s="223">
        <f t="shared" si="7"/>
        <v>75.536279451412497</v>
      </c>
      <c r="N29" s="143"/>
      <c r="O29" s="72"/>
    </row>
    <row r="30" spans="1:17" s="57" customFormat="1" x14ac:dyDescent="0.25">
      <c r="A30" s="52"/>
      <c r="B30" s="61" t="s">
        <v>51</v>
      </c>
      <c r="C30" s="25">
        <v>992</v>
      </c>
      <c r="D30" s="26" t="s">
        <v>23</v>
      </c>
      <c r="E30" s="26" t="s">
        <v>25</v>
      </c>
      <c r="F30" s="27" t="s">
        <v>74</v>
      </c>
      <c r="G30" s="28" t="s">
        <v>75</v>
      </c>
      <c r="H30" s="28" t="s">
        <v>24</v>
      </c>
      <c r="I30" s="29" t="s">
        <v>130</v>
      </c>
      <c r="J30" s="26"/>
      <c r="K30" s="95">
        <f>K32</f>
        <v>853.1</v>
      </c>
      <c r="L30" s="95">
        <f t="shared" ref="L30" si="16">L32</f>
        <v>644.4</v>
      </c>
      <c r="M30" s="223">
        <f t="shared" si="7"/>
        <v>75.536279451412497</v>
      </c>
      <c r="N30" s="143"/>
      <c r="O30" s="72"/>
    </row>
    <row r="31" spans="1:17" s="57" customFormat="1" ht="30" x14ac:dyDescent="0.25">
      <c r="A31" s="52"/>
      <c r="B31" s="61" t="s">
        <v>69</v>
      </c>
      <c r="C31" s="25">
        <v>992</v>
      </c>
      <c r="D31" s="26" t="s">
        <v>23</v>
      </c>
      <c r="E31" s="26" t="s">
        <v>25</v>
      </c>
      <c r="F31" s="27" t="s">
        <v>74</v>
      </c>
      <c r="G31" s="28" t="s">
        <v>75</v>
      </c>
      <c r="H31" s="28" t="s">
        <v>24</v>
      </c>
      <c r="I31" s="29" t="s">
        <v>142</v>
      </c>
      <c r="J31" s="26"/>
      <c r="K31" s="95">
        <f>K32</f>
        <v>853.1</v>
      </c>
      <c r="L31" s="95">
        <f t="shared" ref="L31" si="17">L32</f>
        <v>644.4</v>
      </c>
      <c r="M31" s="223">
        <f t="shared" si="7"/>
        <v>75.536279451412497</v>
      </c>
      <c r="N31" s="143"/>
    </row>
    <row r="32" spans="1:17" s="57" customFormat="1" ht="90" x14ac:dyDescent="0.25">
      <c r="A32" s="52"/>
      <c r="B32" s="61" t="s">
        <v>76</v>
      </c>
      <c r="C32" s="25">
        <v>992</v>
      </c>
      <c r="D32" s="26" t="s">
        <v>23</v>
      </c>
      <c r="E32" s="26" t="s">
        <v>25</v>
      </c>
      <c r="F32" s="27" t="s">
        <v>74</v>
      </c>
      <c r="G32" s="28" t="s">
        <v>75</v>
      </c>
      <c r="H32" s="28" t="s">
        <v>24</v>
      </c>
      <c r="I32" s="29" t="s">
        <v>142</v>
      </c>
      <c r="J32" s="26" t="s">
        <v>77</v>
      </c>
      <c r="K32" s="223">
        <v>853.1</v>
      </c>
      <c r="L32" s="223">
        <v>644.4</v>
      </c>
      <c r="M32" s="223">
        <f t="shared" si="7"/>
        <v>75.536279451412497</v>
      </c>
      <c r="N32" s="143"/>
      <c r="O32" s="72"/>
    </row>
    <row r="33" spans="1:14" s="57" customFormat="1" ht="60" x14ac:dyDescent="0.25">
      <c r="A33" s="52"/>
      <c r="B33" s="61" t="s">
        <v>78</v>
      </c>
      <c r="C33" s="25">
        <v>992</v>
      </c>
      <c r="D33" s="190" t="s">
        <v>23</v>
      </c>
      <c r="E33" s="190" t="s">
        <v>26</v>
      </c>
      <c r="F33" s="27"/>
      <c r="G33" s="28"/>
      <c r="H33" s="28"/>
      <c r="I33" s="29"/>
      <c r="J33" s="190"/>
      <c r="K33" s="95">
        <f>K37+K38+K39+K42+K43</f>
        <v>4889.2</v>
      </c>
      <c r="L33" s="95">
        <f>L35+L40+L43</f>
        <v>3362.2000000000003</v>
      </c>
      <c r="M33" s="223">
        <f t="shared" si="7"/>
        <v>68.767896588398926</v>
      </c>
      <c r="N33" s="143"/>
    </row>
    <row r="34" spans="1:14" s="57" customFormat="1" x14ac:dyDescent="0.25">
      <c r="A34" s="52"/>
      <c r="B34" s="61" t="s">
        <v>58</v>
      </c>
      <c r="C34" s="25">
        <v>992</v>
      </c>
      <c r="D34" s="26" t="s">
        <v>23</v>
      </c>
      <c r="E34" s="26" t="s">
        <v>26</v>
      </c>
      <c r="F34" s="27" t="s">
        <v>79</v>
      </c>
      <c r="G34" s="28" t="s">
        <v>66</v>
      </c>
      <c r="H34" s="28" t="s">
        <v>24</v>
      </c>
      <c r="I34" s="29" t="s">
        <v>130</v>
      </c>
      <c r="J34" s="26"/>
      <c r="K34" s="95">
        <f>K35+K40+K43</f>
        <v>4889.2</v>
      </c>
      <c r="L34" s="95">
        <f>L35+L40+L43</f>
        <v>3362.2000000000003</v>
      </c>
      <c r="M34" s="223">
        <f t="shared" si="7"/>
        <v>68.767896588398926</v>
      </c>
      <c r="N34" s="143"/>
    </row>
    <row r="35" spans="1:14" x14ac:dyDescent="0.25">
      <c r="A35" s="24"/>
      <c r="B35" s="61" t="s">
        <v>164</v>
      </c>
      <c r="C35" s="25">
        <v>992</v>
      </c>
      <c r="D35" s="26" t="s">
        <v>23</v>
      </c>
      <c r="E35" s="26" t="s">
        <v>26</v>
      </c>
      <c r="F35" s="27" t="s">
        <v>79</v>
      </c>
      <c r="G35" s="28" t="s">
        <v>75</v>
      </c>
      <c r="H35" s="28" t="s">
        <v>24</v>
      </c>
      <c r="I35" s="29" t="s">
        <v>130</v>
      </c>
      <c r="J35" s="26"/>
      <c r="K35" s="95">
        <f>K36</f>
        <v>4800</v>
      </c>
      <c r="L35" s="95">
        <f t="shared" ref="L35" si="18">L36</f>
        <v>3294.3</v>
      </c>
      <c r="M35" s="223">
        <f t="shared" si="7"/>
        <v>68.631249999999994</v>
      </c>
    </row>
    <row r="36" spans="1:14" ht="30" x14ac:dyDescent="0.25">
      <c r="A36" s="24"/>
      <c r="B36" s="61" t="s">
        <v>69</v>
      </c>
      <c r="C36" s="25">
        <v>992</v>
      </c>
      <c r="D36" s="26" t="s">
        <v>23</v>
      </c>
      <c r="E36" s="26" t="s">
        <v>26</v>
      </c>
      <c r="F36" s="27" t="s">
        <v>79</v>
      </c>
      <c r="G36" s="28" t="s">
        <v>75</v>
      </c>
      <c r="H36" s="28" t="s">
        <v>24</v>
      </c>
      <c r="I36" s="29" t="s">
        <v>142</v>
      </c>
      <c r="J36" s="26"/>
      <c r="K36" s="95">
        <f>K37+K38+K39</f>
        <v>4800</v>
      </c>
      <c r="L36" s="95">
        <f t="shared" ref="L36" si="19">L37+L38+L39</f>
        <v>3294.3</v>
      </c>
      <c r="M36" s="223">
        <f t="shared" si="7"/>
        <v>68.631249999999994</v>
      </c>
    </row>
    <row r="37" spans="1:14" ht="90" x14ac:dyDescent="0.25">
      <c r="A37" s="24"/>
      <c r="B37" s="61" t="s">
        <v>76</v>
      </c>
      <c r="C37" s="25">
        <v>992</v>
      </c>
      <c r="D37" s="26" t="s">
        <v>23</v>
      </c>
      <c r="E37" s="26" t="s">
        <v>26</v>
      </c>
      <c r="F37" s="27" t="s">
        <v>79</v>
      </c>
      <c r="G37" s="28" t="s">
        <v>75</v>
      </c>
      <c r="H37" s="28" t="s">
        <v>24</v>
      </c>
      <c r="I37" s="29" t="s">
        <v>142</v>
      </c>
      <c r="J37" s="26" t="s">
        <v>77</v>
      </c>
      <c r="K37" s="95">
        <v>3507.5</v>
      </c>
      <c r="L37" s="95">
        <v>2394.4</v>
      </c>
      <c r="M37" s="223">
        <f t="shared" si="7"/>
        <v>68.265146115466862</v>
      </c>
    </row>
    <row r="38" spans="1:14" ht="30" x14ac:dyDescent="0.25">
      <c r="A38" s="24"/>
      <c r="B38" s="61" t="s">
        <v>80</v>
      </c>
      <c r="C38" s="25">
        <v>992</v>
      </c>
      <c r="D38" s="26" t="s">
        <v>23</v>
      </c>
      <c r="E38" s="26" t="s">
        <v>26</v>
      </c>
      <c r="F38" s="27" t="s">
        <v>79</v>
      </c>
      <c r="G38" s="28" t="s">
        <v>75</v>
      </c>
      <c r="H38" s="28" t="s">
        <v>24</v>
      </c>
      <c r="I38" s="29" t="s">
        <v>142</v>
      </c>
      <c r="J38" s="26" t="s">
        <v>81</v>
      </c>
      <c r="K38" s="95">
        <v>1225</v>
      </c>
      <c r="L38" s="95">
        <v>878.9</v>
      </c>
      <c r="M38" s="223">
        <f t="shared" si="7"/>
        <v>71.746938775510202</v>
      </c>
    </row>
    <row r="39" spans="1:14" x14ac:dyDescent="0.25">
      <c r="A39" s="274"/>
      <c r="B39" s="14" t="s">
        <v>82</v>
      </c>
      <c r="C39" s="125">
        <v>992</v>
      </c>
      <c r="D39" s="16" t="s">
        <v>23</v>
      </c>
      <c r="E39" s="16" t="s">
        <v>26</v>
      </c>
      <c r="F39" s="115" t="s">
        <v>79</v>
      </c>
      <c r="G39" s="117" t="s">
        <v>75</v>
      </c>
      <c r="H39" s="117" t="s">
        <v>24</v>
      </c>
      <c r="I39" s="17" t="s">
        <v>142</v>
      </c>
      <c r="J39" s="16" t="s">
        <v>83</v>
      </c>
      <c r="K39" s="126">
        <v>67.5</v>
      </c>
      <c r="L39" s="126">
        <v>21</v>
      </c>
      <c r="M39" s="223">
        <f t="shared" si="7"/>
        <v>31.111111111111111</v>
      </c>
    </row>
    <row r="40" spans="1:14" x14ac:dyDescent="0.25">
      <c r="A40" s="24"/>
      <c r="B40" s="61" t="s">
        <v>56</v>
      </c>
      <c r="C40" s="25">
        <v>992</v>
      </c>
      <c r="D40" s="26" t="s">
        <v>23</v>
      </c>
      <c r="E40" s="26" t="s">
        <v>26</v>
      </c>
      <c r="F40" s="27" t="s">
        <v>79</v>
      </c>
      <c r="G40" s="28" t="s">
        <v>68</v>
      </c>
      <c r="H40" s="28" t="s">
        <v>24</v>
      </c>
      <c r="I40" s="29" t="s">
        <v>130</v>
      </c>
      <c r="J40" s="26"/>
      <c r="K40" s="95">
        <f>K41</f>
        <v>3.8</v>
      </c>
      <c r="L40" s="95">
        <v>3.8</v>
      </c>
      <c r="M40" s="223">
        <f t="shared" si="7"/>
        <v>100</v>
      </c>
    </row>
    <row r="41" spans="1:14" ht="45" x14ac:dyDescent="0.25">
      <c r="A41" s="24"/>
      <c r="B41" s="61" t="s">
        <v>84</v>
      </c>
      <c r="C41" s="25">
        <v>992</v>
      </c>
      <c r="D41" s="26" t="s">
        <v>23</v>
      </c>
      <c r="E41" s="26" t="s">
        <v>26</v>
      </c>
      <c r="F41" s="27" t="s">
        <v>79</v>
      </c>
      <c r="G41" s="28" t="s">
        <v>68</v>
      </c>
      <c r="H41" s="28" t="s">
        <v>24</v>
      </c>
      <c r="I41" s="29" t="s">
        <v>143</v>
      </c>
      <c r="J41" s="26"/>
      <c r="K41" s="95">
        <f>K42</f>
        <v>3.8</v>
      </c>
      <c r="L41" s="95">
        <f t="shared" ref="L41" si="20">L42</f>
        <v>3.8</v>
      </c>
      <c r="M41" s="223">
        <f t="shared" si="7"/>
        <v>100</v>
      </c>
    </row>
    <row r="42" spans="1:14" ht="30" x14ac:dyDescent="0.25">
      <c r="A42" s="122"/>
      <c r="B42" s="68" t="s">
        <v>80</v>
      </c>
      <c r="C42" s="123">
        <v>992</v>
      </c>
      <c r="D42" s="137" t="s">
        <v>23</v>
      </c>
      <c r="E42" s="137" t="s">
        <v>26</v>
      </c>
      <c r="F42" s="270" t="s">
        <v>79</v>
      </c>
      <c r="G42" s="271" t="s">
        <v>68</v>
      </c>
      <c r="H42" s="271" t="s">
        <v>24</v>
      </c>
      <c r="I42" s="153" t="s">
        <v>143</v>
      </c>
      <c r="J42" s="137" t="s">
        <v>81</v>
      </c>
      <c r="K42" s="138">
        <v>3.8</v>
      </c>
      <c r="L42" s="138">
        <v>3.8</v>
      </c>
      <c r="M42" s="223">
        <f t="shared" si="7"/>
        <v>100</v>
      </c>
    </row>
    <row r="43" spans="1:14" x14ac:dyDescent="0.25">
      <c r="A43" s="24"/>
      <c r="B43" s="67" t="s">
        <v>362</v>
      </c>
      <c r="C43" s="25">
        <v>992</v>
      </c>
      <c r="D43" s="190" t="s">
        <v>23</v>
      </c>
      <c r="E43" s="190" t="s">
        <v>26</v>
      </c>
      <c r="F43" s="270" t="s">
        <v>79</v>
      </c>
      <c r="G43" s="271" t="s">
        <v>153</v>
      </c>
      <c r="H43" s="271" t="s">
        <v>24</v>
      </c>
      <c r="I43" s="153" t="s">
        <v>130</v>
      </c>
      <c r="J43" s="190"/>
      <c r="K43" s="95">
        <f>K44+K46</f>
        <v>85.4</v>
      </c>
      <c r="L43" s="95">
        <f t="shared" ref="L43" si="21">L44+L46</f>
        <v>64.099999999999994</v>
      </c>
      <c r="M43" s="223">
        <f t="shared" si="7"/>
        <v>75.058548009367669</v>
      </c>
    </row>
    <row r="44" spans="1:14" ht="60" x14ac:dyDescent="0.25">
      <c r="A44" s="24"/>
      <c r="B44" s="67" t="s">
        <v>363</v>
      </c>
      <c r="C44" s="25">
        <v>992</v>
      </c>
      <c r="D44" s="190" t="s">
        <v>23</v>
      </c>
      <c r="E44" s="190" t="s">
        <v>26</v>
      </c>
      <c r="F44" s="270" t="s">
        <v>79</v>
      </c>
      <c r="G44" s="271" t="s">
        <v>153</v>
      </c>
      <c r="H44" s="271" t="s">
        <v>24</v>
      </c>
      <c r="I44" s="153" t="s">
        <v>364</v>
      </c>
      <c r="J44" s="190"/>
      <c r="K44" s="95">
        <f>K45</f>
        <v>48.2</v>
      </c>
      <c r="L44" s="95">
        <f>L45</f>
        <v>36.1</v>
      </c>
      <c r="M44" s="223">
        <f t="shared" si="7"/>
        <v>74.896265560165972</v>
      </c>
    </row>
    <row r="45" spans="1:14" x14ac:dyDescent="0.25">
      <c r="A45" s="24"/>
      <c r="B45" s="67" t="s">
        <v>70</v>
      </c>
      <c r="C45" s="25">
        <v>992</v>
      </c>
      <c r="D45" s="190" t="s">
        <v>23</v>
      </c>
      <c r="E45" s="190" t="s">
        <v>26</v>
      </c>
      <c r="F45" s="270" t="s">
        <v>79</v>
      </c>
      <c r="G45" s="271" t="s">
        <v>153</v>
      </c>
      <c r="H45" s="271" t="s">
        <v>24</v>
      </c>
      <c r="I45" s="153" t="s">
        <v>364</v>
      </c>
      <c r="J45" s="190" t="s">
        <v>71</v>
      </c>
      <c r="K45" s="95">
        <v>48.2</v>
      </c>
      <c r="L45" s="95">
        <v>36.1</v>
      </c>
      <c r="M45" s="223">
        <f t="shared" si="7"/>
        <v>74.896265560165972</v>
      </c>
    </row>
    <row r="46" spans="1:14" ht="30" x14ac:dyDescent="0.25">
      <c r="A46" s="24"/>
      <c r="B46" s="67" t="s">
        <v>487</v>
      </c>
      <c r="C46" s="25">
        <v>992</v>
      </c>
      <c r="D46" s="190" t="s">
        <v>23</v>
      </c>
      <c r="E46" s="190" t="s">
        <v>26</v>
      </c>
      <c r="F46" s="270" t="s">
        <v>79</v>
      </c>
      <c r="G46" s="271" t="s">
        <v>153</v>
      </c>
      <c r="H46" s="271" t="s">
        <v>24</v>
      </c>
      <c r="I46" s="153" t="s">
        <v>366</v>
      </c>
      <c r="J46" s="190"/>
      <c r="K46" s="95">
        <f>K47</f>
        <v>37.200000000000003</v>
      </c>
      <c r="L46" s="95">
        <f t="shared" ref="L46" si="22">L47</f>
        <v>28</v>
      </c>
      <c r="M46" s="223">
        <f t="shared" si="7"/>
        <v>75.268817204301072</v>
      </c>
    </row>
    <row r="47" spans="1:14" x14ac:dyDescent="0.25">
      <c r="A47" s="24"/>
      <c r="B47" s="67" t="s">
        <v>70</v>
      </c>
      <c r="C47" s="25">
        <v>992</v>
      </c>
      <c r="D47" s="190" t="s">
        <v>23</v>
      </c>
      <c r="E47" s="190" t="s">
        <v>26</v>
      </c>
      <c r="F47" s="190" t="s">
        <v>79</v>
      </c>
      <c r="G47" s="190" t="s">
        <v>153</v>
      </c>
      <c r="H47" s="190" t="s">
        <v>24</v>
      </c>
      <c r="I47" s="190" t="s">
        <v>366</v>
      </c>
      <c r="J47" s="190" t="s">
        <v>71</v>
      </c>
      <c r="K47" s="95">
        <v>37.200000000000003</v>
      </c>
      <c r="L47" s="95">
        <v>28</v>
      </c>
      <c r="M47" s="223">
        <f t="shared" si="7"/>
        <v>75.268817204301072</v>
      </c>
    </row>
    <row r="48" spans="1:14" x14ac:dyDescent="0.25">
      <c r="A48" s="24"/>
      <c r="B48" s="61" t="s">
        <v>85</v>
      </c>
      <c r="C48" s="25">
        <v>992</v>
      </c>
      <c r="D48" s="190" t="s">
        <v>23</v>
      </c>
      <c r="E48" s="190" t="s">
        <v>41</v>
      </c>
      <c r="F48" s="27"/>
      <c r="G48" s="28"/>
      <c r="H48" s="28"/>
      <c r="I48" s="29"/>
      <c r="J48" s="190"/>
      <c r="K48" s="95">
        <f>K52</f>
        <v>10</v>
      </c>
      <c r="L48" s="95">
        <f t="shared" ref="L48" si="23">L52</f>
        <v>0</v>
      </c>
      <c r="M48" s="223">
        <f t="shared" si="7"/>
        <v>0</v>
      </c>
    </row>
    <row r="49" spans="1:256" x14ac:dyDescent="0.25">
      <c r="A49" s="24"/>
      <c r="B49" s="61" t="s">
        <v>58</v>
      </c>
      <c r="C49" s="25">
        <v>992</v>
      </c>
      <c r="D49" s="190" t="s">
        <v>23</v>
      </c>
      <c r="E49" s="190" t="s">
        <v>41</v>
      </c>
      <c r="F49" s="27" t="s">
        <v>79</v>
      </c>
      <c r="G49" s="28" t="s">
        <v>66</v>
      </c>
      <c r="H49" s="28" t="s">
        <v>24</v>
      </c>
      <c r="I49" s="29" t="s">
        <v>130</v>
      </c>
      <c r="J49" s="190"/>
      <c r="K49" s="95">
        <f>K52</f>
        <v>10</v>
      </c>
      <c r="L49" s="95">
        <f t="shared" ref="L49" si="24">L52</f>
        <v>0</v>
      </c>
      <c r="M49" s="223">
        <f t="shared" si="7"/>
        <v>0</v>
      </c>
    </row>
    <row r="50" spans="1:256" ht="30" x14ac:dyDescent="0.25">
      <c r="A50" s="24"/>
      <c r="B50" s="61" t="s">
        <v>54</v>
      </c>
      <c r="C50" s="25">
        <v>992</v>
      </c>
      <c r="D50" s="26" t="s">
        <v>23</v>
      </c>
      <c r="E50" s="26" t="s">
        <v>41</v>
      </c>
      <c r="F50" s="27" t="s">
        <v>79</v>
      </c>
      <c r="G50" s="28" t="s">
        <v>86</v>
      </c>
      <c r="H50" s="28" t="s">
        <v>24</v>
      </c>
      <c r="I50" s="29" t="s">
        <v>130</v>
      </c>
      <c r="J50" s="26"/>
      <c r="K50" s="95">
        <f>K52</f>
        <v>10</v>
      </c>
      <c r="L50" s="95">
        <f t="shared" ref="L50" si="25">L52</f>
        <v>0</v>
      </c>
      <c r="M50" s="223">
        <f t="shared" si="7"/>
        <v>0</v>
      </c>
    </row>
    <row r="51" spans="1:256" x14ac:dyDescent="0.25">
      <c r="A51" s="24"/>
      <c r="B51" s="61" t="s">
        <v>87</v>
      </c>
      <c r="C51" s="25">
        <v>992</v>
      </c>
      <c r="D51" s="26" t="s">
        <v>23</v>
      </c>
      <c r="E51" s="26" t="s">
        <v>41</v>
      </c>
      <c r="F51" s="27" t="s">
        <v>79</v>
      </c>
      <c r="G51" s="28" t="s">
        <v>86</v>
      </c>
      <c r="H51" s="28" t="s">
        <v>24</v>
      </c>
      <c r="I51" s="29" t="s">
        <v>144</v>
      </c>
      <c r="J51" s="26"/>
      <c r="K51" s="95">
        <f>K52</f>
        <v>10</v>
      </c>
      <c r="L51" s="95">
        <f t="shared" ref="L51" si="26">L52</f>
        <v>0</v>
      </c>
      <c r="M51" s="223">
        <f t="shared" si="7"/>
        <v>0</v>
      </c>
    </row>
    <row r="52" spans="1:256" x14ac:dyDescent="0.25">
      <c r="A52" s="24"/>
      <c r="B52" s="61" t="s">
        <v>82</v>
      </c>
      <c r="C52" s="25">
        <v>992</v>
      </c>
      <c r="D52" s="26" t="s">
        <v>23</v>
      </c>
      <c r="E52" s="26" t="s">
        <v>41</v>
      </c>
      <c r="F52" s="27" t="s">
        <v>79</v>
      </c>
      <c r="G52" s="28" t="s">
        <v>86</v>
      </c>
      <c r="H52" s="28" t="s">
        <v>24</v>
      </c>
      <c r="I52" s="29" t="s">
        <v>144</v>
      </c>
      <c r="J52" s="26" t="s">
        <v>83</v>
      </c>
      <c r="K52" s="95">
        <v>10</v>
      </c>
      <c r="L52" s="95">
        <v>0</v>
      </c>
      <c r="M52" s="223">
        <f t="shared" si="7"/>
        <v>0</v>
      </c>
    </row>
    <row r="53" spans="1:256" s="57" customFormat="1" x14ac:dyDescent="0.25">
      <c r="A53" s="50"/>
      <c r="B53" s="30" t="s">
        <v>9</v>
      </c>
      <c r="C53" s="230">
        <v>992</v>
      </c>
      <c r="D53" s="231" t="s">
        <v>23</v>
      </c>
      <c r="E53" s="231">
        <v>13</v>
      </c>
      <c r="F53" s="232"/>
      <c r="G53" s="227"/>
      <c r="H53" s="227"/>
      <c r="I53" s="233"/>
      <c r="J53" s="231"/>
      <c r="K53" s="223">
        <f>K57+K63+K61</f>
        <v>5907.5</v>
      </c>
      <c r="L53" s="223">
        <f t="shared" ref="L53" si="27">L57+L63+L61</f>
        <v>3561.6000000000004</v>
      </c>
      <c r="M53" s="223">
        <f t="shared" si="7"/>
        <v>60.289462547608977</v>
      </c>
      <c r="N53" s="143"/>
    </row>
    <row r="54" spans="1:256" ht="60" x14ac:dyDescent="0.25">
      <c r="A54" s="24"/>
      <c r="B54" s="30" t="s">
        <v>162</v>
      </c>
      <c r="C54" s="25">
        <v>992</v>
      </c>
      <c r="D54" s="190" t="s">
        <v>23</v>
      </c>
      <c r="E54" s="190">
        <v>13</v>
      </c>
      <c r="F54" s="27" t="s">
        <v>41</v>
      </c>
      <c r="G54" s="28" t="s">
        <v>66</v>
      </c>
      <c r="H54" s="28" t="s">
        <v>24</v>
      </c>
      <c r="I54" s="29" t="s">
        <v>130</v>
      </c>
      <c r="J54" s="69"/>
      <c r="K54" s="95">
        <f>K57</f>
        <v>14.4</v>
      </c>
      <c r="L54" s="95">
        <f t="shared" ref="L54" si="28">L57</f>
        <v>0</v>
      </c>
      <c r="M54" s="223">
        <f t="shared" si="7"/>
        <v>0</v>
      </c>
    </row>
    <row r="55" spans="1:256" ht="30" x14ac:dyDescent="0.25">
      <c r="A55" s="24"/>
      <c r="B55" s="30" t="s">
        <v>92</v>
      </c>
      <c r="C55" s="25">
        <v>992</v>
      </c>
      <c r="D55" s="26" t="s">
        <v>23</v>
      </c>
      <c r="E55" s="26">
        <v>13</v>
      </c>
      <c r="F55" s="27" t="s">
        <v>41</v>
      </c>
      <c r="G55" s="28" t="s">
        <v>75</v>
      </c>
      <c r="H55" s="28" t="s">
        <v>24</v>
      </c>
      <c r="I55" s="29" t="s">
        <v>130</v>
      </c>
      <c r="J55" s="69"/>
      <c r="K55" s="95">
        <f>K57</f>
        <v>14.4</v>
      </c>
      <c r="L55" s="95">
        <f t="shared" ref="L55" si="29">L57</f>
        <v>0</v>
      </c>
      <c r="M55" s="223">
        <f t="shared" si="7"/>
        <v>0</v>
      </c>
    </row>
    <row r="56" spans="1:256" s="21" customFormat="1" ht="30" x14ac:dyDescent="0.25">
      <c r="A56" s="19"/>
      <c r="B56" s="124" t="s">
        <v>93</v>
      </c>
      <c r="C56" s="125">
        <v>992</v>
      </c>
      <c r="D56" s="16" t="s">
        <v>23</v>
      </c>
      <c r="E56" s="16">
        <v>13</v>
      </c>
      <c r="F56" s="115" t="s">
        <v>41</v>
      </c>
      <c r="G56" s="117" t="s">
        <v>75</v>
      </c>
      <c r="H56" s="117" t="s">
        <v>24</v>
      </c>
      <c r="I56" s="17" t="s">
        <v>134</v>
      </c>
      <c r="J56" s="20"/>
      <c r="K56" s="126">
        <f>K57</f>
        <v>14.4</v>
      </c>
      <c r="L56" s="126">
        <f t="shared" ref="L56" si="30">L57</f>
        <v>0</v>
      </c>
      <c r="M56" s="223">
        <f t="shared" si="7"/>
        <v>0</v>
      </c>
      <c r="N56" s="144"/>
    </row>
    <row r="57" spans="1:256" ht="30" x14ac:dyDescent="0.25">
      <c r="A57" s="24"/>
      <c r="B57" s="61" t="s">
        <v>116</v>
      </c>
      <c r="C57" s="25">
        <v>992</v>
      </c>
      <c r="D57" s="26" t="s">
        <v>23</v>
      </c>
      <c r="E57" s="26">
        <v>13</v>
      </c>
      <c r="F57" s="27" t="s">
        <v>41</v>
      </c>
      <c r="G57" s="28" t="s">
        <v>75</v>
      </c>
      <c r="H57" s="28" t="s">
        <v>24</v>
      </c>
      <c r="I57" s="29" t="s">
        <v>134</v>
      </c>
      <c r="J57" s="26" t="s">
        <v>117</v>
      </c>
      <c r="K57" s="95">
        <v>14.4</v>
      </c>
      <c r="L57" s="95">
        <v>0</v>
      </c>
      <c r="M57" s="223">
        <f t="shared" si="7"/>
        <v>0</v>
      </c>
    </row>
    <row r="58" spans="1:256" ht="60" x14ac:dyDescent="0.25">
      <c r="A58" s="24"/>
      <c r="B58" s="30" t="s">
        <v>223</v>
      </c>
      <c r="C58" s="125">
        <v>992</v>
      </c>
      <c r="D58" s="16" t="s">
        <v>23</v>
      </c>
      <c r="E58" s="16">
        <v>13</v>
      </c>
      <c r="F58" s="115" t="s">
        <v>40</v>
      </c>
      <c r="G58" s="117" t="s">
        <v>66</v>
      </c>
      <c r="H58" s="117" t="s">
        <v>24</v>
      </c>
      <c r="I58" s="17" t="s">
        <v>130</v>
      </c>
      <c r="J58" s="16"/>
      <c r="K58" s="95">
        <f>K61</f>
        <v>204.5</v>
      </c>
      <c r="L58" s="95">
        <f t="shared" ref="L58" si="31">L61</f>
        <v>39.799999999999997</v>
      </c>
      <c r="M58" s="223">
        <f t="shared" si="7"/>
        <v>19.462102689486553</v>
      </c>
    </row>
    <row r="59" spans="1:256" x14ac:dyDescent="0.25">
      <c r="A59" s="24"/>
      <c r="B59" s="124" t="s">
        <v>180</v>
      </c>
      <c r="C59" s="125">
        <v>992</v>
      </c>
      <c r="D59" s="16" t="s">
        <v>23</v>
      </c>
      <c r="E59" s="16">
        <v>13</v>
      </c>
      <c r="F59" s="115" t="s">
        <v>40</v>
      </c>
      <c r="G59" s="117" t="s">
        <v>75</v>
      </c>
      <c r="H59" s="117" t="s">
        <v>24</v>
      </c>
      <c r="I59" s="17" t="s">
        <v>130</v>
      </c>
      <c r="J59" s="16"/>
      <c r="K59" s="126">
        <f>K61</f>
        <v>204.5</v>
      </c>
      <c r="L59" s="126">
        <f t="shared" ref="L59" si="32">L61</f>
        <v>39.799999999999997</v>
      </c>
      <c r="M59" s="223">
        <f t="shared" si="7"/>
        <v>19.462102689486553</v>
      </c>
    </row>
    <row r="60" spans="1:256" ht="60" x14ac:dyDescent="0.25">
      <c r="A60" s="24"/>
      <c r="B60" s="124" t="s">
        <v>182</v>
      </c>
      <c r="C60" s="125">
        <v>992</v>
      </c>
      <c r="D60" s="16" t="s">
        <v>23</v>
      </c>
      <c r="E60" s="16">
        <v>13</v>
      </c>
      <c r="F60" s="115" t="s">
        <v>40</v>
      </c>
      <c r="G60" s="117" t="s">
        <v>75</v>
      </c>
      <c r="H60" s="117" t="s">
        <v>24</v>
      </c>
      <c r="I60" s="17" t="s">
        <v>181</v>
      </c>
      <c r="J60" s="16"/>
      <c r="K60" s="126">
        <f>K61</f>
        <v>204.5</v>
      </c>
      <c r="L60" s="126">
        <f t="shared" ref="L60" si="33">L61</f>
        <v>39.799999999999997</v>
      </c>
      <c r="M60" s="223">
        <f t="shared" si="7"/>
        <v>19.462102689486553</v>
      </c>
    </row>
    <row r="61" spans="1:256" ht="30" x14ac:dyDescent="0.25">
      <c r="A61" s="24"/>
      <c r="B61" s="14" t="s">
        <v>80</v>
      </c>
      <c r="C61" s="125">
        <v>992</v>
      </c>
      <c r="D61" s="16" t="s">
        <v>23</v>
      </c>
      <c r="E61" s="16">
        <v>13</v>
      </c>
      <c r="F61" s="115" t="s">
        <v>40</v>
      </c>
      <c r="G61" s="117" t="s">
        <v>75</v>
      </c>
      <c r="H61" s="117" t="s">
        <v>24</v>
      </c>
      <c r="I61" s="17" t="s">
        <v>181</v>
      </c>
      <c r="J61" s="16" t="s">
        <v>81</v>
      </c>
      <c r="K61" s="126">
        <v>204.5</v>
      </c>
      <c r="L61" s="126">
        <v>39.799999999999997</v>
      </c>
      <c r="M61" s="223">
        <f t="shared" si="7"/>
        <v>19.462102689486553</v>
      </c>
    </row>
    <row r="62" spans="1:256" s="57" customFormat="1" x14ac:dyDescent="0.25">
      <c r="A62" s="24"/>
      <c r="B62" s="61" t="s">
        <v>52</v>
      </c>
      <c r="C62" s="25">
        <v>992</v>
      </c>
      <c r="D62" s="190" t="s">
        <v>23</v>
      </c>
      <c r="E62" s="190" t="s">
        <v>40</v>
      </c>
      <c r="F62" s="27" t="s">
        <v>79</v>
      </c>
      <c r="G62" s="28" t="s">
        <v>75</v>
      </c>
      <c r="H62" s="28" t="s">
        <v>24</v>
      </c>
      <c r="I62" s="29" t="s">
        <v>130</v>
      </c>
      <c r="J62" s="190"/>
      <c r="K62" s="95">
        <f>K63</f>
        <v>5688.6</v>
      </c>
      <c r="L62" s="95">
        <f t="shared" ref="L62" si="34">L63</f>
        <v>3521.8</v>
      </c>
      <c r="M62" s="223">
        <f t="shared" si="7"/>
        <v>61.909784481243193</v>
      </c>
      <c r="N62" s="140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  <c r="CD62" s="58"/>
      <c r="CE62" s="58"/>
      <c r="CF62" s="58"/>
      <c r="CG62" s="58"/>
      <c r="CH62" s="58"/>
      <c r="CI62" s="58"/>
      <c r="CJ62" s="58"/>
      <c r="CK62" s="58"/>
      <c r="CL62" s="58"/>
      <c r="CM62" s="58"/>
      <c r="CN62" s="58"/>
      <c r="CO62" s="58"/>
      <c r="CP62" s="58"/>
      <c r="CQ62" s="58"/>
      <c r="CR62" s="58"/>
      <c r="CS62" s="58"/>
      <c r="CT62" s="58"/>
      <c r="CU62" s="58"/>
      <c r="CV62" s="58"/>
      <c r="CW62" s="58"/>
      <c r="CX62" s="58"/>
      <c r="CY62" s="58"/>
      <c r="CZ62" s="58"/>
      <c r="DA62" s="58"/>
      <c r="DB62" s="58"/>
      <c r="DC62" s="58"/>
      <c r="DD62" s="58"/>
      <c r="DE62" s="58"/>
      <c r="DF62" s="58"/>
      <c r="DG62" s="58"/>
      <c r="DH62" s="58"/>
      <c r="DI62" s="58"/>
      <c r="DJ62" s="58"/>
      <c r="DK62" s="58"/>
      <c r="DL62" s="58"/>
      <c r="DM62" s="58"/>
      <c r="DN62" s="58"/>
      <c r="DO62" s="58"/>
      <c r="DP62" s="58"/>
      <c r="DQ62" s="58"/>
      <c r="DR62" s="58"/>
      <c r="DS62" s="58"/>
      <c r="DT62" s="58"/>
      <c r="DU62" s="58"/>
      <c r="DV62" s="58"/>
      <c r="DW62" s="58"/>
      <c r="DX62" s="58"/>
      <c r="DY62" s="58"/>
      <c r="DZ62" s="58"/>
      <c r="EA62" s="58"/>
      <c r="EB62" s="58"/>
      <c r="EC62" s="58"/>
      <c r="ED62" s="58"/>
      <c r="EE62" s="58"/>
      <c r="EF62" s="58"/>
      <c r="EG62" s="58"/>
      <c r="EH62" s="58"/>
      <c r="EI62" s="58"/>
      <c r="EJ62" s="58"/>
      <c r="EK62" s="58"/>
      <c r="EL62" s="58"/>
      <c r="EM62" s="58"/>
      <c r="EN62" s="58"/>
      <c r="EO62" s="58"/>
      <c r="EP62" s="58"/>
      <c r="EQ62" s="58"/>
      <c r="ER62" s="58"/>
      <c r="ES62" s="58"/>
      <c r="ET62" s="58"/>
      <c r="EU62" s="58"/>
      <c r="EV62" s="58"/>
      <c r="EW62" s="58"/>
      <c r="EX62" s="58"/>
      <c r="EY62" s="58"/>
      <c r="EZ62" s="58"/>
      <c r="FA62" s="58"/>
      <c r="FB62" s="58"/>
      <c r="FC62" s="58"/>
      <c r="FD62" s="58"/>
      <c r="FE62" s="58"/>
      <c r="FF62" s="58"/>
      <c r="FG62" s="58"/>
      <c r="FH62" s="58"/>
      <c r="FI62" s="58"/>
      <c r="FJ62" s="58"/>
      <c r="FK62" s="58"/>
      <c r="FL62" s="58"/>
      <c r="FM62" s="58"/>
      <c r="FN62" s="58"/>
      <c r="FO62" s="58"/>
      <c r="FP62" s="58"/>
      <c r="FQ62" s="58"/>
      <c r="FR62" s="58"/>
      <c r="FS62" s="58"/>
      <c r="FT62" s="58"/>
      <c r="FU62" s="58"/>
      <c r="FV62" s="58"/>
      <c r="FW62" s="58"/>
      <c r="FX62" s="58"/>
      <c r="FY62" s="58"/>
      <c r="FZ62" s="58"/>
      <c r="GA62" s="58"/>
      <c r="GB62" s="58"/>
      <c r="GC62" s="58"/>
      <c r="GD62" s="58"/>
      <c r="GE62" s="58"/>
      <c r="GF62" s="58"/>
      <c r="GG62" s="58"/>
      <c r="GH62" s="58"/>
      <c r="GI62" s="58"/>
      <c r="GJ62" s="58"/>
      <c r="GK62" s="58"/>
      <c r="GL62" s="58"/>
      <c r="GM62" s="58"/>
      <c r="GN62" s="58"/>
      <c r="GO62" s="58"/>
      <c r="GP62" s="58"/>
      <c r="GQ62" s="58"/>
      <c r="GR62" s="58"/>
      <c r="GS62" s="58"/>
      <c r="GT62" s="58"/>
      <c r="GU62" s="58"/>
      <c r="GV62" s="58"/>
      <c r="GW62" s="58"/>
      <c r="GX62" s="58"/>
      <c r="GY62" s="58"/>
      <c r="GZ62" s="58"/>
      <c r="HA62" s="58"/>
      <c r="HB62" s="58"/>
      <c r="HC62" s="58"/>
      <c r="HD62" s="58"/>
      <c r="HE62" s="58"/>
      <c r="HF62" s="58"/>
      <c r="HG62" s="58"/>
      <c r="HH62" s="58"/>
      <c r="HI62" s="58"/>
      <c r="HJ62" s="58"/>
      <c r="HK62" s="58"/>
      <c r="HL62" s="58"/>
      <c r="HM62" s="58"/>
      <c r="HN62" s="58"/>
      <c r="HO62" s="58"/>
      <c r="HP62" s="58"/>
      <c r="HQ62" s="58"/>
      <c r="HR62" s="58"/>
      <c r="HS62" s="58"/>
      <c r="HT62" s="58"/>
      <c r="HU62" s="58"/>
      <c r="HV62" s="58"/>
      <c r="HW62" s="58"/>
      <c r="HX62" s="58"/>
      <c r="HY62" s="58"/>
      <c r="HZ62" s="58"/>
      <c r="IA62" s="58"/>
      <c r="IB62" s="58"/>
      <c r="IC62" s="58"/>
      <c r="ID62" s="58"/>
      <c r="IE62" s="58"/>
      <c r="IF62" s="58"/>
      <c r="IG62" s="58"/>
      <c r="IH62" s="58"/>
      <c r="II62" s="58"/>
      <c r="IJ62" s="58"/>
      <c r="IK62" s="58"/>
      <c r="IL62" s="58"/>
      <c r="IM62" s="58"/>
      <c r="IN62" s="58"/>
      <c r="IO62" s="58"/>
      <c r="IP62" s="58"/>
      <c r="IQ62" s="58"/>
      <c r="IR62" s="58"/>
      <c r="IS62" s="58"/>
      <c r="IT62" s="58"/>
      <c r="IU62" s="58"/>
      <c r="IV62" s="58"/>
    </row>
    <row r="63" spans="1:256" x14ac:dyDescent="0.25">
      <c r="A63" s="24"/>
      <c r="B63" s="61" t="s">
        <v>171</v>
      </c>
      <c r="C63" s="25">
        <v>992</v>
      </c>
      <c r="D63" s="26" t="s">
        <v>23</v>
      </c>
      <c r="E63" s="26" t="s">
        <v>40</v>
      </c>
      <c r="F63" s="27" t="s">
        <v>79</v>
      </c>
      <c r="G63" s="28" t="s">
        <v>75</v>
      </c>
      <c r="H63" s="28" t="s">
        <v>24</v>
      </c>
      <c r="I63" s="29" t="s">
        <v>172</v>
      </c>
      <c r="J63" s="26"/>
      <c r="K63" s="95">
        <f>K64</f>
        <v>5688.6</v>
      </c>
      <c r="L63" s="95">
        <f>L64</f>
        <v>3521.8</v>
      </c>
      <c r="M63" s="223">
        <f t="shared" si="7"/>
        <v>61.909784481243193</v>
      </c>
    </row>
    <row r="64" spans="1:256" x14ac:dyDescent="0.25">
      <c r="A64" s="24"/>
      <c r="B64" s="61" t="s">
        <v>82</v>
      </c>
      <c r="C64" s="25">
        <v>992</v>
      </c>
      <c r="D64" s="190" t="s">
        <v>23</v>
      </c>
      <c r="E64" s="190" t="s">
        <v>40</v>
      </c>
      <c r="F64" s="27" t="s">
        <v>79</v>
      </c>
      <c r="G64" s="28" t="s">
        <v>75</v>
      </c>
      <c r="H64" s="28" t="s">
        <v>24</v>
      </c>
      <c r="I64" s="29" t="s">
        <v>172</v>
      </c>
      <c r="J64" s="190" t="s">
        <v>83</v>
      </c>
      <c r="K64" s="95">
        <v>5688.6</v>
      </c>
      <c r="L64" s="95">
        <v>3521.8</v>
      </c>
      <c r="M64" s="223">
        <f t="shared" ref="M64" si="35">L64/K64*100</f>
        <v>61.909784481243193</v>
      </c>
    </row>
    <row r="65" spans="1:14" s="57" customFormat="1" ht="14.25" x14ac:dyDescent="0.2">
      <c r="A65" s="50"/>
      <c r="B65" s="51" t="s">
        <v>34</v>
      </c>
      <c r="C65" s="52">
        <v>992</v>
      </c>
      <c r="D65" s="53" t="s">
        <v>25</v>
      </c>
      <c r="E65" s="53"/>
      <c r="F65" s="54"/>
      <c r="G65" s="55"/>
      <c r="H65" s="55"/>
      <c r="I65" s="56"/>
      <c r="J65" s="53"/>
      <c r="K65" s="94">
        <f>K70</f>
        <v>243</v>
      </c>
      <c r="L65" s="94">
        <f t="shared" ref="L65" si="36">L70</f>
        <v>142.30000000000001</v>
      </c>
      <c r="M65" s="228">
        <f t="shared" si="7"/>
        <v>58.559670781893011</v>
      </c>
      <c r="N65" s="143"/>
    </row>
    <row r="66" spans="1:14" x14ac:dyDescent="0.25">
      <c r="A66" s="24"/>
      <c r="B66" s="61" t="s">
        <v>11</v>
      </c>
      <c r="C66" s="25">
        <v>992</v>
      </c>
      <c r="D66" s="190" t="s">
        <v>25</v>
      </c>
      <c r="E66" s="190" t="s">
        <v>27</v>
      </c>
      <c r="F66" s="27"/>
      <c r="G66" s="28"/>
      <c r="H66" s="28"/>
      <c r="I66" s="29"/>
      <c r="J66" s="190"/>
      <c r="K66" s="126">
        <f>K65</f>
        <v>243</v>
      </c>
      <c r="L66" s="126">
        <f t="shared" ref="L66" si="37">L65</f>
        <v>142.30000000000001</v>
      </c>
      <c r="M66" s="223">
        <f t="shared" si="7"/>
        <v>58.559670781893011</v>
      </c>
    </row>
    <row r="67" spans="1:14" x14ac:dyDescent="0.25">
      <c r="A67" s="24"/>
      <c r="B67" s="61" t="s">
        <v>58</v>
      </c>
      <c r="C67" s="25">
        <v>992</v>
      </c>
      <c r="D67" s="26" t="s">
        <v>25</v>
      </c>
      <c r="E67" s="26" t="s">
        <v>27</v>
      </c>
      <c r="F67" s="27" t="s">
        <v>79</v>
      </c>
      <c r="G67" s="28" t="s">
        <v>66</v>
      </c>
      <c r="H67" s="28" t="s">
        <v>24</v>
      </c>
      <c r="I67" s="29" t="s">
        <v>130</v>
      </c>
      <c r="J67" s="26"/>
      <c r="K67" s="95">
        <f>K65</f>
        <v>243</v>
      </c>
      <c r="L67" s="95">
        <f t="shared" ref="L67" si="38">L65</f>
        <v>142.30000000000001</v>
      </c>
      <c r="M67" s="223">
        <f t="shared" si="7"/>
        <v>58.559670781893011</v>
      </c>
    </row>
    <row r="68" spans="1:14" x14ac:dyDescent="0.25">
      <c r="A68" s="24"/>
      <c r="B68" s="61" t="s">
        <v>164</v>
      </c>
      <c r="C68" s="25">
        <v>992</v>
      </c>
      <c r="D68" s="26" t="s">
        <v>25</v>
      </c>
      <c r="E68" s="26" t="s">
        <v>27</v>
      </c>
      <c r="F68" s="27" t="s">
        <v>79</v>
      </c>
      <c r="G68" s="28" t="s">
        <v>75</v>
      </c>
      <c r="H68" s="28" t="s">
        <v>24</v>
      </c>
      <c r="I68" s="29" t="s">
        <v>67</v>
      </c>
      <c r="J68" s="26"/>
      <c r="K68" s="95">
        <f>K65</f>
        <v>243</v>
      </c>
      <c r="L68" s="95">
        <f t="shared" ref="L68" si="39">L65</f>
        <v>142.30000000000001</v>
      </c>
      <c r="M68" s="223">
        <f t="shared" si="7"/>
        <v>58.559670781893011</v>
      </c>
    </row>
    <row r="69" spans="1:14" ht="45" x14ac:dyDescent="0.25">
      <c r="A69" s="24"/>
      <c r="B69" s="61" t="s">
        <v>35</v>
      </c>
      <c r="C69" s="25">
        <v>992</v>
      </c>
      <c r="D69" s="26" t="s">
        <v>25</v>
      </c>
      <c r="E69" s="26" t="s">
        <v>27</v>
      </c>
      <c r="F69" s="27" t="s">
        <v>79</v>
      </c>
      <c r="G69" s="28" t="s">
        <v>75</v>
      </c>
      <c r="H69" s="28" t="s">
        <v>24</v>
      </c>
      <c r="I69" s="29" t="s">
        <v>146</v>
      </c>
      <c r="J69" s="26"/>
      <c r="K69" s="95">
        <f>K70</f>
        <v>243</v>
      </c>
      <c r="L69" s="95">
        <f t="shared" ref="L69" si="40">L70</f>
        <v>142.30000000000001</v>
      </c>
      <c r="M69" s="223">
        <f t="shared" si="7"/>
        <v>58.559670781893011</v>
      </c>
    </row>
    <row r="70" spans="1:14" ht="90" x14ac:dyDescent="0.25">
      <c r="A70" s="24"/>
      <c r="B70" s="61" t="s">
        <v>76</v>
      </c>
      <c r="C70" s="25">
        <v>992</v>
      </c>
      <c r="D70" s="26" t="s">
        <v>25</v>
      </c>
      <c r="E70" s="26" t="s">
        <v>27</v>
      </c>
      <c r="F70" s="27" t="s">
        <v>79</v>
      </c>
      <c r="G70" s="28" t="s">
        <v>75</v>
      </c>
      <c r="H70" s="28" t="s">
        <v>24</v>
      </c>
      <c r="I70" s="29" t="s">
        <v>146</v>
      </c>
      <c r="J70" s="26" t="s">
        <v>77</v>
      </c>
      <c r="K70" s="96">
        <v>243</v>
      </c>
      <c r="L70" s="96">
        <v>142.30000000000001</v>
      </c>
      <c r="M70" s="223">
        <f t="shared" si="7"/>
        <v>58.559670781893011</v>
      </c>
    </row>
    <row r="71" spans="1:14" s="57" customFormat="1" ht="28.5" x14ac:dyDescent="0.2">
      <c r="A71" s="50"/>
      <c r="B71" s="65" t="s">
        <v>12</v>
      </c>
      <c r="C71" s="52">
        <v>992</v>
      </c>
      <c r="D71" s="53" t="s">
        <v>27</v>
      </c>
      <c r="E71" s="53"/>
      <c r="F71" s="54"/>
      <c r="G71" s="55"/>
      <c r="H71" s="55"/>
      <c r="I71" s="56"/>
      <c r="J71" s="53"/>
      <c r="K71" s="94">
        <f>K72+K82</f>
        <v>64.599999999999994</v>
      </c>
      <c r="L71" s="94">
        <f>L72+L82</f>
        <v>57.1</v>
      </c>
      <c r="M71" s="228">
        <f t="shared" si="7"/>
        <v>88.390092879256983</v>
      </c>
      <c r="N71" s="143"/>
    </row>
    <row r="72" spans="1:14" ht="45" x14ac:dyDescent="0.25">
      <c r="A72" s="24"/>
      <c r="B72" s="30" t="s">
        <v>13</v>
      </c>
      <c r="C72" s="25">
        <v>992</v>
      </c>
      <c r="D72" s="190" t="s">
        <v>27</v>
      </c>
      <c r="E72" s="190" t="s">
        <v>28</v>
      </c>
      <c r="F72" s="27"/>
      <c r="G72" s="28"/>
      <c r="H72" s="28"/>
      <c r="I72" s="29"/>
      <c r="J72" s="190"/>
      <c r="K72" s="95">
        <f>K76+K77</f>
        <v>44.6</v>
      </c>
      <c r="L72" s="95">
        <f>L76+L77</f>
        <v>37.1</v>
      </c>
      <c r="M72" s="223">
        <f t="shared" si="7"/>
        <v>83.183856502242151</v>
      </c>
    </row>
    <row r="73" spans="1:14" ht="60" x14ac:dyDescent="0.25">
      <c r="A73" s="24"/>
      <c r="B73" s="30" t="s">
        <v>163</v>
      </c>
      <c r="C73" s="25">
        <v>992</v>
      </c>
      <c r="D73" s="190" t="s">
        <v>27</v>
      </c>
      <c r="E73" s="190" t="s">
        <v>28</v>
      </c>
      <c r="F73" s="27" t="s">
        <v>30</v>
      </c>
      <c r="G73" s="28" t="s">
        <v>66</v>
      </c>
      <c r="H73" s="28" t="s">
        <v>24</v>
      </c>
      <c r="I73" s="29" t="s">
        <v>130</v>
      </c>
      <c r="J73" s="190"/>
      <c r="K73" s="95">
        <f>K76</f>
        <v>34.6</v>
      </c>
      <c r="L73" s="95">
        <f t="shared" ref="L73" si="41">L76</f>
        <v>34.1</v>
      </c>
      <c r="M73" s="223">
        <f t="shared" si="7"/>
        <v>98.554913294797686</v>
      </c>
    </row>
    <row r="74" spans="1:14" ht="45" x14ac:dyDescent="0.25">
      <c r="A74" s="24"/>
      <c r="B74" s="30" t="s">
        <v>482</v>
      </c>
      <c r="C74" s="25">
        <v>992</v>
      </c>
      <c r="D74" s="26" t="s">
        <v>27</v>
      </c>
      <c r="E74" s="26" t="s">
        <v>28</v>
      </c>
      <c r="F74" s="27" t="s">
        <v>30</v>
      </c>
      <c r="G74" s="28" t="s">
        <v>75</v>
      </c>
      <c r="H74" s="28" t="s">
        <v>24</v>
      </c>
      <c r="I74" s="29" t="s">
        <v>130</v>
      </c>
      <c r="J74" s="26"/>
      <c r="K74" s="95">
        <f>K76</f>
        <v>34.6</v>
      </c>
      <c r="L74" s="95">
        <f t="shared" ref="L74" si="42">L76</f>
        <v>34.1</v>
      </c>
      <c r="M74" s="223">
        <f t="shared" si="7"/>
        <v>98.554913294797686</v>
      </c>
    </row>
    <row r="75" spans="1:14" ht="45" x14ac:dyDescent="0.25">
      <c r="A75" s="24"/>
      <c r="B75" s="449" t="s">
        <v>488</v>
      </c>
      <c r="C75" s="25">
        <v>992</v>
      </c>
      <c r="D75" s="26" t="s">
        <v>27</v>
      </c>
      <c r="E75" s="26" t="s">
        <v>28</v>
      </c>
      <c r="F75" s="27" t="s">
        <v>30</v>
      </c>
      <c r="G75" s="28" t="s">
        <v>75</v>
      </c>
      <c r="H75" s="28" t="s">
        <v>24</v>
      </c>
      <c r="I75" s="29" t="s">
        <v>148</v>
      </c>
      <c r="J75" s="26"/>
      <c r="K75" s="95">
        <f>K76</f>
        <v>34.6</v>
      </c>
      <c r="L75" s="95">
        <f t="shared" ref="L75" si="43">L76</f>
        <v>34.1</v>
      </c>
      <c r="M75" s="223">
        <f t="shared" si="7"/>
        <v>98.554913294797686</v>
      </c>
    </row>
    <row r="76" spans="1:14" ht="90" x14ac:dyDescent="0.25">
      <c r="A76" s="24"/>
      <c r="B76" s="61" t="s">
        <v>76</v>
      </c>
      <c r="C76" s="25">
        <v>992</v>
      </c>
      <c r="D76" s="26" t="s">
        <v>27</v>
      </c>
      <c r="E76" s="26" t="s">
        <v>28</v>
      </c>
      <c r="F76" s="27" t="s">
        <v>30</v>
      </c>
      <c r="G76" s="28" t="s">
        <v>75</v>
      </c>
      <c r="H76" s="28" t="s">
        <v>24</v>
      </c>
      <c r="I76" s="29" t="s">
        <v>148</v>
      </c>
      <c r="J76" s="26" t="s">
        <v>77</v>
      </c>
      <c r="K76" s="95">
        <v>34.6</v>
      </c>
      <c r="L76" s="95">
        <v>34.1</v>
      </c>
      <c r="M76" s="223">
        <f t="shared" si="7"/>
        <v>98.554913294797686</v>
      </c>
    </row>
    <row r="77" spans="1:14" ht="30" x14ac:dyDescent="0.25">
      <c r="A77" s="24"/>
      <c r="B77" s="67" t="s">
        <v>80</v>
      </c>
      <c r="C77" s="25">
        <v>992</v>
      </c>
      <c r="D77" s="190" t="s">
        <v>27</v>
      </c>
      <c r="E77" s="190" t="s">
        <v>28</v>
      </c>
      <c r="F77" s="27" t="s">
        <v>30</v>
      </c>
      <c r="G77" s="28" t="s">
        <v>75</v>
      </c>
      <c r="H77" s="28" t="s">
        <v>24</v>
      </c>
      <c r="I77" s="29" t="s">
        <v>148</v>
      </c>
      <c r="J77" s="190" t="s">
        <v>81</v>
      </c>
      <c r="K77" s="95">
        <v>10</v>
      </c>
      <c r="L77" s="95">
        <v>3</v>
      </c>
      <c r="M77" s="223">
        <f t="shared" si="7"/>
        <v>30</v>
      </c>
    </row>
    <row r="78" spans="1:14" ht="45" x14ac:dyDescent="0.25">
      <c r="A78" s="24"/>
      <c r="B78" s="67" t="s">
        <v>450</v>
      </c>
      <c r="C78" s="25">
        <v>992</v>
      </c>
      <c r="D78" s="190" t="s">
        <v>27</v>
      </c>
      <c r="E78" s="190" t="s">
        <v>45</v>
      </c>
      <c r="F78" s="27"/>
      <c r="G78" s="28"/>
      <c r="H78" s="28"/>
      <c r="I78" s="29"/>
      <c r="J78" s="190"/>
      <c r="K78" s="95">
        <f>K82</f>
        <v>20</v>
      </c>
      <c r="L78" s="95">
        <f>L82</f>
        <v>20</v>
      </c>
      <c r="M78" s="95">
        <f>M82</f>
        <v>100</v>
      </c>
    </row>
    <row r="79" spans="1:14" s="57" customFormat="1" ht="60" x14ac:dyDescent="0.25">
      <c r="A79" s="24"/>
      <c r="B79" s="30" t="s">
        <v>163</v>
      </c>
      <c r="C79" s="25">
        <v>992</v>
      </c>
      <c r="D79" s="190" t="s">
        <v>27</v>
      </c>
      <c r="E79" s="190" t="s">
        <v>45</v>
      </c>
      <c r="F79" s="27" t="s">
        <v>30</v>
      </c>
      <c r="G79" s="28" t="s">
        <v>66</v>
      </c>
      <c r="H79" s="28" t="s">
        <v>24</v>
      </c>
      <c r="I79" s="29" t="s">
        <v>130</v>
      </c>
      <c r="J79" s="190"/>
      <c r="K79" s="95">
        <f>K82</f>
        <v>20</v>
      </c>
      <c r="L79" s="95">
        <f t="shared" ref="L79" si="44">L82</f>
        <v>20</v>
      </c>
      <c r="M79" s="223">
        <f t="shared" si="7"/>
        <v>100</v>
      </c>
      <c r="N79" s="143"/>
    </row>
    <row r="80" spans="1:14" x14ac:dyDescent="0.25">
      <c r="A80" s="24"/>
      <c r="B80" s="67" t="s">
        <v>95</v>
      </c>
      <c r="C80" s="25">
        <v>992</v>
      </c>
      <c r="D80" s="26" t="s">
        <v>27</v>
      </c>
      <c r="E80" s="118" t="s">
        <v>45</v>
      </c>
      <c r="F80" s="119" t="s">
        <v>30</v>
      </c>
      <c r="G80" s="120" t="s">
        <v>90</v>
      </c>
      <c r="H80" s="120" t="s">
        <v>24</v>
      </c>
      <c r="I80" s="121" t="s">
        <v>130</v>
      </c>
      <c r="J80" s="26"/>
      <c r="K80" s="95">
        <f>K82</f>
        <v>20</v>
      </c>
      <c r="L80" s="95">
        <f t="shared" ref="L80" si="45">L82</f>
        <v>20</v>
      </c>
      <c r="M80" s="223">
        <f t="shared" si="7"/>
        <v>100</v>
      </c>
    </row>
    <row r="81" spans="1:14" s="130" customFormat="1" x14ac:dyDescent="0.25">
      <c r="A81" s="129"/>
      <c r="B81" s="450" t="s">
        <v>165</v>
      </c>
      <c r="C81" s="25">
        <v>992</v>
      </c>
      <c r="D81" s="26" t="s">
        <v>27</v>
      </c>
      <c r="E81" s="26" t="s">
        <v>45</v>
      </c>
      <c r="F81" s="27" t="s">
        <v>30</v>
      </c>
      <c r="G81" s="28" t="s">
        <v>90</v>
      </c>
      <c r="H81" s="28" t="s">
        <v>24</v>
      </c>
      <c r="I81" s="29" t="s">
        <v>149</v>
      </c>
      <c r="J81" s="26"/>
      <c r="K81" s="95">
        <f>K82</f>
        <v>20</v>
      </c>
      <c r="L81" s="95">
        <f t="shared" ref="L81" si="46">L82</f>
        <v>20</v>
      </c>
      <c r="M81" s="223">
        <f t="shared" si="7"/>
        <v>100</v>
      </c>
      <c r="N81" s="145"/>
    </row>
    <row r="82" spans="1:14" s="130" customFormat="1" ht="45" x14ac:dyDescent="0.25">
      <c r="A82" s="129"/>
      <c r="B82" s="188" t="s">
        <v>112</v>
      </c>
      <c r="C82" s="25">
        <v>992</v>
      </c>
      <c r="D82" s="26" t="s">
        <v>27</v>
      </c>
      <c r="E82" s="26" t="s">
        <v>45</v>
      </c>
      <c r="F82" s="27" t="s">
        <v>30</v>
      </c>
      <c r="G82" s="28" t="s">
        <v>90</v>
      </c>
      <c r="H82" s="28" t="s">
        <v>24</v>
      </c>
      <c r="I82" s="29" t="s">
        <v>149</v>
      </c>
      <c r="J82" s="26" t="s">
        <v>113</v>
      </c>
      <c r="K82" s="95">
        <v>20</v>
      </c>
      <c r="L82" s="95">
        <v>20</v>
      </c>
      <c r="M82" s="223">
        <f t="shared" si="7"/>
        <v>100</v>
      </c>
      <c r="N82" s="145"/>
    </row>
    <row r="83" spans="1:14" s="133" customFormat="1" ht="14.25" x14ac:dyDescent="0.2">
      <c r="A83" s="131"/>
      <c r="B83" s="132" t="s">
        <v>15</v>
      </c>
      <c r="C83" s="52">
        <v>992</v>
      </c>
      <c r="D83" s="53" t="s">
        <v>26</v>
      </c>
      <c r="E83" s="53"/>
      <c r="F83" s="54"/>
      <c r="G83" s="55"/>
      <c r="H83" s="55"/>
      <c r="I83" s="56"/>
      <c r="J83" s="53"/>
      <c r="K83" s="94">
        <f>K84+K89+K95</f>
        <v>5641.6</v>
      </c>
      <c r="L83" s="94">
        <f>L84+L89+L95</f>
        <v>3693.7</v>
      </c>
      <c r="M83" s="228">
        <f t="shared" si="7"/>
        <v>65.472560975609753</v>
      </c>
      <c r="N83" s="146"/>
    </row>
    <row r="84" spans="1:14" x14ac:dyDescent="0.25">
      <c r="A84" s="24"/>
      <c r="B84" s="30" t="s">
        <v>97</v>
      </c>
      <c r="C84" s="25">
        <v>992</v>
      </c>
      <c r="D84" s="190" t="s">
        <v>26</v>
      </c>
      <c r="E84" s="190" t="s">
        <v>28</v>
      </c>
      <c r="F84" s="27"/>
      <c r="G84" s="28"/>
      <c r="H84" s="28"/>
      <c r="I84" s="29"/>
      <c r="J84" s="190"/>
      <c r="K84" s="95">
        <f>K88</f>
        <v>5446.6</v>
      </c>
      <c r="L84" s="95">
        <f t="shared" ref="L84:M84" si="47">L88</f>
        <v>3566.7</v>
      </c>
      <c r="M84" s="95">
        <f t="shared" si="47"/>
        <v>65.484889655932136</v>
      </c>
    </row>
    <row r="85" spans="1:14" ht="60" x14ac:dyDescent="0.25">
      <c r="A85" s="24"/>
      <c r="B85" s="30" t="s">
        <v>166</v>
      </c>
      <c r="C85" s="25">
        <v>992</v>
      </c>
      <c r="D85" s="190" t="s">
        <v>26</v>
      </c>
      <c r="E85" s="190" t="s">
        <v>28</v>
      </c>
      <c r="F85" s="27" t="s">
        <v>26</v>
      </c>
      <c r="G85" s="28" t="s">
        <v>66</v>
      </c>
      <c r="H85" s="28" t="s">
        <v>24</v>
      </c>
      <c r="I85" s="29" t="s">
        <v>130</v>
      </c>
      <c r="J85" s="190"/>
      <c r="K85" s="95">
        <f>K86</f>
        <v>5446.6</v>
      </c>
      <c r="L85" s="95">
        <f t="shared" ref="L85:L87" si="48">L86</f>
        <v>3566.7</v>
      </c>
      <c r="M85" s="228">
        <f t="shared" ref="M85:M156" si="49">L85/K85*100</f>
        <v>65.484889655932136</v>
      </c>
    </row>
    <row r="86" spans="1:14" ht="30" x14ac:dyDescent="0.25">
      <c r="A86" s="24"/>
      <c r="B86" s="67" t="s">
        <v>348</v>
      </c>
      <c r="C86" s="25">
        <v>992</v>
      </c>
      <c r="D86" s="26" t="s">
        <v>26</v>
      </c>
      <c r="E86" s="26" t="s">
        <v>28</v>
      </c>
      <c r="F86" s="27" t="s">
        <v>26</v>
      </c>
      <c r="G86" s="28" t="s">
        <v>75</v>
      </c>
      <c r="H86" s="28" t="s">
        <v>24</v>
      </c>
      <c r="I86" s="29" t="s">
        <v>130</v>
      </c>
      <c r="J86" s="26"/>
      <c r="K86" s="95">
        <f>K87</f>
        <v>5446.6</v>
      </c>
      <c r="L86" s="95">
        <f t="shared" si="48"/>
        <v>3566.7</v>
      </c>
      <c r="M86" s="223">
        <f t="shared" si="49"/>
        <v>65.484889655932136</v>
      </c>
    </row>
    <row r="87" spans="1:14" ht="30" x14ac:dyDescent="0.25">
      <c r="A87" s="24"/>
      <c r="B87" s="30" t="s">
        <v>489</v>
      </c>
      <c r="C87" s="25">
        <v>992</v>
      </c>
      <c r="D87" s="26" t="s">
        <v>26</v>
      </c>
      <c r="E87" s="26" t="s">
        <v>28</v>
      </c>
      <c r="F87" s="27" t="s">
        <v>26</v>
      </c>
      <c r="G87" s="28" t="s">
        <v>75</v>
      </c>
      <c r="H87" s="28" t="s">
        <v>24</v>
      </c>
      <c r="I87" s="29" t="s">
        <v>131</v>
      </c>
      <c r="J87" s="26"/>
      <c r="K87" s="95">
        <f>K88</f>
        <v>5446.6</v>
      </c>
      <c r="L87" s="95">
        <f t="shared" si="48"/>
        <v>3566.7</v>
      </c>
      <c r="M87" s="223">
        <f t="shared" si="49"/>
        <v>65.484889655932136</v>
      </c>
    </row>
    <row r="88" spans="1:14" ht="30" x14ac:dyDescent="0.25">
      <c r="A88" s="24"/>
      <c r="B88" s="68" t="s">
        <v>80</v>
      </c>
      <c r="C88" s="25">
        <v>992</v>
      </c>
      <c r="D88" s="26" t="s">
        <v>26</v>
      </c>
      <c r="E88" s="26" t="s">
        <v>28</v>
      </c>
      <c r="F88" s="27" t="s">
        <v>26</v>
      </c>
      <c r="G88" s="28" t="s">
        <v>75</v>
      </c>
      <c r="H88" s="28" t="s">
        <v>24</v>
      </c>
      <c r="I88" s="29" t="s">
        <v>131</v>
      </c>
      <c r="J88" s="26" t="s">
        <v>81</v>
      </c>
      <c r="K88" s="95">
        <v>5446.6</v>
      </c>
      <c r="L88" s="95">
        <v>3566.7</v>
      </c>
      <c r="M88" s="223">
        <f t="shared" si="49"/>
        <v>65.484889655932136</v>
      </c>
    </row>
    <row r="89" spans="1:14" x14ac:dyDescent="0.25">
      <c r="A89" s="24"/>
      <c r="B89" s="61" t="s">
        <v>98</v>
      </c>
      <c r="C89" s="25">
        <v>992</v>
      </c>
      <c r="D89" s="190" t="s">
        <v>26</v>
      </c>
      <c r="E89" s="190" t="s">
        <v>99</v>
      </c>
      <c r="F89" s="27"/>
      <c r="G89" s="28"/>
      <c r="H89" s="28"/>
      <c r="I89" s="29"/>
      <c r="J89" s="190"/>
      <c r="K89" s="95">
        <f>K93</f>
        <v>185</v>
      </c>
      <c r="L89" s="95">
        <f t="shared" ref="L89" si="50">L93</f>
        <v>127</v>
      </c>
      <c r="M89" s="223">
        <f t="shared" si="49"/>
        <v>68.648648648648646</v>
      </c>
    </row>
    <row r="90" spans="1:14" ht="60" x14ac:dyDescent="0.25">
      <c r="A90" s="24"/>
      <c r="B90" s="67" t="s">
        <v>157</v>
      </c>
      <c r="C90" s="25">
        <v>992</v>
      </c>
      <c r="D90" s="190" t="s">
        <v>26</v>
      </c>
      <c r="E90" s="190" t="s">
        <v>99</v>
      </c>
      <c r="F90" s="27" t="s">
        <v>100</v>
      </c>
      <c r="G90" s="28" t="s">
        <v>66</v>
      </c>
      <c r="H90" s="28" t="s">
        <v>24</v>
      </c>
      <c r="I90" s="29" t="s">
        <v>130</v>
      </c>
      <c r="J90" s="190"/>
      <c r="K90" s="95">
        <f>K93</f>
        <v>185</v>
      </c>
      <c r="L90" s="95">
        <f t="shared" ref="L90" si="51">L93</f>
        <v>127</v>
      </c>
      <c r="M90" s="228">
        <f t="shared" si="49"/>
        <v>68.648648648648646</v>
      </c>
    </row>
    <row r="91" spans="1:14" ht="30" x14ac:dyDescent="0.25">
      <c r="A91" s="24"/>
      <c r="B91" s="66" t="s">
        <v>451</v>
      </c>
      <c r="C91" s="25">
        <v>992</v>
      </c>
      <c r="D91" s="26" t="s">
        <v>26</v>
      </c>
      <c r="E91" s="26" t="s">
        <v>99</v>
      </c>
      <c r="F91" s="27" t="s">
        <v>100</v>
      </c>
      <c r="G91" s="28" t="s">
        <v>68</v>
      </c>
      <c r="H91" s="28" t="s">
        <v>24</v>
      </c>
      <c r="I91" s="29" t="s">
        <v>130</v>
      </c>
      <c r="J91" s="26"/>
      <c r="K91" s="95">
        <f>K93</f>
        <v>185</v>
      </c>
      <c r="L91" s="95">
        <f t="shared" ref="L91" si="52">L93</f>
        <v>127</v>
      </c>
      <c r="M91" s="223">
        <f t="shared" si="49"/>
        <v>68.648648648648646</v>
      </c>
    </row>
    <row r="92" spans="1:14" ht="30" x14ac:dyDescent="0.25">
      <c r="A92" s="24"/>
      <c r="B92" s="68" t="s">
        <v>57</v>
      </c>
      <c r="C92" s="25">
        <v>992</v>
      </c>
      <c r="D92" s="26" t="s">
        <v>26</v>
      </c>
      <c r="E92" s="26" t="s">
        <v>99</v>
      </c>
      <c r="F92" s="27" t="s">
        <v>100</v>
      </c>
      <c r="G92" s="28" t="s">
        <v>68</v>
      </c>
      <c r="H92" s="28" t="s">
        <v>24</v>
      </c>
      <c r="I92" s="29" t="s">
        <v>136</v>
      </c>
      <c r="J92" s="26"/>
      <c r="K92" s="95">
        <f>K93</f>
        <v>185</v>
      </c>
      <c r="L92" s="95">
        <f t="shared" ref="L92" si="53">L93</f>
        <v>127</v>
      </c>
      <c r="M92" s="223">
        <f t="shared" si="49"/>
        <v>68.648648648648646</v>
      </c>
    </row>
    <row r="93" spans="1:14" ht="30" x14ac:dyDescent="0.25">
      <c r="A93" s="122"/>
      <c r="B93" s="68" t="s">
        <v>80</v>
      </c>
      <c r="C93" s="123">
        <v>992</v>
      </c>
      <c r="D93" s="26" t="s">
        <v>26</v>
      </c>
      <c r="E93" s="26" t="s">
        <v>99</v>
      </c>
      <c r="F93" s="27" t="s">
        <v>100</v>
      </c>
      <c r="G93" s="28" t="s">
        <v>68</v>
      </c>
      <c r="H93" s="28" t="s">
        <v>24</v>
      </c>
      <c r="I93" s="29" t="s">
        <v>136</v>
      </c>
      <c r="J93" s="26" t="s">
        <v>81</v>
      </c>
      <c r="K93" s="95">
        <v>185</v>
      </c>
      <c r="L93" s="95">
        <v>127</v>
      </c>
      <c r="M93" s="223">
        <f t="shared" si="49"/>
        <v>68.648648648648646</v>
      </c>
    </row>
    <row r="94" spans="1:14" ht="30" x14ac:dyDescent="0.25">
      <c r="A94" s="122"/>
      <c r="B94" s="67" t="s">
        <v>447</v>
      </c>
      <c r="C94" s="123">
        <v>992</v>
      </c>
      <c r="D94" s="190" t="s">
        <v>26</v>
      </c>
      <c r="E94" s="190" t="s">
        <v>39</v>
      </c>
      <c r="F94" s="27"/>
      <c r="G94" s="28"/>
      <c r="H94" s="28"/>
      <c r="I94" s="29"/>
      <c r="J94" s="190"/>
      <c r="K94" s="95">
        <f>K95</f>
        <v>10</v>
      </c>
      <c r="L94" s="95">
        <f t="shared" ref="L94:M94" si="54">L95</f>
        <v>0</v>
      </c>
      <c r="M94" s="95">
        <f t="shared" si="54"/>
        <v>0</v>
      </c>
    </row>
    <row r="95" spans="1:14" ht="60" x14ac:dyDescent="0.25">
      <c r="A95" s="122"/>
      <c r="B95" s="103" t="s">
        <v>431</v>
      </c>
      <c r="C95" s="123">
        <v>992</v>
      </c>
      <c r="D95" s="190" t="s">
        <v>26</v>
      </c>
      <c r="E95" s="190" t="s">
        <v>39</v>
      </c>
      <c r="F95" s="27" t="s">
        <v>96</v>
      </c>
      <c r="G95" s="28" t="s">
        <v>66</v>
      </c>
      <c r="H95" s="28" t="s">
        <v>24</v>
      </c>
      <c r="I95" s="29" t="s">
        <v>130</v>
      </c>
      <c r="J95" s="190"/>
      <c r="K95" s="95">
        <f>K98</f>
        <v>10</v>
      </c>
      <c r="L95" s="95">
        <f t="shared" ref="L95" si="55">L98</f>
        <v>0</v>
      </c>
      <c r="M95" s="223">
        <f t="shared" si="49"/>
        <v>0</v>
      </c>
    </row>
    <row r="96" spans="1:14" ht="30" x14ac:dyDescent="0.25">
      <c r="A96" s="24"/>
      <c r="B96" s="103" t="s">
        <v>102</v>
      </c>
      <c r="C96" s="123">
        <v>992</v>
      </c>
      <c r="D96" s="190" t="s">
        <v>26</v>
      </c>
      <c r="E96" s="190" t="s">
        <v>39</v>
      </c>
      <c r="F96" s="27" t="s">
        <v>96</v>
      </c>
      <c r="G96" s="28" t="s">
        <v>75</v>
      </c>
      <c r="H96" s="28" t="s">
        <v>24</v>
      </c>
      <c r="I96" s="29" t="s">
        <v>130</v>
      </c>
      <c r="J96" s="190"/>
      <c r="K96" s="95">
        <v>10</v>
      </c>
      <c r="L96" s="95">
        <f>L98</f>
        <v>0</v>
      </c>
      <c r="M96" s="223">
        <f t="shared" si="49"/>
        <v>0</v>
      </c>
    </row>
    <row r="97" spans="1:21" ht="45" x14ac:dyDescent="0.25">
      <c r="A97" s="24"/>
      <c r="B97" s="103" t="s">
        <v>448</v>
      </c>
      <c r="C97" s="123">
        <v>992</v>
      </c>
      <c r="D97" s="190" t="s">
        <v>26</v>
      </c>
      <c r="E97" s="190" t="s">
        <v>39</v>
      </c>
      <c r="F97" s="27" t="s">
        <v>96</v>
      </c>
      <c r="G97" s="28" t="s">
        <v>75</v>
      </c>
      <c r="H97" s="28" t="s">
        <v>23</v>
      </c>
      <c r="I97" s="29" t="s">
        <v>150</v>
      </c>
      <c r="J97" s="190"/>
      <c r="K97" s="95">
        <v>10</v>
      </c>
      <c r="L97" s="95">
        <f>L98</f>
        <v>0</v>
      </c>
      <c r="M97" s="223">
        <f t="shared" si="49"/>
        <v>0</v>
      </c>
    </row>
    <row r="98" spans="1:21" ht="30" x14ac:dyDescent="0.25">
      <c r="A98" s="24"/>
      <c r="B98" s="103" t="s">
        <v>80</v>
      </c>
      <c r="C98" s="123">
        <v>992</v>
      </c>
      <c r="D98" s="190" t="s">
        <v>26</v>
      </c>
      <c r="E98" s="190" t="s">
        <v>39</v>
      </c>
      <c r="F98" s="27" t="s">
        <v>96</v>
      </c>
      <c r="G98" s="28" t="s">
        <v>75</v>
      </c>
      <c r="H98" s="28" t="s">
        <v>23</v>
      </c>
      <c r="I98" s="29" t="s">
        <v>150</v>
      </c>
      <c r="J98" s="190" t="s">
        <v>81</v>
      </c>
      <c r="K98" s="95">
        <v>10</v>
      </c>
      <c r="L98" s="95">
        <v>0</v>
      </c>
      <c r="M98" s="223">
        <f t="shared" si="49"/>
        <v>0</v>
      </c>
    </row>
    <row r="99" spans="1:21" s="57" customFormat="1" ht="14.25" x14ac:dyDescent="0.2">
      <c r="A99" s="50"/>
      <c r="B99" s="65" t="s">
        <v>16</v>
      </c>
      <c r="C99" s="52">
        <v>992</v>
      </c>
      <c r="D99" s="53" t="s">
        <v>30</v>
      </c>
      <c r="E99" s="53"/>
      <c r="F99" s="54"/>
      <c r="G99" s="55"/>
      <c r="H99" s="55"/>
      <c r="I99" s="56"/>
      <c r="J99" s="53"/>
      <c r="K99" s="94">
        <f>K100+K105</f>
        <v>4939.6000000000004</v>
      </c>
      <c r="L99" s="94">
        <f t="shared" ref="L99" si="56">L100+L105</f>
        <v>1081.5999999999999</v>
      </c>
      <c r="M99" s="228">
        <f t="shared" si="49"/>
        <v>21.896509838853344</v>
      </c>
      <c r="N99" s="143"/>
    </row>
    <row r="100" spans="1:21" x14ac:dyDescent="0.25">
      <c r="A100" s="24"/>
      <c r="B100" s="30" t="s">
        <v>17</v>
      </c>
      <c r="C100" s="25">
        <v>992</v>
      </c>
      <c r="D100" s="190" t="s">
        <v>30</v>
      </c>
      <c r="E100" s="190" t="s">
        <v>25</v>
      </c>
      <c r="F100" s="27"/>
      <c r="G100" s="28"/>
      <c r="H100" s="28"/>
      <c r="I100" s="29"/>
      <c r="J100" s="190"/>
      <c r="K100" s="95">
        <f>K101</f>
        <v>1083.9000000000001</v>
      </c>
      <c r="L100" s="95">
        <f>L101</f>
        <v>200</v>
      </c>
      <c r="M100" s="223">
        <f t="shared" si="49"/>
        <v>18.451886705415628</v>
      </c>
    </row>
    <row r="101" spans="1:21" ht="30" x14ac:dyDescent="0.25">
      <c r="A101" s="24"/>
      <c r="B101" s="30" t="s">
        <v>490</v>
      </c>
      <c r="C101" s="25">
        <v>992</v>
      </c>
      <c r="D101" s="190" t="s">
        <v>30</v>
      </c>
      <c r="E101" s="190" t="s">
        <v>25</v>
      </c>
      <c r="F101" s="27" t="s">
        <v>104</v>
      </c>
      <c r="G101" s="28" t="s">
        <v>66</v>
      </c>
      <c r="H101" s="28" t="s">
        <v>24</v>
      </c>
      <c r="I101" s="29" t="s">
        <v>130</v>
      </c>
      <c r="J101" s="190"/>
      <c r="K101" s="95">
        <f>K104</f>
        <v>1083.9000000000001</v>
      </c>
      <c r="L101" s="95">
        <f t="shared" ref="L101" si="57">L104</f>
        <v>200</v>
      </c>
      <c r="M101" s="223">
        <f t="shared" si="49"/>
        <v>18.451886705415628</v>
      </c>
    </row>
    <row r="102" spans="1:21" x14ac:dyDescent="0.25">
      <c r="A102" s="24"/>
      <c r="B102" s="30" t="s">
        <v>158</v>
      </c>
      <c r="C102" s="25">
        <v>992</v>
      </c>
      <c r="D102" s="26" t="s">
        <v>30</v>
      </c>
      <c r="E102" s="26" t="s">
        <v>25</v>
      </c>
      <c r="F102" s="27" t="s">
        <v>104</v>
      </c>
      <c r="G102" s="28" t="s">
        <v>68</v>
      </c>
      <c r="H102" s="28" t="s">
        <v>24</v>
      </c>
      <c r="I102" s="29" t="s">
        <v>130</v>
      </c>
      <c r="J102" s="26"/>
      <c r="K102" s="95">
        <f>K104</f>
        <v>1083.9000000000001</v>
      </c>
      <c r="L102" s="95">
        <f t="shared" ref="L102" si="58">L104</f>
        <v>200</v>
      </c>
      <c r="M102" s="223">
        <f t="shared" si="49"/>
        <v>18.451886705415628</v>
      </c>
    </row>
    <row r="103" spans="1:21" ht="30" x14ac:dyDescent="0.25">
      <c r="A103" s="24"/>
      <c r="B103" s="30" t="s">
        <v>46</v>
      </c>
      <c r="C103" s="25">
        <v>992</v>
      </c>
      <c r="D103" s="26" t="s">
        <v>30</v>
      </c>
      <c r="E103" s="26" t="s">
        <v>25</v>
      </c>
      <c r="F103" s="27" t="s">
        <v>104</v>
      </c>
      <c r="G103" s="28" t="s">
        <v>68</v>
      </c>
      <c r="H103" s="28" t="s">
        <v>24</v>
      </c>
      <c r="I103" s="29" t="s">
        <v>151</v>
      </c>
      <c r="J103" s="26"/>
      <c r="K103" s="95">
        <f>K104</f>
        <v>1083.9000000000001</v>
      </c>
      <c r="L103" s="95">
        <f t="shared" ref="L103" si="59">L104</f>
        <v>200</v>
      </c>
      <c r="M103" s="223">
        <f t="shared" si="49"/>
        <v>18.451886705415628</v>
      </c>
    </row>
    <row r="104" spans="1:21" ht="30" x14ac:dyDescent="0.25">
      <c r="A104" s="24"/>
      <c r="B104" s="30" t="s">
        <v>80</v>
      </c>
      <c r="C104" s="25">
        <v>992</v>
      </c>
      <c r="D104" s="26" t="s">
        <v>30</v>
      </c>
      <c r="E104" s="26" t="s">
        <v>25</v>
      </c>
      <c r="F104" s="27" t="s">
        <v>104</v>
      </c>
      <c r="G104" s="28" t="s">
        <v>68</v>
      </c>
      <c r="H104" s="28" t="s">
        <v>24</v>
      </c>
      <c r="I104" s="29" t="s">
        <v>151</v>
      </c>
      <c r="J104" s="26" t="s">
        <v>81</v>
      </c>
      <c r="K104" s="223">
        <v>1083.9000000000001</v>
      </c>
      <c r="L104" s="223">
        <v>200</v>
      </c>
      <c r="M104" s="223">
        <f t="shared" si="49"/>
        <v>18.451886705415628</v>
      </c>
    </row>
    <row r="105" spans="1:21" s="57" customFormat="1" x14ac:dyDescent="0.25">
      <c r="A105" s="50"/>
      <c r="B105" s="30" t="s">
        <v>18</v>
      </c>
      <c r="C105" s="25">
        <v>992</v>
      </c>
      <c r="D105" s="190" t="s">
        <v>30</v>
      </c>
      <c r="E105" s="190" t="s">
        <v>27</v>
      </c>
      <c r="F105" s="27"/>
      <c r="G105" s="28"/>
      <c r="H105" s="28"/>
      <c r="I105" s="29"/>
      <c r="J105" s="190"/>
      <c r="K105" s="95">
        <f>K106</f>
        <v>3855.7</v>
      </c>
      <c r="L105" s="95">
        <f t="shared" ref="L105" si="60">L109+L112+L115</f>
        <v>881.59999999999991</v>
      </c>
      <c r="M105" s="228">
        <f t="shared" si="49"/>
        <v>22.864849443680782</v>
      </c>
      <c r="N105" s="143"/>
    </row>
    <row r="106" spans="1:21" ht="45" x14ac:dyDescent="0.25">
      <c r="A106" s="24"/>
      <c r="B106" s="30" t="s">
        <v>159</v>
      </c>
      <c r="C106" s="25">
        <v>992</v>
      </c>
      <c r="D106" s="190" t="s">
        <v>30</v>
      </c>
      <c r="E106" s="190" t="s">
        <v>27</v>
      </c>
      <c r="F106" s="27" t="s">
        <v>108</v>
      </c>
      <c r="G106" s="28" t="s">
        <v>66</v>
      </c>
      <c r="H106" s="28" t="s">
        <v>24</v>
      </c>
      <c r="I106" s="29" t="s">
        <v>130</v>
      </c>
      <c r="J106" s="190"/>
      <c r="K106" s="95">
        <f>K107+K110+K113</f>
        <v>3855.7</v>
      </c>
      <c r="L106" s="95">
        <f t="shared" ref="L106" si="61">L107+L110+L113</f>
        <v>881.59999999999991</v>
      </c>
      <c r="M106" s="228">
        <f t="shared" si="49"/>
        <v>22.864849443680782</v>
      </c>
    </row>
    <row r="107" spans="1:21" ht="30" x14ac:dyDescent="0.25">
      <c r="A107" s="24"/>
      <c r="B107" s="30" t="s">
        <v>109</v>
      </c>
      <c r="C107" s="25">
        <v>992</v>
      </c>
      <c r="D107" s="26" t="s">
        <v>30</v>
      </c>
      <c r="E107" s="26" t="s">
        <v>27</v>
      </c>
      <c r="F107" s="27" t="s">
        <v>108</v>
      </c>
      <c r="G107" s="28" t="s">
        <v>75</v>
      </c>
      <c r="H107" s="28" t="s">
        <v>24</v>
      </c>
      <c r="I107" s="29" t="s">
        <v>130</v>
      </c>
      <c r="J107" s="26"/>
      <c r="K107" s="95">
        <v>840</v>
      </c>
      <c r="L107" s="95">
        <f>L109</f>
        <v>472.9</v>
      </c>
      <c r="M107" s="223">
        <f t="shared" si="49"/>
        <v>56.297619047619044</v>
      </c>
    </row>
    <row r="108" spans="1:21" ht="60" x14ac:dyDescent="0.25">
      <c r="A108" s="24"/>
      <c r="B108" s="61" t="s">
        <v>167</v>
      </c>
      <c r="C108" s="25">
        <v>992</v>
      </c>
      <c r="D108" s="26" t="s">
        <v>30</v>
      </c>
      <c r="E108" s="26" t="s">
        <v>27</v>
      </c>
      <c r="F108" s="27" t="s">
        <v>108</v>
      </c>
      <c r="G108" s="28" t="s">
        <v>75</v>
      </c>
      <c r="H108" s="28" t="s">
        <v>24</v>
      </c>
      <c r="I108" s="29" t="s">
        <v>139</v>
      </c>
      <c r="J108" s="26"/>
      <c r="K108" s="95">
        <f>K109</f>
        <v>840</v>
      </c>
      <c r="L108" s="95">
        <f t="shared" ref="L108" si="62">L109</f>
        <v>472.9</v>
      </c>
      <c r="M108" s="223">
        <f t="shared" si="49"/>
        <v>56.297619047619044</v>
      </c>
      <c r="U108" s="58" t="s">
        <v>173</v>
      </c>
    </row>
    <row r="109" spans="1:21" ht="30" x14ac:dyDescent="0.25">
      <c r="A109" s="24"/>
      <c r="B109" s="116" t="s">
        <v>80</v>
      </c>
      <c r="C109" s="125">
        <v>992</v>
      </c>
      <c r="D109" s="16" t="s">
        <v>30</v>
      </c>
      <c r="E109" s="16" t="s">
        <v>27</v>
      </c>
      <c r="F109" s="115" t="s">
        <v>108</v>
      </c>
      <c r="G109" s="117" t="s">
        <v>75</v>
      </c>
      <c r="H109" s="117" t="s">
        <v>24</v>
      </c>
      <c r="I109" s="17" t="s">
        <v>139</v>
      </c>
      <c r="J109" s="16" t="s">
        <v>81</v>
      </c>
      <c r="K109" s="126">
        <v>840</v>
      </c>
      <c r="L109" s="126">
        <v>472.9</v>
      </c>
      <c r="M109" s="223">
        <f t="shared" si="49"/>
        <v>56.297619047619044</v>
      </c>
    </row>
    <row r="110" spans="1:21" ht="45" x14ac:dyDescent="0.25">
      <c r="A110" s="274"/>
      <c r="B110" s="116" t="s">
        <v>168</v>
      </c>
      <c r="C110" s="125">
        <v>992</v>
      </c>
      <c r="D110" s="16" t="s">
        <v>30</v>
      </c>
      <c r="E110" s="16" t="s">
        <v>27</v>
      </c>
      <c r="F110" s="115" t="s">
        <v>108</v>
      </c>
      <c r="G110" s="117" t="s">
        <v>68</v>
      </c>
      <c r="H110" s="117" t="s">
        <v>24</v>
      </c>
      <c r="I110" s="17" t="s">
        <v>130</v>
      </c>
      <c r="J110" s="16"/>
      <c r="K110" s="126">
        <f>K112</f>
        <v>346</v>
      </c>
      <c r="L110" s="126">
        <f>L112</f>
        <v>258.7</v>
      </c>
      <c r="M110" s="223">
        <f t="shared" si="49"/>
        <v>74.76878612716763</v>
      </c>
    </row>
    <row r="111" spans="1:21" ht="30" x14ac:dyDescent="0.25">
      <c r="A111" s="274"/>
      <c r="B111" s="116" t="s">
        <v>110</v>
      </c>
      <c r="C111" s="125">
        <v>992</v>
      </c>
      <c r="D111" s="16" t="s">
        <v>30</v>
      </c>
      <c r="E111" s="16" t="s">
        <v>27</v>
      </c>
      <c r="F111" s="115" t="s">
        <v>108</v>
      </c>
      <c r="G111" s="117" t="s">
        <v>68</v>
      </c>
      <c r="H111" s="117" t="s">
        <v>24</v>
      </c>
      <c r="I111" s="17" t="s">
        <v>140</v>
      </c>
      <c r="J111" s="16"/>
      <c r="K111" s="126">
        <f>K112</f>
        <v>346</v>
      </c>
      <c r="L111" s="126">
        <f>L112</f>
        <v>258.7</v>
      </c>
      <c r="M111" s="223">
        <f t="shared" si="49"/>
        <v>74.76878612716763</v>
      </c>
    </row>
    <row r="112" spans="1:21" ht="30" x14ac:dyDescent="0.25">
      <c r="A112" s="274"/>
      <c r="B112" s="116" t="s">
        <v>80</v>
      </c>
      <c r="C112" s="125">
        <v>992</v>
      </c>
      <c r="D112" s="16" t="s">
        <v>30</v>
      </c>
      <c r="E112" s="16" t="s">
        <v>27</v>
      </c>
      <c r="F112" s="115" t="s">
        <v>108</v>
      </c>
      <c r="G112" s="117" t="s">
        <v>68</v>
      </c>
      <c r="H112" s="117" t="s">
        <v>24</v>
      </c>
      <c r="I112" s="17" t="s">
        <v>140</v>
      </c>
      <c r="J112" s="16" t="s">
        <v>81</v>
      </c>
      <c r="K112" s="126">
        <v>346</v>
      </c>
      <c r="L112" s="126">
        <v>258.7</v>
      </c>
      <c r="M112" s="223">
        <f t="shared" si="49"/>
        <v>74.76878612716763</v>
      </c>
      <c r="N112" s="139"/>
    </row>
    <row r="113" spans="1:14" ht="60" x14ac:dyDescent="0.25">
      <c r="A113" s="24"/>
      <c r="B113" s="124" t="s">
        <v>169</v>
      </c>
      <c r="C113" s="125">
        <v>992</v>
      </c>
      <c r="D113" s="16" t="s">
        <v>30</v>
      </c>
      <c r="E113" s="16" t="s">
        <v>27</v>
      </c>
      <c r="F113" s="115" t="s">
        <v>108</v>
      </c>
      <c r="G113" s="117" t="s">
        <v>94</v>
      </c>
      <c r="H113" s="117" t="s">
        <v>24</v>
      </c>
      <c r="I113" s="17" t="s">
        <v>130</v>
      </c>
      <c r="J113" s="16"/>
      <c r="K113" s="126">
        <f>K115+K116</f>
        <v>2669.7</v>
      </c>
      <c r="L113" s="126">
        <f t="shared" ref="L113:M113" si="63">L115+L116</f>
        <v>150</v>
      </c>
      <c r="M113" s="126">
        <f t="shared" si="63"/>
        <v>82.872928176795583</v>
      </c>
    </row>
    <row r="114" spans="1:14" ht="45" x14ac:dyDescent="0.25">
      <c r="A114" s="24"/>
      <c r="B114" s="116" t="s">
        <v>111</v>
      </c>
      <c r="C114" s="125">
        <v>992</v>
      </c>
      <c r="D114" s="16" t="s">
        <v>30</v>
      </c>
      <c r="E114" s="16" t="s">
        <v>27</v>
      </c>
      <c r="F114" s="115" t="s">
        <v>108</v>
      </c>
      <c r="G114" s="117" t="s">
        <v>94</v>
      </c>
      <c r="H114" s="117" t="s">
        <v>24</v>
      </c>
      <c r="I114" s="17" t="s">
        <v>141</v>
      </c>
      <c r="J114" s="16"/>
      <c r="K114" s="126">
        <f>K115</f>
        <v>181</v>
      </c>
      <c r="L114" s="126">
        <f t="shared" ref="L114" si="64">L115</f>
        <v>150</v>
      </c>
      <c r="M114" s="223">
        <f t="shared" si="49"/>
        <v>82.872928176795583</v>
      </c>
    </row>
    <row r="115" spans="1:14" ht="30" x14ac:dyDescent="0.25">
      <c r="A115" s="24"/>
      <c r="B115" s="116" t="s">
        <v>80</v>
      </c>
      <c r="C115" s="125">
        <v>992</v>
      </c>
      <c r="D115" s="16" t="s">
        <v>30</v>
      </c>
      <c r="E115" s="16" t="s">
        <v>27</v>
      </c>
      <c r="F115" s="115" t="s">
        <v>108</v>
      </c>
      <c r="G115" s="117" t="s">
        <v>94</v>
      </c>
      <c r="H115" s="117" t="s">
        <v>24</v>
      </c>
      <c r="I115" s="17" t="s">
        <v>141</v>
      </c>
      <c r="J115" s="16" t="s">
        <v>81</v>
      </c>
      <c r="K115" s="126">
        <v>181</v>
      </c>
      <c r="L115" s="126">
        <v>150</v>
      </c>
      <c r="M115" s="223">
        <f t="shared" si="49"/>
        <v>82.872928176795583</v>
      </c>
    </row>
    <row r="116" spans="1:14" ht="33" customHeight="1" x14ac:dyDescent="0.25">
      <c r="A116" s="24"/>
      <c r="B116" s="388" t="s">
        <v>512</v>
      </c>
      <c r="C116" s="230">
        <v>992</v>
      </c>
      <c r="D116" s="231" t="s">
        <v>30</v>
      </c>
      <c r="E116" s="231" t="s">
        <v>27</v>
      </c>
      <c r="F116" s="227" t="s">
        <v>108</v>
      </c>
      <c r="G116" s="227" t="s">
        <v>94</v>
      </c>
      <c r="H116" s="227" t="s">
        <v>24</v>
      </c>
      <c r="I116" s="227" t="s">
        <v>511</v>
      </c>
      <c r="J116" s="231"/>
      <c r="K116" s="126">
        <f>K117</f>
        <v>2488.6999999999998</v>
      </c>
      <c r="L116" s="126">
        <v>0</v>
      </c>
      <c r="M116" s="223">
        <f t="shared" si="49"/>
        <v>0</v>
      </c>
    </row>
    <row r="117" spans="1:14" ht="30" x14ac:dyDescent="0.25">
      <c r="A117" s="24"/>
      <c r="B117" s="388" t="s">
        <v>80</v>
      </c>
      <c r="C117" s="230">
        <v>992</v>
      </c>
      <c r="D117" s="231" t="s">
        <v>30</v>
      </c>
      <c r="E117" s="231" t="s">
        <v>27</v>
      </c>
      <c r="F117" s="227" t="s">
        <v>108</v>
      </c>
      <c r="G117" s="227" t="s">
        <v>94</v>
      </c>
      <c r="H117" s="227" t="s">
        <v>24</v>
      </c>
      <c r="I117" s="227" t="s">
        <v>511</v>
      </c>
      <c r="J117" s="231" t="s">
        <v>81</v>
      </c>
      <c r="K117" s="126">
        <v>2488.6999999999998</v>
      </c>
      <c r="L117" s="126">
        <v>0</v>
      </c>
      <c r="M117" s="223">
        <f t="shared" si="49"/>
        <v>0</v>
      </c>
    </row>
    <row r="118" spans="1:14" x14ac:dyDescent="0.25">
      <c r="A118" s="24"/>
      <c r="B118" s="387" t="s">
        <v>452</v>
      </c>
      <c r="C118" s="224">
        <v>992</v>
      </c>
      <c r="D118" s="225" t="s">
        <v>453</v>
      </c>
      <c r="E118" s="225"/>
      <c r="F118" s="226"/>
      <c r="G118" s="226"/>
      <c r="H118" s="226"/>
      <c r="I118" s="226"/>
      <c r="J118" s="225"/>
      <c r="K118" s="114">
        <f>K123</f>
        <v>9.6999999999999993</v>
      </c>
      <c r="L118" s="114">
        <f>L123</f>
        <v>9.6999999999999993</v>
      </c>
      <c r="M118" s="228">
        <f t="shared" si="49"/>
        <v>100</v>
      </c>
    </row>
    <row r="119" spans="1:14" x14ac:dyDescent="0.25">
      <c r="A119" s="24"/>
      <c r="B119" s="388" t="s">
        <v>454</v>
      </c>
      <c r="C119" s="230">
        <v>992</v>
      </c>
      <c r="D119" s="231" t="s">
        <v>453</v>
      </c>
      <c r="E119" s="231" t="s">
        <v>453</v>
      </c>
      <c r="F119" s="227"/>
      <c r="G119" s="227"/>
      <c r="H119" s="227"/>
      <c r="I119" s="227"/>
      <c r="J119" s="231"/>
      <c r="K119" s="126">
        <f>K123</f>
        <v>9.6999999999999993</v>
      </c>
      <c r="L119" s="126">
        <f>L123</f>
        <v>9.6999999999999993</v>
      </c>
      <c r="M119" s="223">
        <f t="shared" si="49"/>
        <v>100</v>
      </c>
    </row>
    <row r="120" spans="1:14" ht="45" x14ac:dyDescent="0.25">
      <c r="A120" s="24"/>
      <c r="B120" s="389" t="s">
        <v>455</v>
      </c>
      <c r="C120" s="230">
        <v>992</v>
      </c>
      <c r="D120" s="231" t="s">
        <v>453</v>
      </c>
      <c r="E120" s="231" t="s">
        <v>453</v>
      </c>
      <c r="F120" s="227" t="s">
        <v>99</v>
      </c>
      <c r="G120" s="227" t="s">
        <v>66</v>
      </c>
      <c r="H120" s="227" t="s">
        <v>24</v>
      </c>
      <c r="I120" s="227" t="s">
        <v>130</v>
      </c>
      <c r="J120" s="231"/>
      <c r="K120" s="126">
        <f>K123</f>
        <v>9.6999999999999993</v>
      </c>
      <c r="L120" s="126">
        <f>L123</f>
        <v>9.6999999999999993</v>
      </c>
      <c r="M120" s="223">
        <f t="shared" si="49"/>
        <v>100</v>
      </c>
    </row>
    <row r="121" spans="1:14" ht="30" x14ac:dyDescent="0.25">
      <c r="A121" s="24"/>
      <c r="B121" s="389" t="s">
        <v>456</v>
      </c>
      <c r="C121" s="230">
        <v>992</v>
      </c>
      <c r="D121" s="231" t="s">
        <v>453</v>
      </c>
      <c r="E121" s="231" t="s">
        <v>453</v>
      </c>
      <c r="F121" s="227" t="s">
        <v>99</v>
      </c>
      <c r="G121" s="227" t="s">
        <v>75</v>
      </c>
      <c r="H121" s="227" t="s">
        <v>24</v>
      </c>
      <c r="I121" s="227" t="s">
        <v>130</v>
      </c>
      <c r="J121" s="231"/>
      <c r="K121" s="126">
        <f>K123</f>
        <v>9.6999999999999993</v>
      </c>
      <c r="L121" s="126">
        <f>L123</f>
        <v>9.6999999999999993</v>
      </c>
      <c r="M121" s="223">
        <f t="shared" si="49"/>
        <v>100</v>
      </c>
    </row>
    <row r="122" spans="1:14" ht="30" x14ac:dyDescent="0.25">
      <c r="A122" s="24"/>
      <c r="B122" s="389" t="s">
        <v>457</v>
      </c>
      <c r="C122" s="230">
        <v>992</v>
      </c>
      <c r="D122" s="231" t="s">
        <v>453</v>
      </c>
      <c r="E122" s="231" t="s">
        <v>453</v>
      </c>
      <c r="F122" s="227" t="s">
        <v>99</v>
      </c>
      <c r="G122" s="227" t="s">
        <v>75</v>
      </c>
      <c r="H122" s="227" t="s">
        <v>23</v>
      </c>
      <c r="I122" s="227" t="s">
        <v>458</v>
      </c>
      <c r="J122" s="231"/>
      <c r="K122" s="126">
        <f>K123</f>
        <v>9.6999999999999993</v>
      </c>
      <c r="L122" s="126">
        <f>L123</f>
        <v>9.6999999999999993</v>
      </c>
      <c r="M122" s="223">
        <f t="shared" si="49"/>
        <v>100</v>
      </c>
    </row>
    <row r="123" spans="1:14" ht="30" x14ac:dyDescent="0.25">
      <c r="A123" s="24"/>
      <c r="B123" s="388" t="s">
        <v>80</v>
      </c>
      <c r="C123" s="230">
        <v>992</v>
      </c>
      <c r="D123" s="231" t="s">
        <v>453</v>
      </c>
      <c r="E123" s="231" t="s">
        <v>453</v>
      </c>
      <c r="F123" s="227" t="s">
        <v>99</v>
      </c>
      <c r="G123" s="227" t="s">
        <v>75</v>
      </c>
      <c r="H123" s="227" t="s">
        <v>23</v>
      </c>
      <c r="I123" s="227" t="s">
        <v>458</v>
      </c>
      <c r="J123" s="231" t="s">
        <v>81</v>
      </c>
      <c r="K123" s="126">
        <v>9.6999999999999993</v>
      </c>
      <c r="L123" s="126">
        <v>9.6999999999999993</v>
      </c>
      <c r="M123" s="223">
        <f t="shared" si="49"/>
        <v>100</v>
      </c>
    </row>
    <row r="124" spans="1:14" s="57" customFormat="1" ht="14.25" x14ac:dyDescent="0.2">
      <c r="A124" s="50"/>
      <c r="B124" s="183" t="s">
        <v>19</v>
      </c>
      <c r="C124" s="184">
        <v>992</v>
      </c>
      <c r="D124" s="98" t="s">
        <v>31</v>
      </c>
      <c r="E124" s="98"/>
      <c r="F124" s="185"/>
      <c r="G124" s="186"/>
      <c r="H124" s="186"/>
      <c r="I124" s="97"/>
      <c r="J124" s="98"/>
      <c r="K124" s="114">
        <f>K125</f>
        <v>5115.8</v>
      </c>
      <c r="L124" s="114">
        <f t="shared" ref="L124" si="65">L125</f>
        <v>3450.4</v>
      </c>
      <c r="M124" s="228">
        <f t="shared" si="49"/>
        <v>67.445951757300918</v>
      </c>
      <c r="N124" s="143"/>
    </row>
    <row r="125" spans="1:14" x14ac:dyDescent="0.25">
      <c r="A125" s="24"/>
      <c r="B125" s="124" t="s">
        <v>20</v>
      </c>
      <c r="C125" s="125">
        <v>992</v>
      </c>
      <c r="D125" s="16" t="s">
        <v>31</v>
      </c>
      <c r="E125" s="16" t="s">
        <v>23</v>
      </c>
      <c r="F125" s="115"/>
      <c r="G125" s="117"/>
      <c r="H125" s="117"/>
      <c r="I125" s="17"/>
      <c r="J125" s="16"/>
      <c r="K125" s="126">
        <f>K132+K126</f>
        <v>5115.8</v>
      </c>
      <c r="L125" s="126">
        <f>L126+L130</f>
        <v>3450.4</v>
      </c>
      <c r="M125" s="223">
        <f t="shared" si="49"/>
        <v>67.445951757300918</v>
      </c>
    </row>
    <row r="126" spans="1:14" ht="45" x14ac:dyDescent="0.25">
      <c r="A126" s="24"/>
      <c r="B126" s="386" t="s">
        <v>160</v>
      </c>
      <c r="C126" s="125">
        <v>992</v>
      </c>
      <c r="D126" s="16" t="s">
        <v>31</v>
      </c>
      <c r="E126" s="16" t="s">
        <v>23</v>
      </c>
      <c r="F126" s="115" t="s">
        <v>29</v>
      </c>
      <c r="G126" s="117" t="s">
        <v>66</v>
      </c>
      <c r="H126" s="117" t="s">
        <v>24</v>
      </c>
      <c r="I126" s="17" t="s">
        <v>130</v>
      </c>
      <c r="J126" s="16"/>
      <c r="K126" s="126">
        <f>K129</f>
        <v>5086.2</v>
      </c>
      <c r="L126" s="126">
        <f t="shared" ref="L126" si="66">L129</f>
        <v>3420.8</v>
      </c>
      <c r="M126" s="223">
        <f t="shared" si="49"/>
        <v>67.256497974912506</v>
      </c>
    </row>
    <row r="127" spans="1:14" x14ac:dyDescent="0.25">
      <c r="A127" s="24"/>
      <c r="B127" s="124" t="s">
        <v>114</v>
      </c>
      <c r="C127" s="125">
        <v>992</v>
      </c>
      <c r="D127" s="16" t="s">
        <v>31</v>
      </c>
      <c r="E127" s="16" t="s">
        <v>23</v>
      </c>
      <c r="F127" s="115" t="s">
        <v>29</v>
      </c>
      <c r="G127" s="117" t="s">
        <v>75</v>
      </c>
      <c r="H127" s="117" t="s">
        <v>30</v>
      </c>
      <c r="I127" s="17" t="s">
        <v>130</v>
      </c>
      <c r="J127" s="16"/>
      <c r="K127" s="126">
        <f>K129</f>
        <v>5086.2</v>
      </c>
      <c r="L127" s="126">
        <f t="shared" ref="L127" si="67">L129</f>
        <v>3420.8</v>
      </c>
      <c r="M127" s="223">
        <f t="shared" si="49"/>
        <v>67.256497974912506</v>
      </c>
    </row>
    <row r="128" spans="1:14" ht="45" x14ac:dyDescent="0.25">
      <c r="A128" s="24"/>
      <c r="B128" s="61" t="s">
        <v>170</v>
      </c>
      <c r="C128" s="25">
        <v>992</v>
      </c>
      <c r="D128" s="26" t="s">
        <v>31</v>
      </c>
      <c r="E128" s="26" t="s">
        <v>23</v>
      </c>
      <c r="F128" s="27" t="s">
        <v>29</v>
      </c>
      <c r="G128" s="28" t="s">
        <v>75</v>
      </c>
      <c r="H128" s="28" t="s">
        <v>30</v>
      </c>
      <c r="I128" s="29" t="s">
        <v>132</v>
      </c>
      <c r="J128" s="26"/>
      <c r="K128" s="95">
        <f>K129</f>
        <v>5086.2</v>
      </c>
      <c r="L128" s="95">
        <f t="shared" ref="L128" si="68">L129</f>
        <v>3420.8</v>
      </c>
      <c r="M128" s="223">
        <f t="shared" si="49"/>
        <v>67.256497974912506</v>
      </c>
    </row>
    <row r="129" spans="1:14" ht="45" x14ac:dyDescent="0.25">
      <c r="A129" s="24"/>
      <c r="B129" s="30" t="s">
        <v>112</v>
      </c>
      <c r="C129" s="25">
        <v>992</v>
      </c>
      <c r="D129" s="26" t="s">
        <v>31</v>
      </c>
      <c r="E129" s="26" t="s">
        <v>23</v>
      </c>
      <c r="F129" s="27" t="s">
        <v>29</v>
      </c>
      <c r="G129" s="28" t="s">
        <v>75</v>
      </c>
      <c r="H129" s="28" t="s">
        <v>30</v>
      </c>
      <c r="I129" s="29" t="s">
        <v>132</v>
      </c>
      <c r="J129" s="26" t="s">
        <v>113</v>
      </c>
      <c r="K129" s="95">
        <v>5086.2</v>
      </c>
      <c r="L129" s="95">
        <v>3420.8</v>
      </c>
      <c r="M129" s="223">
        <f t="shared" si="49"/>
        <v>67.256497974912506</v>
      </c>
    </row>
    <row r="130" spans="1:14" x14ac:dyDescent="0.25">
      <c r="A130" s="24"/>
      <c r="B130" s="389" t="s">
        <v>459</v>
      </c>
      <c r="C130" s="230">
        <v>992</v>
      </c>
      <c r="D130" s="231" t="s">
        <v>31</v>
      </c>
      <c r="E130" s="231" t="s">
        <v>23</v>
      </c>
      <c r="F130" s="232" t="s">
        <v>29</v>
      </c>
      <c r="G130" s="227" t="s">
        <v>75</v>
      </c>
      <c r="H130" s="227" t="s">
        <v>31</v>
      </c>
      <c r="I130" s="233" t="s">
        <v>67</v>
      </c>
      <c r="J130" s="231"/>
      <c r="K130" s="95">
        <f>K132</f>
        <v>29.6</v>
      </c>
      <c r="L130" s="95">
        <f>L132</f>
        <v>29.6</v>
      </c>
      <c r="M130" s="223">
        <f t="shared" si="49"/>
        <v>100</v>
      </c>
    </row>
    <row r="131" spans="1:14" ht="30" x14ac:dyDescent="0.25">
      <c r="A131" s="24"/>
      <c r="B131" s="389" t="s">
        <v>460</v>
      </c>
      <c r="C131" s="230">
        <v>992</v>
      </c>
      <c r="D131" s="231" t="s">
        <v>31</v>
      </c>
      <c r="E131" s="231" t="s">
        <v>23</v>
      </c>
      <c r="F131" s="232" t="s">
        <v>29</v>
      </c>
      <c r="G131" s="227" t="s">
        <v>75</v>
      </c>
      <c r="H131" s="227" t="s">
        <v>31</v>
      </c>
      <c r="I131" s="233" t="s">
        <v>461</v>
      </c>
      <c r="J131" s="231"/>
      <c r="K131" s="95">
        <f>K132</f>
        <v>29.6</v>
      </c>
      <c r="L131" s="95">
        <f>L132</f>
        <v>29.6</v>
      </c>
      <c r="M131" s="223">
        <f t="shared" si="49"/>
        <v>100</v>
      </c>
    </row>
    <row r="132" spans="1:14" ht="30" x14ac:dyDescent="0.25">
      <c r="A132" s="24"/>
      <c r="B132" s="388" t="s">
        <v>80</v>
      </c>
      <c r="C132" s="230">
        <v>992</v>
      </c>
      <c r="D132" s="231" t="s">
        <v>31</v>
      </c>
      <c r="E132" s="231" t="s">
        <v>23</v>
      </c>
      <c r="F132" s="232" t="s">
        <v>29</v>
      </c>
      <c r="G132" s="227" t="s">
        <v>75</v>
      </c>
      <c r="H132" s="227" t="s">
        <v>31</v>
      </c>
      <c r="I132" s="233" t="s">
        <v>461</v>
      </c>
      <c r="J132" s="231" t="s">
        <v>81</v>
      </c>
      <c r="K132" s="95">
        <v>29.6</v>
      </c>
      <c r="L132" s="95">
        <v>29.6</v>
      </c>
      <c r="M132" s="223">
        <f t="shared" si="49"/>
        <v>100</v>
      </c>
    </row>
    <row r="133" spans="1:14" s="57" customFormat="1" x14ac:dyDescent="0.25">
      <c r="A133" s="50"/>
      <c r="B133" s="65" t="s">
        <v>37</v>
      </c>
      <c r="C133" s="52">
        <v>992</v>
      </c>
      <c r="D133" s="53">
        <v>10</v>
      </c>
      <c r="E133" s="53"/>
      <c r="F133" s="54"/>
      <c r="G133" s="55"/>
      <c r="H133" s="28"/>
      <c r="I133" s="56"/>
      <c r="J133" s="53"/>
      <c r="K133" s="94">
        <f>K134+K139</f>
        <v>436.2</v>
      </c>
      <c r="L133" s="94">
        <f t="shared" ref="L133" si="69">L134+L139</f>
        <v>299.2</v>
      </c>
      <c r="M133" s="228">
        <f t="shared" si="49"/>
        <v>68.592388812471341</v>
      </c>
      <c r="N133" s="143"/>
    </row>
    <row r="134" spans="1:14" x14ac:dyDescent="0.25">
      <c r="A134" s="24"/>
      <c r="B134" s="390" t="s">
        <v>38</v>
      </c>
      <c r="C134" s="25">
        <v>992</v>
      </c>
      <c r="D134" s="190">
        <v>10</v>
      </c>
      <c r="E134" s="190" t="s">
        <v>23</v>
      </c>
      <c r="F134" s="27"/>
      <c r="G134" s="28"/>
      <c r="H134" s="28"/>
      <c r="I134" s="29"/>
      <c r="J134" s="190"/>
      <c r="K134" s="95">
        <f>K138</f>
        <v>416.2</v>
      </c>
      <c r="L134" s="95">
        <f t="shared" ref="L134" si="70">L138</f>
        <v>279.2</v>
      </c>
      <c r="M134" s="223">
        <f t="shared" si="49"/>
        <v>67.083133109082169</v>
      </c>
    </row>
    <row r="135" spans="1:14" x14ac:dyDescent="0.25">
      <c r="A135" s="24"/>
      <c r="B135" s="61" t="s">
        <v>58</v>
      </c>
      <c r="C135" s="25">
        <v>992</v>
      </c>
      <c r="D135" s="26">
        <v>10</v>
      </c>
      <c r="E135" s="26" t="s">
        <v>23</v>
      </c>
      <c r="F135" s="27" t="s">
        <v>79</v>
      </c>
      <c r="G135" s="28" t="s">
        <v>66</v>
      </c>
      <c r="H135" s="28" t="s">
        <v>24</v>
      </c>
      <c r="I135" s="29" t="s">
        <v>130</v>
      </c>
      <c r="J135" s="26"/>
      <c r="K135" s="95">
        <f>K138</f>
        <v>416.2</v>
      </c>
      <c r="L135" s="95">
        <f t="shared" ref="L135" si="71">L138</f>
        <v>279.2</v>
      </c>
      <c r="M135" s="223">
        <f t="shared" si="49"/>
        <v>67.083133109082169</v>
      </c>
    </row>
    <row r="136" spans="1:14" ht="30" x14ac:dyDescent="0.25">
      <c r="A136" s="24"/>
      <c r="B136" s="61" t="s">
        <v>49</v>
      </c>
      <c r="C136" s="25">
        <v>992</v>
      </c>
      <c r="D136" s="26">
        <v>10</v>
      </c>
      <c r="E136" s="26" t="s">
        <v>23</v>
      </c>
      <c r="F136" s="27" t="s">
        <v>79</v>
      </c>
      <c r="G136" s="28" t="s">
        <v>91</v>
      </c>
      <c r="H136" s="28" t="s">
        <v>24</v>
      </c>
      <c r="I136" s="29" t="s">
        <v>130</v>
      </c>
      <c r="J136" s="26"/>
      <c r="K136" s="95">
        <f>K138</f>
        <v>416.2</v>
      </c>
      <c r="L136" s="95">
        <f t="shared" ref="L136" si="72">L138</f>
        <v>279.2</v>
      </c>
      <c r="M136" s="223">
        <f t="shared" si="49"/>
        <v>67.083133109082169</v>
      </c>
    </row>
    <row r="137" spans="1:14" x14ac:dyDescent="0.25">
      <c r="A137" s="24"/>
      <c r="B137" s="61" t="s">
        <v>115</v>
      </c>
      <c r="C137" s="25">
        <v>992</v>
      </c>
      <c r="D137" s="26">
        <v>10</v>
      </c>
      <c r="E137" s="26" t="s">
        <v>23</v>
      </c>
      <c r="F137" s="27" t="s">
        <v>79</v>
      </c>
      <c r="G137" s="28" t="s">
        <v>91</v>
      </c>
      <c r="H137" s="28" t="s">
        <v>24</v>
      </c>
      <c r="I137" s="29" t="s">
        <v>145</v>
      </c>
      <c r="J137" s="26"/>
      <c r="K137" s="95">
        <f>K138</f>
        <v>416.2</v>
      </c>
      <c r="L137" s="95">
        <f t="shared" ref="L137" si="73">L138</f>
        <v>279.2</v>
      </c>
      <c r="M137" s="223">
        <f t="shared" si="49"/>
        <v>67.083133109082169</v>
      </c>
    </row>
    <row r="138" spans="1:14" ht="30" x14ac:dyDescent="0.25">
      <c r="A138" s="24"/>
      <c r="B138" s="70" t="s">
        <v>116</v>
      </c>
      <c r="C138" s="25">
        <v>992</v>
      </c>
      <c r="D138" s="26">
        <v>10</v>
      </c>
      <c r="E138" s="26" t="s">
        <v>23</v>
      </c>
      <c r="F138" s="27" t="s">
        <v>79</v>
      </c>
      <c r="G138" s="28" t="s">
        <v>91</v>
      </c>
      <c r="H138" s="28" t="s">
        <v>24</v>
      </c>
      <c r="I138" s="29" t="s">
        <v>145</v>
      </c>
      <c r="J138" s="26" t="s">
        <v>117</v>
      </c>
      <c r="K138" s="95">
        <v>416.2</v>
      </c>
      <c r="L138" s="95">
        <v>279.2</v>
      </c>
      <c r="M138" s="223">
        <f t="shared" si="49"/>
        <v>67.083133109082169</v>
      </c>
    </row>
    <row r="139" spans="1:14" s="57" customFormat="1" x14ac:dyDescent="0.25">
      <c r="A139" s="50"/>
      <c r="B139" s="30" t="s">
        <v>118</v>
      </c>
      <c r="C139" s="25">
        <v>992</v>
      </c>
      <c r="D139" s="190" t="s">
        <v>99</v>
      </c>
      <c r="E139" s="190" t="s">
        <v>27</v>
      </c>
      <c r="F139" s="27"/>
      <c r="G139" s="28"/>
      <c r="H139" s="28"/>
      <c r="I139" s="29"/>
      <c r="J139" s="190"/>
      <c r="K139" s="95">
        <f>K143</f>
        <v>20</v>
      </c>
      <c r="L139" s="95">
        <f t="shared" ref="L139" si="74">L143</f>
        <v>20</v>
      </c>
      <c r="M139" s="223">
        <f t="shared" si="49"/>
        <v>100</v>
      </c>
      <c r="N139" s="143"/>
    </row>
    <row r="140" spans="1:14" ht="60" x14ac:dyDescent="0.25">
      <c r="A140" s="24"/>
      <c r="B140" s="30" t="s">
        <v>485</v>
      </c>
      <c r="C140" s="25">
        <v>992</v>
      </c>
      <c r="D140" s="26" t="s">
        <v>99</v>
      </c>
      <c r="E140" s="26" t="s">
        <v>27</v>
      </c>
      <c r="F140" s="27" t="s">
        <v>39</v>
      </c>
      <c r="G140" s="28" t="s">
        <v>66</v>
      </c>
      <c r="H140" s="28" t="s">
        <v>24</v>
      </c>
      <c r="I140" s="29" t="s">
        <v>130</v>
      </c>
      <c r="J140" s="26"/>
      <c r="K140" s="95">
        <f>K143</f>
        <v>20</v>
      </c>
      <c r="L140" s="95">
        <f t="shared" ref="L140" si="75">L143</f>
        <v>20</v>
      </c>
      <c r="M140" s="223">
        <f t="shared" si="49"/>
        <v>100</v>
      </c>
    </row>
    <row r="141" spans="1:14" ht="30" x14ac:dyDescent="0.25">
      <c r="A141" s="24"/>
      <c r="B141" s="30" t="s">
        <v>161</v>
      </c>
      <c r="C141" s="25">
        <v>992</v>
      </c>
      <c r="D141" s="190" t="s">
        <v>99</v>
      </c>
      <c r="E141" s="190" t="s">
        <v>27</v>
      </c>
      <c r="F141" s="27" t="s">
        <v>39</v>
      </c>
      <c r="G141" s="28" t="s">
        <v>75</v>
      </c>
      <c r="H141" s="28" t="s">
        <v>24</v>
      </c>
      <c r="I141" s="29" t="s">
        <v>130</v>
      </c>
      <c r="J141" s="190"/>
      <c r="K141" s="95">
        <f>K143</f>
        <v>20</v>
      </c>
      <c r="L141" s="95">
        <f t="shared" ref="L141:M141" si="76">L143</f>
        <v>20</v>
      </c>
      <c r="M141" s="95">
        <f t="shared" si="76"/>
        <v>100</v>
      </c>
    </row>
    <row r="142" spans="1:14" ht="30" x14ac:dyDescent="0.25">
      <c r="A142" s="24"/>
      <c r="B142" s="30" t="s">
        <v>161</v>
      </c>
      <c r="C142" s="25">
        <v>992</v>
      </c>
      <c r="D142" s="26" t="s">
        <v>99</v>
      </c>
      <c r="E142" s="26" t="s">
        <v>27</v>
      </c>
      <c r="F142" s="27" t="s">
        <v>39</v>
      </c>
      <c r="G142" s="28" t="s">
        <v>75</v>
      </c>
      <c r="H142" s="28" t="s">
        <v>24</v>
      </c>
      <c r="I142" s="29" t="s">
        <v>155</v>
      </c>
      <c r="J142" s="26"/>
      <c r="K142" s="95">
        <f>K143</f>
        <v>20</v>
      </c>
      <c r="L142" s="95">
        <f t="shared" ref="L142" si="77">L143</f>
        <v>20</v>
      </c>
      <c r="M142" s="223">
        <f t="shared" si="49"/>
        <v>100</v>
      </c>
    </row>
    <row r="143" spans="1:14" ht="45" x14ac:dyDescent="0.25">
      <c r="A143" s="24"/>
      <c r="B143" s="30" t="s">
        <v>112</v>
      </c>
      <c r="C143" s="25">
        <v>992</v>
      </c>
      <c r="D143" s="26" t="s">
        <v>99</v>
      </c>
      <c r="E143" s="26" t="s">
        <v>27</v>
      </c>
      <c r="F143" s="27" t="s">
        <v>39</v>
      </c>
      <c r="G143" s="28" t="s">
        <v>75</v>
      </c>
      <c r="H143" s="28" t="s">
        <v>24</v>
      </c>
      <c r="I143" s="29" t="s">
        <v>155</v>
      </c>
      <c r="J143" s="26" t="s">
        <v>113</v>
      </c>
      <c r="K143" s="95">
        <v>20</v>
      </c>
      <c r="L143" s="95">
        <v>20</v>
      </c>
      <c r="M143" s="223">
        <f t="shared" si="49"/>
        <v>100</v>
      </c>
    </row>
    <row r="144" spans="1:14" s="57" customFormat="1" x14ac:dyDescent="0.25">
      <c r="A144" s="50"/>
      <c r="B144" s="65" t="s">
        <v>219</v>
      </c>
      <c r="C144" s="52">
        <v>992</v>
      </c>
      <c r="D144" s="53">
        <v>11</v>
      </c>
      <c r="E144" s="53"/>
      <c r="F144" s="54"/>
      <c r="G144" s="55"/>
      <c r="H144" s="28"/>
      <c r="I144" s="56"/>
      <c r="J144" s="53"/>
      <c r="K144" s="94">
        <f>K149</f>
        <v>122.4</v>
      </c>
      <c r="L144" s="94">
        <f t="shared" ref="L144" si="78">L149</f>
        <v>31</v>
      </c>
      <c r="M144" s="228">
        <f t="shared" si="49"/>
        <v>25.326797385620914</v>
      </c>
      <c r="N144" s="143"/>
    </row>
    <row r="145" spans="1:14" x14ac:dyDescent="0.25">
      <c r="A145" s="24"/>
      <c r="B145" s="30" t="s">
        <v>42</v>
      </c>
      <c r="C145" s="25">
        <v>992</v>
      </c>
      <c r="D145" s="190">
        <v>11</v>
      </c>
      <c r="E145" s="190" t="s">
        <v>25</v>
      </c>
      <c r="F145" s="27"/>
      <c r="G145" s="28"/>
      <c r="H145" s="28"/>
      <c r="I145" s="29"/>
      <c r="J145" s="190"/>
      <c r="K145" s="95">
        <f>K144</f>
        <v>122.4</v>
      </c>
      <c r="L145" s="95">
        <f t="shared" ref="L145" si="79">L144</f>
        <v>31</v>
      </c>
      <c r="M145" s="223">
        <f t="shared" si="49"/>
        <v>25.326797385620914</v>
      </c>
    </row>
    <row r="146" spans="1:14" ht="45" x14ac:dyDescent="0.25">
      <c r="A146" s="24"/>
      <c r="B146" s="30" t="s">
        <v>484</v>
      </c>
      <c r="C146" s="25">
        <v>992</v>
      </c>
      <c r="D146" s="190">
        <v>11</v>
      </c>
      <c r="E146" s="190" t="s">
        <v>25</v>
      </c>
      <c r="F146" s="27" t="s">
        <v>31</v>
      </c>
      <c r="G146" s="28" t="s">
        <v>66</v>
      </c>
      <c r="H146" s="28" t="s">
        <v>24</v>
      </c>
      <c r="I146" s="29" t="s">
        <v>130</v>
      </c>
      <c r="J146" s="190"/>
      <c r="K146" s="95">
        <f>K144</f>
        <v>122.4</v>
      </c>
      <c r="L146" s="95">
        <f t="shared" ref="L146" si="80">L144</f>
        <v>31</v>
      </c>
      <c r="M146" s="223">
        <f t="shared" si="49"/>
        <v>25.326797385620914</v>
      </c>
    </row>
    <row r="147" spans="1:14" x14ac:dyDescent="0.25">
      <c r="A147" s="24"/>
      <c r="B147" s="30" t="s">
        <v>224</v>
      </c>
      <c r="C147" s="25">
        <v>992</v>
      </c>
      <c r="D147" s="26" t="s">
        <v>41</v>
      </c>
      <c r="E147" s="26" t="s">
        <v>25</v>
      </c>
      <c r="F147" s="27" t="s">
        <v>31</v>
      </c>
      <c r="G147" s="28" t="s">
        <v>75</v>
      </c>
      <c r="H147" s="28" t="s">
        <v>27</v>
      </c>
      <c r="I147" s="29" t="s">
        <v>130</v>
      </c>
      <c r="J147" s="26"/>
      <c r="K147" s="95">
        <f>K144</f>
        <v>122.4</v>
      </c>
      <c r="L147" s="95">
        <f t="shared" ref="L147" si="81">L144</f>
        <v>31</v>
      </c>
      <c r="M147" s="223">
        <f t="shared" si="49"/>
        <v>25.326797385620914</v>
      </c>
    </row>
    <row r="148" spans="1:14" ht="30" x14ac:dyDescent="0.25">
      <c r="A148" s="24"/>
      <c r="B148" s="61" t="s">
        <v>119</v>
      </c>
      <c r="C148" s="25">
        <v>992</v>
      </c>
      <c r="D148" s="26" t="s">
        <v>41</v>
      </c>
      <c r="E148" s="26" t="s">
        <v>25</v>
      </c>
      <c r="F148" s="27" t="s">
        <v>31</v>
      </c>
      <c r="G148" s="28" t="s">
        <v>75</v>
      </c>
      <c r="H148" s="28" t="s">
        <v>27</v>
      </c>
      <c r="I148" s="29" t="s">
        <v>133</v>
      </c>
      <c r="J148" s="26"/>
      <c r="K148" s="95">
        <f>K144</f>
        <v>122.4</v>
      </c>
      <c r="L148" s="95">
        <f t="shared" ref="L148" si="82">L144</f>
        <v>31</v>
      </c>
      <c r="M148" s="223">
        <f t="shared" si="49"/>
        <v>25.326797385620914</v>
      </c>
    </row>
    <row r="149" spans="1:14" ht="90" x14ac:dyDescent="0.25">
      <c r="A149" s="24"/>
      <c r="B149" s="61" t="s">
        <v>76</v>
      </c>
      <c r="C149" s="25">
        <v>992</v>
      </c>
      <c r="D149" s="26" t="s">
        <v>41</v>
      </c>
      <c r="E149" s="26" t="s">
        <v>25</v>
      </c>
      <c r="F149" s="27" t="s">
        <v>31</v>
      </c>
      <c r="G149" s="28" t="s">
        <v>75</v>
      </c>
      <c r="H149" s="28" t="s">
        <v>27</v>
      </c>
      <c r="I149" s="29" t="s">
        <v>133</v>
      </c>
      <c r="J149" s="26" t="s">
        <v>77</v>
      </c>
      <c r="K149" s="95">
        <v>122.4</v>
      </c>
      <c r="L149" s="95">
        <v>31</v>
      </c>
      <c r="M149" s="223">
        <f t="shared" si="49"/>
        <v>25.326797385620914</v>
      </c>
    </row>
    <row r="150" spans="1:14" s="57" customFormat="1" ht="14.25" x14ac:dyDescent="0.2">
      <c r="A150" s="50"/>
      <c r="B150" s="65" t="s">
        <v>43</v>
      </c>
      <c r="C150" s="52">
        <v>992</v>
      </c>
      <c r="D150" s="53" t="s">
        <v>39</v>
      </c>
      <c r="E150" s="53"/>
      <c r="F150" s="54"/>
      <c r="G150" s="55"/>
      <c r="H150" s="55"/>
      <c r="I150" s="56"/>
      <c r="J150" s="53"/>
      <c r="K150" s="94">
        <f>K154</f>
        <v>150</v>
      </c>
      <c r="L150" s="94">
        <f>L154</f>
        <v>34.4</v>
      </c>
      <c r="M150" s="228">
        <f t="shared" si="49"/>
        <v>22.933333333333334</v>
      </c>
      <c r="N150" s="143"/>
    </row>
    <row r="151" spans="1:14" x14ac:dyDescent="0.25">
      <c r="A151" s="24"/>
      <c r="B151" s="30" t="s">
        <v>44</v>
      </c>
      <c r="C151" s="25">
        <v>992</v>
      </c>
      <c r="D151" s="190" t="s">
        <v>39</v>
      </c>
      <c r="E151" s="190" t="s">
        <v>25</v>
      </c>
      <c r="F151" s="27"/>
      <c r="G151" s="28"/>
      <c r="H151" s="28"/>
      <c r="I151" s="29"/>
      <c r="J151" s="190"/>
      <c r="K151" s="95">
        <f>K154</f>
        <v>150</v>
      </c>
      <c r="L151" s="95">
        <f>L154</f>
        <v>34.4</v>
      </c>
      <c r="M151" s="223">
        <f t="shared" si="49"/>
        <v>22.933333333333334</v>
      </c>
    </row>
    <row r="152" spans="1:14" ht="60" x14ac:dyDescent="0.25">
      <c r="A152" s="24"/>
      <c r="B152" s="67" t="s">
        <v>122</v>
      </c>
      <c r="C152" s="25">
        <v>992</v>
      </c>
      <c r="D152" s="190" t="s">
        <v>39</v>
      </c>
      <c r="E152" s="190" t="s">
        <v>25</v>
      </c>
      <c r="F152" s="27" t="s">
        <v>100</v>
      </c>
      <c r="G152" s="28" t="s">
        <v>66</v>
      </c>
      <c r="H152" s="28" t="s">
        <v>24</v>
      </c>
      <c r="I152" s="29" t="s">
        <v>130</v>
      </c>
      <c r="J152" s="190"/>
      <c r="K152" s="95">
        <f>K154</f>
        <v>150</v>
      </c>
      <c r="L152" s="95">
        <f>L154</f>
        <v>34.4</v>
      </c>
      <c r="M152" s="223">
        <f t="shared" si="49"/>
        <v>22.933333333333334</v>
      </c>
    </row>
    <row r="153" spans="1:14" x14ac:dyDescent="0.25">
      <c r="A153" s="24"/>
      <c r="B153" s="30" t="s">
        <v>120</v>
      </c>
      <c r="C153" s="25">
        <v>992</v>
      </c>
      <c r="D153" s="26" t="s">
        <v>39</v>
      </c>
      <c r="E153" s="26" t="s">
        <v>25</v>
      </c>
      <c r="F153" s="27" t="s">
        <v>100</v>
      </c>
      <c r="G153" s="28" t="s">
        <v>75</v>
      </c>
      <c r="H153" s="28" t="s">
        <v>24</v>
      </c>
      <c r="I153" s="29" t="s">
        <v>130</v>
      </c>
      <c r="J153" s="26"/>
      <c r="K153" s="95">
        <f>K154</f>
        <v>150</v>
      </c>
      <c r="L153" s="95">
        <f t="shared" ref="L153" si="83">L154</f>
        <v>34.4</v>
      </c>
      <c r="M153" s="223">
        <f t="shared" si="49"/>
        <v>22.933333333333334</v>
      </c>
    </row>
    <row r="154" spans="1:14" ht="30" x14ac:dyDescent="0.25">
      <c r="A154" s="24"/>
      <c r="B154" s="61" t="s">
        <v>57</v>
      </c>
      <c r="C154" s="25">
        <v>992</v>
      </c>
      <c r="D154" s="26" t="s">
        <v>39</v>
      </c>
      <c r="E154" s="26" t="s">
        <v>25</v>
      </c>
      <c r="F154" s="27" t="s">
        <v>100</v>
      </c>
      <c r="G154" s="28" t="s">
        <v>75</v>
      </c>
      <c r="H154" s="28" t="s">
        <v>24</v>
      </c>
      <c r="I154" s="29" t="s">
        <v>135</v>
      </c>
      <c r="J154" s="26"/>
      <c r="K154" s="95">
        <v>150</v>
      </c>
      <c r="L154" s="95">
        <v>34.4</v>
      </c>
      <c r="M154" s="223">
        <f t="shared" si="49"/>
        <v>22.933333333333334</v>
      </c>
    </row>
    <row r="155" spans="1:14" ht="30" x14ac:dyDescent="0.25">
      <c r="A155" s="24"/>
      <c r="B155" s="388" t="s">
        <v>80</v>
      </c>
      <c r="C155" s="123">
        <v>992</v>
      </c>
      <c r="D155" s="137" t="s">
        <v>39</v>
      </c>
      <c r="E155" s="270" t="s">
        <v>25</v>
      </c>
      <c r="F155" s="27" t="s">
        <v>100</v>
      </c>
      <c r="G155" s="28" t="s">
        <v>75</v>
      </c>
      <c r="H155" s="28" t="s">
        <v>24</v>
      </c>
      <c r="I155" s="29" t="s">
        <v>135</v>
      </c>
      <c r="J155" s="153" t="s">
        <v>81</v>
      </c>
      <c r="K155" s="138"/>
      <c r="L155" s="95"/>
      <c r="M155" s="223"/>
    </row>
    <row r="156" spans="1:14" ht="29.25" x14ac:dyDescent="0.25">
      <c r="A156" s="24"/>
      <c r="B156" s="397" t="s">
        <v>464</v>
      </c>
      <c r="C156" s="398">
        <v>992</v>
      </c>
      <c r="D156" s="399" t="s">
        <v>40</v>
      </c>
      <c r="E156" s="400" t="s">
        <v>24</v>
      </c>
      <c r="F156" s="401"/>
      <c r="G156" s="402"/>
      <c r="H156" s="402"/>
      <c r="I156" s="403"/>
      <c r="J156" s="404"/>
      <c r="K156" s="405">
        <f>K161</f>
        <v>1</v>
      </c>
      <c r="L156" s="94">
        <f>L161</f>
        <v>0.15</v>
      </c>
      <c r="M156" s="228">
        <f t="shared" si="49"/>
        <v>15</v>
      </c>
    </row>
    <row r="157" spans="1:14" ht="30" x14ac:dyDescent="0.25">
      <c r="A157" s="24"/>
      <c r="B157" s="406" t="s">
        <v>464</v>
      </c>
      <c r="C157" s="407">
        <v>992</v>
      </c>
      <c r="D157" s="408" t="s">
        <v>40</v>
      </c>
      <c r="E157" s="409" t="s">
        <v>23</v>
      </c>
      <c r="F157" s="410"/>
      <c r="G157" s="411"/>
      <c r="H157" s="411"/>
      <c r="I157" s="412"/>
      <c r="J157" s="413"/>
      <c r="K157" s="414">
        <f>K160</f>
        <v>1</v>
      </c>
      <c r="L157" s="95">
        <f>L161</f>
        <v>0.15</v>
      </c>
      <c r="M157" s="223">
        <f t="shared" ref="M157:M161" si="84">L157/K157*100</f>
        <v>15</v>
      </c>
    </row>
    <row r="158" spans="1:14" x14ac:dyDescent="0.25">
      <c r="A158" s="24"/>
      <c r="B158" s="415" t="s">
        <v>465</v>
      </c>
      <c r="C158" s="407">
        <v>992</v>
      </c>
      <c r="D158" s="408" t="s">
        <v>40</v>
      </c>
      <c r="E158" s="409" t="s">
        <v>23</v>
      </c>
      <c r="F158" s="410" t="s">
        <v>466</v>
      </c>
      <c r="G158" s="411" t="s">
        <v>66</v>
      </c>
      <c r="H158" s="411" t="s">
        <v>24</v>
      </c>
      <c r="I158" s="412" t="s">
        <v>130</v>
      </c>
      <c r="J158" s="413"/>
      <c r="K158" s="414">
        <f>K161</f>
        <v>1</v>
      </c>
      <c r="L158" s="95">
        <f>L161</f>
        <v>0.15</v>
      </c>
      <c r="M158" s="223">
        <f t="shared" si="84"/>
        <v>15</v>
      </c>
    </row>
    <row r="159" spans="1:14" ht="45" x14ac:dyDescent="0.25">
      <c r="A159" s="24"/>
      <c r="B159" s="416" t="s">
        <v>467</v>
      </c>
      <c r="C159" s="417">
        <v>992</v>
      </c>
      <c r="D159" s="418" t="s">
        <v>40</v>
      </c>
      <c r="E159" s="410" t="s">
        <v>23</v>
      </c>
      <c r="F159" s="409" t="s">
        <v>466</v>
      </c>
      <c r="G159" s="419" t="s">
        <v>68</v>
      </c>
      <c r="H159" s="419" t="s">
        <v>24</v>
      </c>
      <c r="I159" s="413" t="s">
        <v>130</v>
      </c>
      <c r="J159" s="412"/>
      <c r="K159" s="420">
        <f>K160</f>
        <v>1</v>
      </c>
      <c r="L159" s="95">
        <f>L161</f>
        <v>0.15</v>
      </c>
      <c r="M159" s="223">
        <f t="shared" si="84"/>
        <v>15</v>
      </c>
    </row>
    <row r="160" spans="1:14" x14ac:dyDescent="0.25">
      <c r="A160" s="24"/>
      <c r="B160" s="415" t="s">
        <v>468</v>
      </c>
      <c r="C160" s="407">
        <v>992</v>
      </c>
      <c r="D160" s="408" t="s">
        <v>40</v>
      </c>
      <c r="E160" s="409" t="s">
        <v>23</v>
      </c>
      <c r="F160" s="409" t="s">
        <v>466</v>
      </c>
      <c r="G160" s="419" t="s">
        <v>68</v>
      </c>
      <c r="H160" s="419" t="s">
        <v>24</v>
      </c>
      <c r="I160" s="413" t="s">
        <v>469</v>
      </c>
      <c r="J160" s="413"/>
      <c r="K160" s="414">
        <f>K161</f>
        <v>1</v>
      </c>
      <c r="L160" s="95">
        <f>L161</f>
        <v>0.15</v>
      </c>
      <c r="M160" s="223">
        <f t="shared" si="84"/>
        <v>15</v>
      </c>
    </row>
    <row r="161" spans="1:13" x14ac:dyDescent="0.25">
      <c r="A161" s="24"/>
      <c r="B161" s="416" t="s">
        <v>470</v>
      </c>
      <c r="C161" s="417">
        <v>992</v>
      </c>
      <c r="D161" s="418" t="s">
        <v>40</v>
      </c>
      <c r="E161" s="410" t="s">
        <v>23</v>
      </c>
      <c r="F161" s="410" t="s">
        <v>466</v>
      </c>
      <c r="G161" s="411" t="s">
        <v>68</v>
      </c>
      <c r="H161" s="411" t="s">
        <v>24</v>
      </c>
      <c r="I161" s="412" t="s">
        <v>469</v>
      </c>
      <c r="J161" s="412" t="s">
        <v>471</v>
      </c>
      <c r="K161" s="420">
        <v>1</v>
      </c>
      <c r="L161" s="95">
        <v>0.15</v>
      </c>
      <c r="M161" s="223">
        <f t="shared" si="84"/>
        <v>15</v>
      </c>
    </row>
    <row r="162" spans="1:13" x14ac:dyDescent="0.25">
      <c r="A162" s="24"/>
      <c r="B162" s="67"/>
      <c r="C162" s="25"/>
      <c r="D162" s="190"/>
      <c r="E162" s="190"/>
      <c r="F162" s="27"/>
      <c r="G162" s="28"/>
      <c r="H162" s="28"/>
      <c r="I162" s="29"/>
      <c r="J162" s="190"/>
      <c r="K162" s="95"/>
      <c r="L162" s="95"/>
      <c r="M162" s="223"/>
    </row>
    <row r="163" spans="1:13" x14ac:dyDescent="0.25">
      <c r="A163" s="78"/>
      <c r="B163" s="66"/>
      <c r="C163" s="394"/>
      <c r="D163" s="71"/>
      <c r="E163" s="71"/>
      <c r="F163" s="71"/>
      <c r="G163" s="71"/>
      <c r="H163" s="71"/>
      <c r="I163" s="71"/>
      <c r="J163" s="71"/>
      <c r="K163" s="395"/>
      <c r="L163" s="395"/>
      <c r="M163" s="396"/>
    </row>
    <row r="164" spans="1:13" x14ac:dyDescent="0.25">
      <c r="A164" s="78"/>
      <c r="B164" s="79"/>
      <c r="C164" s="80"/>
      <c r="D164" s="71"/>
      <c r="E164" s="71"/>
      <c r="F164" s="71"/>
      <c r="G164" s="71"/>
      <c r="H164" s="71"/>
      <c r="I164" s="71"/>
      <c r="J164" s="71"/>
      <c r="K164" s="81"/>
    </row>
    <row r="165" spans="1:13" ht="18.75" x14ac:dyDescent="0.3">
      <c r="B165" s="500" t="s">
        <v>347</v>
      </c>
      <c r="C165" s="501"/>
      <c r="D165" s="501"/>
      <c r="E165" s="501"/>
      <c r="F165" s="501"/>
      <c r="G165" s="501"/>
      <c r="H165" s="501"/>
      <c r="I165" s="501"/>
      <c r="J165" s="501"/>
      <c r="K165" s="501"/>
    </row>
  </sheetData>
  <mergeCells count="11">
    <mergeCell ref="B165:K165"/>
    <mergeCell ref="A9:K9"/>
    <mergeCell ref="F11:I11"/>
    <mergeCell ref="F12:I12"/>
    <mergeCell ref="C7:K7"/>
    <mergeCell ref="L1:T1"/>
    <mergeCell ref="L2:T2"/>
    <mergeCell ref="L3:T3"/>
    <mergeCell ref="L4:T4"/>
    <mergeCell ref="A8:K8"/>
    <mergeCell ref="B5:K5"/>
  </mergeCells>
  <phoneticPr fontId="31" type="noConversion"/>
  <pageMargins left="0.70866141732283472" right="0.31496062992125984" top="0.74803149606299213" bottom="0.74803149606299213" header="0.31496062992125984" footer="0.31496062992125984"/>
  <pageSetup paperSize="9" scale="6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topLeftCell="A13" zoomScale="60" zoomScaleNormal="80" workbookViewId="0">
      <selection activeCell="D25" sqref="D25"/>
    </sheetView>
  </sheetViews>
  <sheetFormatPr defaultRowHeight="15" x14ac:dyDescent="0.25"/>
  <cols>
    <col min="1" max="1" width="33.5703125" customWidth="1"/>
    <col min="2" max="2" width="64.7109375" customWidth="1"/>
    <col min="3" max="3" width="15" customWidth="1"/>
    <col min="4" max="4" width="15.42578125" customWidth="1"/>
  </cols>
  <sheetData>
    <row r="1" spans="1:8" ht="15.75" x14ac:dyDescent="0.25">
      <c r="B1" s="173"/>
      <c r="C1" s="182" t="s">
        <v>444</v>
      </c>
    </row>
    <row r="2" spans="1:8" ht="15.75" x14ac:dyDescent="0.25">
      <c r="B2" s="173"/>
      <c r="C2" s="182" t="s">
        <v>445</v>
      </c>
      <c r="G2" s="174"/>
      <c r="H2" s="174"/>
    </row>
    <row r="3" spans="1:8" ht="15.75" x14ac:dyDescent="0.25">
      <c r="B3" s="173"/>
      <c r="C3" s="182" t="s">
        <v>1</v>
      </c>
    </row>
    <row r="4" spans="1:8" ht="15.75" x14ac:dyDescent="0.25">
      <c r="B4" s="173"/>
      <c r="C4" s="182" t="s">
        <v>2</v>
      </c>
    </row>
    <row r="5" spans="1:8" x14ac:dyDescent="0.25">
      <c r="B5" s="509" t="s">
        <v>528</v>
      </c>
      <c r="C5" s="479"/>
    </row>
    <row r="6" spans="1:8" ht="18.75" x14ac:dyDescent="0.3">
      <c r="A6" s="1"/>
    </row>
    <row r="7" spans="1:8" ht="4.5" customHeight="1" x14ac:dyDescent="0.3">
      <c r="A7" s="220"/>
      <c r="B7" s="172"/>
      <c r="C7" s="172"/>
    </row>
    <row r="8" spans="1:8" ht="46.5" customHeight="1" x14ac:dyDescent="0.25">
      <c r="A8" s="510" t="s">
        <v>513</v>
      </c>
      <c r="B8" s="510"/>
      <c r="C8" s="510"/>
    </row>
    <row r="9" spans="1:8" ht="18.75" x14ac:dyDescent="0.25">
      <c r="A9" s="510"/>
      <c r="B9" s="510"/>
      <c r="C9" s="510"/>
    </row>
    <row r="10" spans="1:8" ht="37.5" x14ac:dyDescent="0.25">
      <c r="B10" s="284"/>
      <c r="D10" s="377" t="s">
        <v>3</v>
      </c>
    </row>
    <row r="11" spans="1:8" ht="105" x14ac:dyDescent="0.25">
      <c r="A11" s="285" t="s">
        <v>203</v>
      </c>
      <c r="B11" s="285" t="s">
        <v>215</v>
      </c>
      <c r="C11" s="307" t="s">
        <v>519</v>
      </c>
      <c r="D11" s="307" t="s">
        <v>514</v>
      </c>
    </row>
    <row r="12" spans="1:8" s="170" customFormat="1" ht="37.5" x14ac:dyDescent="0.25">
      <c r="A12" s="171"/>
      <c r="B12" s="286" t="s">
        <v>214</v>
      </c>
      <c r="C12" s="269">
        <f>C17+C13</f>
        <v>3285.7000000000007</v>
      </c>
      <c r="D12" s="269">
        <f>D17+D13</f>
        <v>-1887.5</v>
      </c>
    </row>
    <row r="13" spans="1:8" s="170" customFormat="1" ht="48" customHeight="1" x14ac:dyDescent="0.25">
      <c r="A13" s="438" t="s">
        <v>477</v>
      </c>
      <c r="B13" s="436" t="s">
        <v>478</v>
      </c>
      <c r="C13" s="269">
        <f>C15</f>
        <v>1000</v>
      </c>
      <c r="D13" s="269">
        <f>D15</f>
        <v>1000</v>
      </c>
      <c r="E13" s="441"/>
      <c r="F13" s="441"/>
    </row>
    <row r="14" spans="1:8" s="170" customFormat="1" ht="48.75" customHeight="1" x14ac:dyDescent="0.25">
      <c r="A14" s="453" t="s">
        <v>492</v>
      </c>
      <c r="B14" s="445" t="s">
        <v>478</v>
      </c>
      <c r="C14" s="439">
        <v>1000</v>
      </c>
      <c r="D14" s="440">
        <f>D16</f>
        <v>1000</v>
      </c>
      <c r="E14" s="441"/>
      <c r="F14" s="441"/>
    </row>
    <row r="15" spans="1:8" s="170" customFormat="1" ht="47.25" x14ac:dyDescent="0.25">
      <c r="A15" s="437" t="s">
        <v>492</v>
      </c>
      <c r="B15" s="437" t="s">
        <v>479</v>
      </c>
      <c r="C15" s="439">
        <v>1000</v>
      </c>
      <c r="D15" s="440">
        <f>D16</f>
        <v>1000</v>
      </c>
      <c r="E15" s="442"/>
      <c r="F15" s="442"/>
    </row>
    <row r="16" spans="1:8" s="170" customFormat="1" ht="60" customHeight="1" x14ac:dyDescent="0.25">
      <c r="A16" s="445" t="s">
        <v>491</v>
      </c>
      <c r="B16" s="445" t="s">
        <v>479</v>
      </c>
      <c r="C16" s="439">
        <v>1000</v>
      </c>
      <c r="D16" s="440">
        <v>1000</v>
      </c>
      <c r="E16" s="442"/>
      <c r="F16" s="442"/>
    </row>
    <row r="17" spans="1:4" ht="39" customHeight="1" x14ac:dyDescent="0.25">
      <c r="A17" s="451" t="s">
        <v>211</v>
      </c>
      <c r="B17" s="444" t="s">
        <v>210</v>
      </c>
      <c r="C17" s="269">
        <f>C21+C25</f>
        <v>2285.7000000000007</v>
      </c>
      <c r="D17" s="269">
        <f>D21+D25</f>
        <v>-2887.5</v>
      </c>
    </row>
    <row r="18" spans="1:4" ht="39" customHeight="1" x14ac:dyDescent="0.25">
      <c r="A18" s="452" t="s">
        <v>361</v>
      </c>
      <c r="B18" s="446" t="s">
        <v>493</v>
      </c>
      <c r="C18" s="439">
        <f>C21</f>
        <v>-26178</v>
      </c>
      <c r="D18" s="439">
        <f>D21</f>
        <v>-19308.900000000001</v>
      </c>
    </row>
    <row r="19" spans="1:4" ht="39" customHeight="1" x14ac:dyDescent="0.25">
      <c r="A19" s="452" t="s">
        <v>495</v>
      </c>
      <c r="B19" s="446" t="s">
        <v>494</v>
      </c>
      <c r="C19" s="439">
        <f>C21</f>
        <v>-26178</v>
      </c>
      <c r="D19" s="439">
        <f>D21</f>
        <v>-19308.900000000001</v>
      </c>
    </row>
    <row r="20" spans="1:4" ht="39" customHeight="1" x14ac:dyDescent="0.25">
      <c r="A20" s="452" t="s">
        <v>496</v>
      </c>
      <c r="B20" s="446" t="s">
        <v>497</v>
      </c>
      <c r="C20" s="439">
        <f>C21</f>
        <v>-26178</v>
      </c>
      <c r="D20" s="439">
        <f>D21</f>
        <v>-19308.900000000001</v>
      </c>
    </row>
    <row r="21" spans="1:4" ht="39" customHeight="1" x14ac:dyDescent="0.25">
      <c r="A21" s="452" t="s">
        <v>209</v>
      </c>
      <c r="B21" s="446" t="s">
        <v>208</v>
      </c>
      <c r="C21" s="439">
        <v>-26178</v>
      </c>
      <c r="D21" s="439">
        <v>-19308.900000000001</v>
      </c>
    </row>
    <row r="22" spans="1:4" ht="39" customHeight="1" x14ac:dyDescent="0.25">
      <c r="A22" s="452" t="s">
        <v>207</v>
      </c>
      <c r="B22" s="446" t="s">
        <v>498</v>
      </c>
      <c r="C22" s="439">
        <f>C25</f>
        <v>28463.7</v>
      </c>
      <c r="D22" s="439">
        <f>D25</f>
        <v>16421.400000000001</v>
      </c>
    </row>
    <row r="23" spans="1:4" ht="39" customHeight="1" x14ac:dyDescent="0.25">
      <c r="A23" s="452" t="s">
        <v>206</v>
      </c>
      <c r="B23" s="446" t="s">
        <v>499</v>
      </c>
      <c r="C23" s="439">
        <f>C25</f>
        <v>28463.7</v>
      </c>
      <c r="D23" s="439">
        <f>D25</f>
        <v>16421.400000000001</v>
      </c>
    </row>
    <row r="24" spans="1:4" ht="39" customHeight="1" x14ac:dyDescent="0.25">
      <c r="A24" s="452" t="s">
        <v>205</v>
      </c>
      <c r="B24" s="446" t="s">
        <v>500</v>
      </c>
      <c r="C24" s="439">
        <f>C25</f>
        <v>28463.7</v>
      </c>
      <c r="D24" s="439">
        <f>D25</f>
        <v>16421.400000000001</v>
      </c>
    </row>
    <row r="25" spans="1:4" ht="39" customHeight="1" x14ac:dyDescent="0.25">
      <c r="A25" s="445" t="s">
        <v>228</v>
      </c>
      <c r="B25" s="446" t="s">
        <v>501</v>
      </c>
      <c r="C25" s="439">
        <v>28463.7</v>
      </c>
      <c r="D25" s="439">
        <v>16421.400000000001</v>
      </c>
    </row>
    <row r="28" spans="1:4" ht="15.75" x14ac:dyDescent="0.25">
      <c r="A28" s="454" t="s">
        <v>502</v>
      </c>
      <c r="C28" t="s">
        <v>441</v>
      </c>
    </row>
  </sheetData>
  <mergeCells count="3">
    <mergeCell ref="B5:C5"/>
    <mergeCell ref="A8:C8"/>
    <mergeCell ref="A9:C9"/>
  </mergeCells>
  <phoneticPr fontId="31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view="pageBreakPreview" topLeftCell="A7" zoomScale="124" zoomScaleNormal="100" zoomScaleSheetLayoutView="124" workbookViewId="0">
      <selection activeCell="B6" sqref="B6"/>
    </sheetView>
  </sheetViews>
  <sheetFormatPr defaultRowHeight="15" x14ac:dyDescent="0.25"/>
  <cols>
    <col min="1" max="1" width="59.140625" customWidth="1"/>
    <col min="2" max="2" width="16.42578125" customWidth="1"/>
    <col min="3" max="3" width="13" customWidth="1"/>
    <col min="4" max="4" width="15.28515625" customWidth="1"/>
  </cols>
  <sheetData>
    <row r="1" spans="1:4" ht="15.75" x14ac:dyDescent="0.25">
      <c r="A1" s="455"/>
      <c r="B1" s="455"/>
      <c r="C1" s="455"/>
      <c r="D1" s="182" t="s">
        <v>295</v>
      </c>
    </row>
    <row r="2" spans="1:4" ht="15.75" x14ac:dyDescent="0.25">
      <c r="A2" s="455"/>
      <c r="B2" s="455"/>
      <c r="C2" s="455"/>
      <c r="D2" s="182" t="s">
        <v>445</v>
      </c>
    </row>
    <row r="3" spans="1:4" ht="15.75" x14ac:dyDescent="0.25">
      <c r="A3" s="455"/>
      <c r="B3" s="455"/>
      <c r="C3" s="455"/>
      <c r="D3" s="182" t="s">
        <v>1</v>
      </c>
    </row>
    <row r="4" spans="1:4" ht="15.75" x14ac:dyDescent="0.25">
      <c r="A4" s="455"/>
      <c r="B4" s="455"/>
      <c r="C4" s="455"/>
      <c r="D4" s="182" t="s">
        <v>2</v>
      </c>
    </row>
    <row r="5" spans="1:4" x14ac:dyDescent="0.25">
      <c r="A5" s="455"/>
      <c r="B5" s="514" t="s">
        <v>529</v>
      </c>
      <c r="C5" s="462"/>
      <c r="D5" s="462"/>
    </row>
    <row r="6" spans="1:4" x14ac:dyDescent="0.25">
      <c r="A6" s="455"/>
      <c r="B6" s="455"/>
      <c r="C6" s="455"/>
      <c r="D6" s="455"/>
    </row>
    <row r="7" spans="1:4" x14ac:dyDescent="0.25">
      <c r="A7" s="455"/>
      <c r="B7" s="455"/>
      <c r="C7" s="455"/>
      <c r="D7" s="455"/>
    </row>
    <row r="8" spans="1:4" x14ac:dyDescent="0.25">
      <c r="A8" s="512" t="s">
        <v>515</v>
      </c>
      <c r="B8" s="513"/>
      <c r="C8" s="513"/>
      <c r="D8" s="513"/>
    </row>
    <row r="9" spans="1:4" ht="90.75" customHeight="1" x14ac:dyDescent="0.25">
      <c r="A9" s="513"/>
      <c r="B9" s="513"/>
      <c r="C9" s="513"/>
      <c r="D9" s="513"/>
    </row>
    <row r="10" spans="1:4" ht="18.75" x14ac:dyDescent="0.25">
      <c r="A10" s="443"/>
      <c r="B10" s="443"/>
      <c r="C10" s="455"/>
      <c r="D10" s="455"/>
    </row>
    <row r="11" spans="1:4" ht="18.75" x14ac:dyDescent="0.3">
      <c r="A11" s="456"/>
      <c r="B11" s="455"/>
      <c r="C11" s="455"/>
      <c r="D11" s="456" t="s">
        <v>3</v>
      </c>
    </row>
    <row r="12" spans="1:4" ht="103.5" customHeight="1" x14ac:dyDescent="0.25">
      <c r="A12" s="379" t="s">
        <v>266</v>
      </c>
      <c r="B12" s="307" t="s">
        <v>518</v>
      </c>
      <c r="C12" s="307" t="s">
        <v>509</v>
      </c>
      <c r="D12" s="307" t="s">
        <v>126</v>
      </c>
    </row>
    <row r="13" spans="1:4" ht="15.75" x14ac:dyDescent="0.25">
      <c r="A13" s="378">
        <v>1</v>
      </c>
      <c r="B13" s="378">
        <v>2</v>
      </c>
      <c r="C13" s="378">
        <v>3</v>
      </c>
      <c r="D13" s="378">
        <v>4</v>
      </c>
    </row>
    <row r="14" spans="1:4" ht="31.5" x14ac:dyDescent="0.25">
      <c r="A14" s="457" t="s">
        <v>462</v>
      </c>
      <c r="B14" s="381">
        <v>70</v>
      </c>
      <c r="C14" s="381">
        <v>52.2</v>
      </c>
      <c r="D14" s="380">
        <f t="shared" ref="D14" si="0">C14/B14*100</f>
        <v>74.571428571428584</v>
      </c>
    </row>
    <row r="15" spans="1:4" ht="90" customHeight="1" x14ac:dyDescent="0.25">
      <c r="A15" s="341" t="s">
        <v>374</v>
      </c>
      <c r="B15" s="380">
        <v>48.2</v>
      </c>
      <c r="C15" s="380">
        <v>36.1</v>
      </c>
      <c r="D15" s="380">
        <f>C15/B15*100</f>
        <v>74.896265560165972</v>
      </c>
    </row>
    <row r="16" spans="1:4" ht="37.5" customHeight="1" x14ac:dyDescent="0.25">
      <c r="A16" s="272" t="str">
        <f>прил._5!B46</f>
        <v xml:space="preserve">  Выполнение полномочий по ведению внутреннего финансового контроля</v>
      </c>
      <c r="B16" s="378">
        <v>37.200000000000003</v>
      </c>
      <c r="C16" s="378">
        <v>27.9</v>
      </c>
      <c r="D16" s="380">
        <f t="shared" ref="D16" si="1">C16/B16*100</f>
        <v>74.999999999999986</v>
      </c>
    </row>
    <row r="17" spans="1:4" ht="15.75" x14ac:dyDescent="0.25">
      <c r="A17" s="382" t="s">
        <v>267</v>
      </c>
      <c r="B17" s="381">
        <f>SUM(B14:B16)</f>
        <v>155.4</v>
      </c>
      <c r="C17" s="381">
        <f t="shared" ref="C17:D17" si="2">SUM(C14:C16)</f>
        <v>116.20000000000002</v>
      </c>
      <c r="D17" s="381">
        <f t="shared" si="2"/>
        <v>224.46769413159456</v>
      </c>
    </row>
    <row r="18" spans="1:4" x14ac:dyDescent="0.25">
      <c r="A18" s="455"/>
      <c r="B18" s="455"/>
      <c r="C18" s="455"/>
      <c r="D18" s="455"/>
    </row>
    <row r="19" spans="1:4" x14ac:dyDescent="0.25">
      <c r="A19" s="511" t="s">
        <v>442</v>
      </c>
      <c r="B19" s="511"/>
      <c r="C19" s="511"/>
      <c r="D19" s="455"/>
    </row>
    <row r="20" spans="1:4" x14ac:dyDescent="0.25">
      <c r="A20" s="455"/>
      <c r="B20" s="455"/>
      <c r="C20" s="455"/>
      <c r="D20" s="455"/>
    </row>
  </sheetData>
  <mergeCells count="3">
    <mergeCell ref="A19:C19"/>
    <mergeCell ref="A8:D9"/>
    <mergeCell ref="B5:D5"/>
  </mergeCells>
  <phoneticPr fontId="31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Прил 1  (2)</vt:lpstr>
      <vt:lpstr>Прил 2</vt:lpstr>
      <vt:lpstr>прил.2</vt:lpstr>
      <vt:lpstr>Прил 4 (2)</vt:lpstr>
      <vt:lpstr>прил3</vt:lpstr>
      <vt:lpstr>прил.4</vt:lpstr>
      <vt:lpstr>прил._5</vt:lpstr>
      <vt:lpstr>Прил6</vt:lpstr>
      <vt:lpstr>прил 7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7'!Область_печати</vt:lpstr>
      <vt:lpstr>прил._5!Область_печати</vt:lpstr>
      <vt:lpstr>прил.4!Область_печати</vt:lpstr>
      <vt:lpstr>прил3!Область_печати</vt:lpstr>
      <vt:lpstr>Прил6!Область_печати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2020-10-22T06:24:03Z</cp:lastPrinted>
  <dcterms:created xsi:type="dcterms:W3CDTF">2010-11-10T14:00:24Z</dcterms:created>
  <dcterms:modified xsi:type="dcterms:W3CDTF">2020-10-22T06:25:47Z</dcterms:modified>
</cp:coreProperties>
</file>