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1395" windowWidth="12855" windowHeight="8490" tabRatio="849" firstSheet="1" activeTab="10"/>
  </bookViews>
  <sheets>
    <sheet name="Прил0" sheetId="48" r:id="rId1"/>
    <sheet name="Прил 1" sheetId="41" r:id="rId2"/>
    <sheet name="Прил 2" sheetId="44" r:id="rId3"/>
    <sheet name="прил3" sheetId="6" r:id="rId4"/>
    <sheet name="прил.4" sheetId="40" r:id="rId5"/>
    <sheet name="прил._5" sheetId="24" r:id="rId6"/>
    <sheet name="Прил 6" sheetId="42" r:id="rId7"/>
    <sheet name="прил 7" sheetId="46" r:id="rId8"/>
    <sheet name="Прил 10+" sheetId="47" state="hidden" r:id="rId9"/>
    <sheet name="прил 8" sheetId="52" state="hidden" r:id="rId10"/>
    <sheet name="Заимст 8" sheetId="51" r:id="rId11"/>
    <sheet name="Заимст ин 9" sheetId="53" state="hidden" r:id="rId12"/>
    <sheet name="Гарант 10" sheetId="49" state="hidden" r:id="rId13"/>
    <sheet name="Гарант ин 11" sheetId="54" state="hidden" r:id="rId14"/>
    <sheet name="нормативы 13" sheetId="50" state="hidden" r:id="rId15"/>
  </sheets>
  <definedNames>
    <definedName name="_xlnm._FilterDatabase" localSheetId="5" hidden="1">прил._5!$A$12:$K$193</definedName>
    <definedName name="_xlnm._FilterDatabase" localSheetId="4" hidden="1">прил.4!$A$10:$H$143</definedName>
    <definedName name="_xlnm.Print_Area" localSheetId="1">'Прил 1'!$A$1:$K$41</definedName>
    <definedName name="_xlnm.Print_Area" localSheetId="2">'Прил 2'!$A$1:$E$23</definedName>
    <definedName name="_xlnm.Print_Area" localSheetId="6">'Прил 6'!$A$1:$H$24</definedName>
    <definedName name="_xlnm.Print_Area" localSheetId="7">'прил 7'!$A$1:$D$22</definedName>
    <definedName name="_xlnm.Print_Area" localSheetId="9">'прил 8'!$A$1</definedName>
    <definedName name="_xlnm.Print_Area" localSheetId="5">прил._5!$A$1:$M$208</definedName>
    <definedName name="_xlnm.Print_Area" localSheetId="4">прил.4!$A$1:$J$154</definedName>
    <definedName name="_xlnm.Print_Area" localSheetId="0">Прил0!$A$1:$B$86</definedName>
    <definedName name="_xlnm.Print_Area" localSheetId="3">прил3!$A$1:$L$49</definedName>
  </definedNames>
  <calcPr calcId="145621"/>
</workbook>
</file>

<file path=xl/calcChain.xml><?xml version="1.0" encoding="utf-8"?>
<calcChain xmlns="http://schemas.openxmlformats.org/spreadsheetml/2006/main">
  <c r="D17" i="46" l="1"/>
  <c r="D15" i="46"/>
  <c r="D16" i="46"/>
  <c r="D14" i="46"/>
  <c r="C17" i="46"/>
  <c r="L88" i="40" l="1"/>
  <c r="L89" i="40"/>
  <c r="M152" i="24"/>
  <c r="M142" i="24"/>
  <c r="C14" i="51" l="1"/>
  <c r="H133" i="40"/>
  <c r="H134" i="40"/>
  <c r="I150" i="40"/>
  <c r="I149" i="40" s="1"/>
  <c r="I148" i="40" s="1"/>
  <c r="J150" i="40"/>
  <c r="J149" i="40" s="1"/>
  <c r="J148" i="40" s="1"/>
  <c r="K150" i="40"/>
  <c r="K149" i="40" s="1"/>
  <c r="K148" i="40" s="1"/>
  <c r="H150" i="40"/>
  <c r="H149" i="40" s="1"/>
  <c r="H148" i="40" s="1"/>
  <c r="I88" i="40"/>
  <c r="J88" i="40"/>
  <c r="K88" i="40"/>
  <c r="H88" i="40"/>
  <c r="I33" i="40" l="1"/>
  <c r="I32" i="40" s="1"/>
  <c r="J33" i="40"/>
  <c r="J32" i="40" s="1"/>
  <c r="K33" i="40"/>
  <c r="K32" i="40" s="1"/>
  <c r="H33" i="40"/>
  <c r="H32" i="40" s="1"/>
  <c r="J23" i="40"/>
  <c r="I24" i="40"/>
  <c r="I23" i="40" s="1"/>
  <c r="J24" i="40"/>
  <c r="K24" i="40"/>
  <c r="K23" i="40" s="1"/>
  <c r="H24" i="40"/>
  <c r="L132" i="24"/>
  <c r="L131" i="24" s="1"/>
  <c r="L130" i="24" s="1"/>
  <c r="K131" i="24"/>
  <c r="K130" i="24" s="1"/>
  <c r="K132" i="24"/>
  <c r="M129" i="24"/>
  <c r="L128" i="24"/>
  <c r="M128" i="24" s="1"/>
  <c r="K128" i="24"/>
  <c r="L83" i="24"/>
  <c r="L82" i="24" s="1"/>
  <c r="K83" i="24"/>
  <c r="K82" i="24" s="1"/>
  <c r="K22" i="40" l="1"/>
  <c r="I22" i="40"/>
  <c r="J22" i="40"/>
  <c r="L80" i="24"/>
  <c r="L79" i="24" s="1"/>
  <c r="L78" i="24" s="1"/>
  <c r="L77" i="24" s="1"/>
  <c r="K80" i="24"/>
  <c r="K79" i="24" s="1"/>
  <c r="K78" i="24" s="1"/>
  <c r="K77" i="24" s="1"/>
  <c r="K68" i="24"/>
  <c r="K67" i="24" s="1"/>
  <c r="K23" i="24"/>
  <c r="K22" i="24" s="1"/>
  <c r="K21" i="24" s="1"/>
  <c r="K18" i="24"/>
  <c r="K17" i="24" s="1"/>
  <c r="K16" i="24" s="1"/>
  <c r="D11" i="44"/>
  <c r="C11" i="44"/>
  <c r="E20" i="44"/>
  <c r="E21" i="44"/>
  <c r="E22" i="44"/>
  <c r="D20" i="44"/>
  <c r="D21" i="44"/>
  <c r="C20" i="44"/>
  <c r="C21" i="44"/>
  <c r="D18" i="44"/>
  <c r="J11" i="41"/>
  <c r="C11" i="41"/>
  <c r="D11" i="41"/>
  <c r="E11" i="41"/>
  <c r="F11" i="41"/>
  <c r="G11" i="41"/>
  <c r="H11" i="41"/>
  <c r="I11" i="41"/>
  <c r="J12" i="41"/>
  <c r="J19" i="41"/>
  <c r="C15" i="44" l="1"/>
  <c r="E18" i="44"/>
  <c r="D16" i="44"/>
  <c r="D15" i="44" s="1"/>
  <c r="C16" i="44"/>
  <c r="D13" i="44"/>
  <c r="C13" i="44"/>
  <c r="H71" i="40" l="1"/>
  <c r="K100" i="40"/>
  <c r="L142" i="24"/>
  <c r="K142" i="24"/>
  <c r="L154" i="24"/>
  <c r="K154" i="24"/>
  <c r="K153" i="24" s="1"/>
  <c r="L86" i="24"/>
  <c r="K86" i="24"/>
  <c r="K85" i="24" s="1"/>
  <c r="K76" i="24" s="1"/>
  <c r="D19" i="41"/>
  <c r="E19" i="41"/>
  <c r="F19" i="41"/>
  <c r="G19" i="41"/>
  <c r="H19" i="41"/>
  <c r="I19" i="41"/>
  <c r="C19" i="41"/>
  <c r="K13" i="41"/>
  <c r="C12" i="41"/>
  <c r="M86" i="24" l="1"/>
  <c r="L85" i="24"/>
  <c r="L76" i="24" s="1"/>
  <c r="D32" i="41" l="1"/>
  <c r="E32" i="41"/>
  <c r="F32" i="41"/>
  <c r="G32" i="41"/>
  <c r="H32" i="41"/>
  <c r="I32" i="41"/>
  <c r="J32" i="41"/>
  <c r="C32" i="41"/>
  <c r="C13" i="42"/>
  <c r="K43" i="24"/>
  <c r="K45" i="24"/>
  <c r="L47" i="24"/>
  <c r="K47" i="24"/>
  <c r="K115" i="24"/>
  <c r="K114" i="24" s="1"/>
  <c r="K113" i="24" s="1"/>
  <c r="K126" i="24"/>
  <c r="K135" i="24"/>
  <c r="K137" i="24"/>
  <c r="K140" i="24" l="1"/>
  <c r="K143" i="24"/>
  <c r="K145" i="24"/>
  <c r="L147" i="24"/>
  <c r="K147" i="24"/>
  <c r="K152" i="24"/>
  <c r="L162" i="24"/>
  <c r="K162" i="24"/>
  <c r="K161" i="24" s="1"/>
  <c r="K160" i="24" s="1"/>
  <c r="M168" i="24"/>
  <c r="L167" i="24"/>
  <c r="L166" i="24" s="1"/>
  <c r="K167" i="24"/>
  <c r="K166" i="24" s="1"/>
  <c r="M166" i="24" l="1"/>
  <c r="M167" i="24"/>
  <c r="K175" i="24"/>
  <c r="K198" i="24"/>
  <c r="K197" i="24" s="1"/>
  <c r="K196" i="24" s="1"/>
  <c r="K195" i="24" s="1"/>
  <c r="K194" i="24" s="1"/>
  <c r="M19" i="24"/>
  <c r="M24" i="24"/>
  <c r="M31" i="24"/>
  <c r="M36" i="24"/>
  <c r="M37" i="24"/>
  <c r="M38" i="24"/>
  <c r="M41" i="24"/>
  <c r="M44" i="24"/>
  <c r="M46" i="24"/>
  <c r="M56" i="24"/>
  <c r="M59" i="24"/>
  <c r="M60" i="24"/>
  <c r="M61" i="24"/>
  <c r="M65" i="24"/>
  <c r="M69" i="24"/>
  <c r="M75" i="24"/>
  <c r="M78" i="24"/>
  <c r="M79" i="24"/>
  <c r="M80" i="24"/>
  <c r="M81" i="24"/>
  <c r="M87" i="24"/>
  <c r="M88" i="24"/>
  <c r="M89" i="24"/>
  <c r="M93" i="24"/>
  <c r="M94" i="24"/>
  <c r="M95" i="24"/>
  <c r="M96" i="24"/>
  <c r="M97" i="24"/>
  <c r="M98" i="24"/>
  <c r="M102" i="24"/>
  <c r="M103" i="24"/>
  <c r="M104" i="24"/>
  <c r="M108" i="24"/>
  <c r="M111" i="24"/>
  <c r="M116" i="24"/>
  <c r="M119" i="24"/>
  <c r="M120" i="24"/>
  <c r="M121" i="24"/>
  <c r="M127" i="24"/>
  <c r="M138" i="24"/>
  <c r="M141" i="24"/>
  <c r="M144" i="24"/>
  <c r="M146" i="24"/>
  <c r="M155" i="24"/>
  <c r="M156" i="24"/>
  <c r="M163" i="24"/>
  <c r="M165" i="24"/>
  <c r="M174" i="24"/>
  <c r="M179" i="24"/>
  <c r="M186" i="24"/>
  <c r="M187" i="24"/>
  <c r="M193" i="24"/>
  <c r="M199" i="24"/>
  <c r="H142" i="40" l="1"/>
  <c r="H141" i="40" s="1"/>
  <c r="H109" i="40"/>
  <c r="I102" i="40"/>
  <c r="J102" i="40"/>
  <c r="K102" i="40"/>
  <c r="H102" i="40"/>
  <c r="I146" i="40"/>
  <c r="J146" i="40"/>
  <c r="J145" i="40" s="1"/>
  <c r="J144" i="40" s="1"/>
  <c r="K146" i="40"/>
  <c r="K145" i="40" s="1"/>
  <c r="K144" i="40" s="1"/>
  <c r="I145" i="40"/>
  <c r="I144" i="40" s="1"/>
  <c r="H146" i="40"/>
  <c r="H145" i="40" s="1"/>
  <c r="H144" i="40" s="1"/>
  <c r="H40" i="40"/>
  <c r="K75" i="40"/>
  <c r="H75" i="40"/>
  <c r="H78" i="40"/>
  <c r="H86" i="40"/>
  <c r="H92" i="40"/>
  <c r="H95" i="40"/>
  <c r="H100" i="40"/>
  <c r="H106" i="40"/>
  <c r="K114" i="40"/>
  <c r="H114" i="40"/>
  <c r="K119" i="40"/>
  <c r="K118" i="40" s="1"/>
  <c r="H125" i="40"/>
  <c r="H124" i="40" s="1"/>
  <c r="K128" i="40"/>
  <c r="H128" i="40"/>
  <c r="K130" i="40"/>
  <c r="H130" i="40"/>
  <c r="L18" i="40"/>
  <c r="L21" i="40"/>
  <c r="L24" i="40"/>
  <c r="L25" i="40"/>
  <c r="L28" i="40"/>
  <c r="L29" i="40"/>
  <c r="L30" i="40"/>
  <c r="L31" i="40"/>
  <c r="L39" i="40"/>
  <c r="L41" i="40"/>
  <c r="L44" i="40"/>
  <c r="L48" i="40"/>
  <c r="L49" i="40"/>
  <c r="L54" i="40"/>
  <c r="L55" i="40"/>
  <c r="L59" i="40"/>
  <c r="L63" i="40"/>
  <c r="L67" i="40"/>
  <c r="L69" i="40"/>
  <c r="L70" i="40"/>
  <c r="L72" i="40"/>
  <c r="L76" i="40"/>
  <c r="L79" i="40"/>
  <c r="L81" i="40"/>
  <c r="L82" i="40"/>
  <c r="L83" i="40"/>
  <c r="L87" i="40"/>
  <c r="L93" i="40"/>
  <c r="L96" i="40"/>
  <c r="L99" i="40"/>
  <c r="L101" i="40"/>
  <c r="L107" i="40"/>
  <c r="L111" i="40"/>
  <c r="L112" i="40"/>
  <c r="L113" i="40"/>
  <c r="L115" i="40"/>
  <c r="L117" i="40"/>
  <c r="L120" i="40"/>
  <c r="L126" i="40"/>
  <c r="L129" i="40"/>
  <c r="L131" i="40"/>
  <c r="L135" i="40"/>
  <c r="L139" i="40"/>
  <c r="L143" i="40"/>
  <c r="K43" i="6"/>
  <c r="D12" i="6"/>
  <c r="L30" i="6"/>
  <c r="L14" i="6"/>
  <c r="L15" i="6"/>
  <c r="L16" i="6"/>
  <c r="L19" i="6"/>
  <c r="L21" i="6"/>
  <c r="L23" i="6"/>
  <c r="L24" i="6"/>
  <c r="L26" i="6"/>
  <c r="L27" i="6"/>
  <c r="L28" i="6"/>
  <c r="L31" i="6"/>
  <c r="L33" i="6"/>
  <c r="L35" i="6"/>
  <c r="L37" i="6"/>
  <c r="L38" i="6"/>
  <c r="L40" i="6"/>
  <c r="L42" i="6"/>
  <c r="L44" i="6"/>
  <c r="L13" i="6"/>
  <c r="E14" i="44"/>
  <c r="E17" i="44"/>
  <c r="E19" i="44"/>
  <c r="K20" i="41"/>
  <c r="K21" i="41"/>
  <c r="K22" i="41"/>
  <c r="K24" i="41"/>
  <c r="K27" i="41"/>
  <c r="K28" i="41"/>
  <c r="K25" i="41"/>
  <c r="K29" i="41"/>
  <c r="K31" i="41"/>
  <c r="K33" i="41"/>
  <c r="K34" i="41"/>
  <c r="K35" i="41"/>
  <c r="K12" i="41"/>
  <c r="L119" i="40" l="1"/>
  <c r="L128" i="40"/>
  <c r="L114" i="40"/>
  <c r="L75" i="40"/>
  <c r="L130" i="40"/>
  <c r="B22" i="40"/>
  <c r="M77" i="24"/>
  <c r="H23" i="40"/>
  <c r="L23" i="40" s="1"/>
  <c r="H85" i="40" l="1"/>
  <c r="H84" i="40" s="1"/>
  <c r="B17" i="46" l="1"/>
  <c r="C17" i="42"/>
  <c r="K27" i="24"/>
  <c r="K35" i="24"/>
  <c r="K34" i="24" s="1"/>
  <c r="K42" i="24"/>
  <c r="K52" i="24"/>
  <c r="K58" i="24"/>
  <c r="M58" i="24" s="1"/>
  <c r="K66" i="24"/>
  <c r="K70" i="24"/>
  <c r="C12" i="42" l="1"/>
  <c r="K33" i="24"/>
  <c r="K32" i="24" s="1"/>
  <c r="K26" i="24" s="1"/>
  <c r="K57" i="24"/>
  <c r="K101" i="24"/>
  <c r="M101" i="24" s="1"/>
  <c r="K106" i="24"/>
  <c r="K109" i="24"/>
  <c r="K112" i="24"/>
  <c r="L117" i="24"/>
  <c r="K118" i="24"/>
  <c r="K125" i="24"/>
  <c r="K136" i="24"/>
  <c r="K139" i="24"/>
  <c r="K151" i="24"/>
  <c r="K150" i="24" s="1"/>
  <c r="K149" i="24" s="1"/>
  <c r="K169" i="24"/>
  <c r="K185" i="24"/>
  <c r="K184" i="24" s="1"/>
  <c r="K188" i="24"/>
  <c r="K15" i="24"/>
  <c r="K20" i="24"/>
  <c r="H64" i="40"/>
  <c r="H68" i="40"/>
  <c r="L68" i="40" s="1"/>
  <c r="K124" i="24" l="1"/>
  <c r="K123" i="24" s="1"/>
  <c r="K14" i="24"/>
  <c r="K13" i="24" s="1"/>
  <c r="K117" i="24"/>
  <c r="M117" i="24" s="1"/>
  <c r="M118" i="24"/>
  <c r="K105" i="24"/>
  <c r="M162" i="24"/>
  <c r="K183" i="24"/>
  <c r="K134" i="24"/>
  <c r="K122" i="24" l="1"/>
  <c r="K100" i="24"/>
  <c r="K159" i="24"/>
  <c r="K158" i="24" s="1"/>
  <c r="K157" i="24" s="1"/>
  <c r="K182" i="24"/>
  <c r="H74" i="40"/>
  <c r="H77" i="40"/>
  <c r="I80" i="40"/>
  <c r="J80" i="40"/>
  <c r="K80" i="40"/>
  <c r="H80" i="40"/>
  <c r="H91" i="40"/>
  <c r="H94" i="40"/>
  <c r="H98" i="40"/>
  <c r="H97" i="40" s="1"/>
  <c r="H105" i="40"/>
  <c r="H104" i="40" s="1"/>
  <c r="H110" i="40"/>
  <c r="H116" i="40"/>
  <c r="H118" i="40"/>
  <c r="L118" i="40" s="1"/>
  <c r="H121" i="40"/>
  <c r="H127" i="40"/>
  <c r="H108" i="40" s="1"/>
  <c r="H132" i="40"/>
  <c r="H10" i="40" s="1"/>
  <c r="H136" i="40"/>
  <c r="H140" i="40"/>
  <c r="H62" i="40"/>
  <c r="I58" i="40"/>
  <c r="I57" i="40" s="1"/>
  <c r="I56" i="40" s="1"/>
  <c r="J58" i="40"/>
  <c r="K58" i="40"/>
  <c r="J57" i="40"/>
  <c r="J56" i="40" s="1"/>
  <c r="H58" i="40"/>
  <c r="H57" i="40" s="1"/>
  <c r="H56" i="40" s="1"/>
  <c r="H53" i="40"/>
  <c r="H47" i="40"/>
  <c r="H43" i="40"/>
  <c r="H38" i="40"/>
  <c r="H37" i="40" s="1"/>
  <c r="H27" i="40"/>
  <c r="H20" i="40"/>
  <c r="H17" i="40"/>
  <c r="H13" i="40"/>
  <c r="H12" i="40" s="1"/>
  <c r="H11" i="40" s="1"/>
  <c r="D25" i="6"/>
  <c r="D43" i="6"/>
  <c r="L43" i="6" s="1"/>
  <c r="D41" i="6"/>
  <c r="D39" i="6"/>
  <c r="D36" i="6"/>
  <c r="D34" i="6"/>
  <c r="D32" i="6"/>
  <c r="D29" i="6"/>
  <c r="D22" i="6"/>
  <c r="D20" i="6"/>
  <c r="C26" i="41"/>
  <c r="H90" i="40" l="1"/>
  <c r="K99" i="24"/>
  <c r="K181" i="24"/>
  <c r="H26" i="40"/>
  <c r="H22" i="40" s="1"/>
  <c r="L27" i="40"/>
  <c r="L80" i="40"/>
  <c r="K57" i="40"/>
  <c r="L58" i="40"/>
  <c r="H16" i="40"/>
  <c r="H19" i="40"/>
  <c r="H42" i="40"/>
  <c r="H36" i="40" s="1"/>
  <c r="H35" i="40" s="1"/>
  <c r="H46" i="40"/>
  <c r="H52" i="40"/>
  <c r="H61" i="40"/>
  <c r="C12" i="44"/>
  <c r="D11" i="6"/>
  <c r="H73" i="40"/>
  <c r="C37" i="41"/>
  <c r="L26" i="40" l="1"/>
  <c r="K180" i="24"/>
  <c r="K56" i="40"/>
  <c r="L56" i="40" s="1"/>
  <c r="L57" i="40"/>
  <c r="H15" i="40"/>
  <c r="H45" i="40"/>
  <c r="H51" i="40"/>
  <c r="H60" i="40"/>
  <c r="L74" i="24"/>
  <c r="M74" i="24" s="1"/>
  <c r="L70" i="24"/>
  <c r="M70" i="24" s="1"/>
  <c r="K25" i="24" l="1"/>
  <c r="K12" i="24" s="1"/>
  <c r="H50" i="40"/>
  <c r="K140" i="40"/>
  <c r="L140" i="40" s="1"/>
  <c r="K142" i="40"/>
  <c r="M85" i="24" l="1"/>
  <c r="K141" i="40"/>
  <c r="L141" i="40" s="1"/>
  <c r="L142" i="40"/>
  <c r="K41" i="6"/>
  <c r="L41" i="6" s="1"/>
  <c r="K39" i="6"/>
  <c r="L39" i="6" s="1"/>
  <c r="K36" i="6"/>
  <c r="L36" i="6" s="1"/>
  <c r="K34" i="6"/>
  <c r="L34" i="6" s="1"/>
  <c r="K32" i="6"/>
  <c r="L32" i="6" s="1"/>
  <c r="K29" i="6"/>
  <c r="L29" i="6" s="1"/>
  <c r="K25" i="6"/>
  <c r="L25" i="6" s="1"/>
  <c r="G25" i="6"/>
  <c r="H25" i="6"/>
  <c r="I25" i="6"/>
  <c r="J25" i="6"/>
  <c r="K20" i="6"/>
  <c r="L20" i="6" s="1"/>
  <c r="K116" i="40"/>
  <c r="L116" i="40" s="1"/>
  <c r="I105" i="40"/>
  <c r="I98" i="40"/>
  <c r="J98" i="40"/>
  <c r="K98" i="40"/>
  <c r="I40" i="40"/>
  <c r="J40" i="40"/>
  <c r="K40" i="40"/>
  <c r="L40" i="40" s="1"/>
  <c r="L164" i="24"/>
  <c r="L161" i="24" s="1"/>
  <c r="L160" i="24" s="1"/>
  <c r="L143" i="24"/>
  <c r="L98" i="40" l="1"/>
  <c r="K97" i="40"/>
  <c r="M164" i="24"/>
  <c r="L135" i="24"/>
  <c r="M135" i="24" s="1"/>
  <c r="M143" i="24"/>
  <c r="L30" i="24"/>
  <c r="M30" i="24" s="1"/>
  <c r="K90" i="40" l="1"/>
  <c r="L97" i="40"/>
  <c r="M161" i="24"/>
  <c r="L134" i="24"/>
  <c r="M134" i="24" s="1"/>
  <c r="D13" i="42"/>
  <c r="E13" i="42"/>
  <c r="D14" i="42"/>
  <c r="E14" i="42"/>
  <c r="F14" i="42"/>
  <c r="D17" i="42"/>
  <c r="E17" i="42"/>
  <c r="F17" i="42"/>
  <c r="F12" i="42" s="1"/>
  <c r="J105" i="40"/>
  <c r="L16" i="24"/>
  <c r="M16" i="24" s="1"/>
  <c r="L198" i="24"/>
  <c r="L196" i="24"/>
  <c r="M196" i="24" s="1"/>
  <c r="L195" i="24"/>
  <c r="M195" i="24" s="1"/>
  <c r="L194" i="24"/>
  <c r="M194" i="24" s="1"/>
  <c r="L192" i="24"/>
  <c r="L190" i="24"/>
  <c r="M190" i="24" s="1"/>
  <c r="L189" i="24"/>
  <c r="M189" i="24" s="1"/>
  <c r="L188" i="24"/>
  <c r="M188" i="24" s="1"/>
  <c r="L185" i="24"/>
  <c r="L184" i="24" s="1"/>
  <c r="M184" i="24" s="1"/>
  <c r="L178" i="24"/>
  <c r="M178" i="24" s="1"/>
  <c r="L177" i="24"/>
  <c r="M177" i="24" s="1"/>
  <c r="L176" i="24"/>
  <c r="M176" i="24" s="1"/>
  <c r="L175" i="24"/>
  <c r="M175" i="24" s="1"/>
  <c r="L173" i="24"/>
  <c r="M173" i="24" s="1"/>
  <c r="L172" i="24"/>
  <c r="M172" i="24" s="1"/>
  <c r="L171" i="24"/>
  <c r="M171" i="24" s="1"/>
  <c r="L170" i="24"/>
  <c r="M160" i="24"/>
  <c r="L145" i="24"/>
  <c r="M145" i="24" s="1"/>
  <c r="L140" i="24"/>
  <c r="M140" i="24" s="1"/>
  <c r="L139" i="24"/>
  <c r="M139" i="24" s="1"/>
  <c r="L137" i="24"/>
  <c r="M137" i="24" s="1"/>
  <c r="L136" i="24"/>
  <c r="M136" i="24" s="1"/>
  <c r="L126" i="24"/>
  <c r="M126" i="24" s="1"/>
  <c r="L125" i="24"/>
  <c r="L115" i="24"/>
  <c r="M115" i="24" s="1"/>
  <c r="L114" i="24"/>
  <c r="M114" i="24" s="1"/>
  <c r="L113" i="24"/>
  <c r="M113" i="24" s="1"/>
  <c r="L112" i="24"/>
  <c r="M112" i="24" s="1"/>
  <c r="L110" i="24"/>
  <c r="L107" i="24"/>
  <c r="L92" i="24"/>
  <c r="M92" i="24" s="1"/>
  <c r="L91" i="24"/>
  <c r="M91" i="24" s="1"/>
  <c r="L90" i="24"/>
  <c r="M90" i="24" s="1"/>
  <c r="M76" i="24"/>
  <c r="L73" i="24"/>
  <c r="M73" i="24" s="1"/>
  <c r="L68" i="24"/>
  <c r="L64" i="24"/>
  <c r="M64" i="24" s="1"/>
  <c r="L63" i="24"/>
  <c r="M63" i="24" s="1"/>
  <c r="L62" i="24"/>
  <c r="M62" i="24" s="1"/>
  <c r="L55" i="24"/>
  <c r="M55" i="24" s="1"/>
  <c r="L54" i="24"/>
  <c r="M54" i="24" s="1"/>
  <c r="L53" i="24"/>
  <c r="M53" i="24" s="1"/>
  <c r="L52" i="24"/>
  <c r="M52" i="24" s="1"/>
  <c r="L45" i="24"/>
  <c r="M45" i="24" s="1"/>
  <c r="L43" i="24"/>
  <c r="M43" i="24" s="1"/>
  <c r="L40" i="24"/>
  <c r="L35" i="24"/>
  <c r="L29" i="24"/>
  <c r="M29" i="24" s="1"/>
  <c r="L28" i="24"/>
  <c r="M28" i="24" s="1"/>
  <c r="L27" i="24"/>
  <c r="L23" i="24"/>
  <c r="L22" i="24"/>
  <c r="M22" i="24" s="1"/>
  <c r="L21" i="24"/>
  <c r="M21" i="24" s="1"/>
  <c r="L20" i="24"/>
  <c r="L18" i="24"/>
  <c r="M18" i="24" s="1"/>
  <c r="L17" i="24"/>
  <c r="M17" i="24" s="1"/>
  <c r="L15" i="24"/>
  <c r="M15" i="24" s="1"/>
  <c r="M27" i="24" l="1"/>
  <c r="M125" i="24"/>
  <c r="L124" i="24"/>
  <c r="L123" i="24" s="1"/>
  <c r="D12" i="42"/>
  <c r="E12" i="42"/>
  <c r="C14" i="46"/>
  <c r="M23" i="24"/>
  <c r="L34" i="24"/>
  <c r="M34" i="24" s="1"/>
  <c r="M35" i="24"/>
  <c r="L13" i="24"/>
  <c r="M13" i="24" s="1"/>
  <c r="M20" i="24"/>
  <c r="L39" i="24"/>
  <c r="M39" i="24" s="1"/>
  <c r="M40" i="24"/>
  <c r="L67" i="24"/>
  <c r="M68" i="24"/>
  <c r="L106" i="24"/>
  <c r="M106" i="24" s="1"/>
  <c r="M107" i="24"/>
  <c r="L109" i="24"/>
  <c r="M110" i="24"/>
  <c r="L153" i="24"/>
  <c r="L152" i="24" s="1"/>
  <c r="M154" i="24"/>
  <c r="L169" i="24"/>
  <c r="M169" i="24" s="1"/>
  <c r="M170" i="24"/>
  <c r="L183" i="24"/>
  <c r="M185" i="24"/>
  <c r="L191" i="24"/>
  <c r="M191" i="24" s="1"/>
  <c r="M192" i="24"/>
  <c r="L197" i="24"/>
  <c r="M197" i="24" s="1"/>
  <c r="M198" i="24"/>
  <c r="L57" i="24"/>
  <c r="M57" i="24" s="1"/>
  <c r="L42" i="24"/>
  <c r="L159" i="24"/>
  <c r="L158" i="24" s="1"/>
  <c r="L157" i="24" s="1"/>
  <c r="L72" i="24"/>
  <c r="M72" i="24" s="1"/>
  <c r="L71" i="24"/>
  <c r="I13" i="40"/>
  <c r="I12" i="40" s="1"/>
  <c r="I11" i="40" s="1"/>
  <c r="J13" i="40"/>
  <c r="J12" i="40" s="1"/>
  <c r="J11" i="40" s="1"/>
  <c r="K13" i="40"/>
  <c r="K12" i="40" s="1"/>
  <c r="K11" i="40" s="1"/>
  <c r="L13" i="40"/>
  <c r="L12" i="40" s="1"/>
  <c r="L11" i="40" s="1"/>
  <c r="I18" i="40"/>
  <c r="I17" i="40" s="1"/>
  <c r="I16" i="40" s="1"/>
  <c r="J18" i="40"/>
  <c r="J17" i="40" s="1"/>
  <c r="J16" i="40" s="1"/>
  <c r="K17" i="40"/>
  <c r="I21" i="40"/>
  <c r="I20" i="40" s="1"/>
  <c r="I19" i="40" s="1"/>
  <c r="J21" i="40"/>
  <c r="J20" i="40" s="1"/>
  <c r="J19" i="40" s="1"/>
  <c r="K20" i="40"/>
  <c r="L22" i="40"/>
  <c r="I31" i="40"/>
  <c r="J31" i="40"/>
  <c r="I39" i="40"/>
  <c r="I38" i="40" s="1"/>
  <c r="I37" i="40" s="1"/>
  <c r="J39" i="40"/>
  <c r="J38" i="40" s="1"/>
  <c r="J37" i="40" s="1"/>
  <c r="K38" i="40"/>
  <c r="K37" i="40" s="1"/>
  <c r="I44" i="40"/>
  <c r="I42" i="40" s="1"/>
  <c r="J44" i="40"/>
  <c r="J42" i="40" s="1"/>
  <c r="K42" i="40"/>
  <c r="I48" i="40"/>
  <c r="I49" i="40"/>
  <c r="J49" i="40"/>
  <c r="I54" i="40"/>
  <c r="J54" i="40"/>
  <c r="I55" i="40"/>
  <c r="J55" i="40"/>
  <c r="I63" i="40"/>
  <c r="I60" i="40" s="1"/>
  <c r="J63" i="40"/>
  <c r="J60" i="40" s="1"/>
  <c r="K60" i="40"/>
  <c r="L60" i="40" s="1"/>
  <c r="I67" i="40"/>
  <c r="I64" i="40" s="1"/>
  <c r="J67" i="40"/>
  <c r="J64" i="40" s="1"/>
  <c r="K64" i="40"/>
  <c r="L64" i="40" s="1"/>
  <c r="I76" i="40"/>
  <c r="J76" i="40"/>
  <c r="K74" i="40"/>
  <c r="L74" i="40" s="1"/>
  <c r="I79" i="40"/>
  <c r="I78" i="40" s="1"/>
  <c r="I77" i="40" s="1"/>
  <c r="J79" i="40"/>
  <c r="J78" i="40" s="1"/>
  <c r="J77" i="40" s="1"/>
  <c r="K78" i="40"/>
  <c r="I87" i="40"/>
  <c r="J87" i="40"/>
  <c r="I93" i="40"/>
  <c r="J93" i="40"/>
  <c r="K91" i="40"/>
  <c r="L91" i="40" s="1"/>
  <c r="I96" i="40"/>
  <c r="I94" i="40" s="1"/>
  <c r="J96" i="40"/>
  <c r="J94" i="40" s="1"/>
  <c r="K94" i="40"/>
  <c r="L94" i="40" s="1"/>
  <c r="I101" i="40"/>
  <c r="I100" i="40" s="1"/>
  <c r="I97" i="40" s="1"/>
  <c r="J101" i="40"/>
  <c r="J100" i="40" s="1"/>
  <c r="J97" i="40" s="1"/>
  <c r="I107" i="40"/>
  <c r="I104" i="40" s="1"/>
  <c r="J107" i="40"/>
  <c r="J104" i="40" s="1"/>
  <c r="K104" i="40"/>
  <c r="L104" i="40" s="1"/>
  <c r="I111" i="40"/>
  <c r="J111" i="40"/>
  <c r="I112" i="40"/>
  <c r="J112" i="40"/>
  <c r="I113" i="40"/>
  <c r="J113" i="40"/>
  <c r="I115" i="40"/>
  <c r="I114" i="40" s="1"/>
  <c r="J115" i="40"/>
  <c r="J114" i="40" s="1"/>
  <c r="I117" i="40"/>
  <c r="J117" i="40"/>
  <c r="I120" i="40"/>
  <c r="J120" i="40"/>
  <c r="I123" i="40"/>
  <c r="I121" i="40" s="1"/>
  <c r="J123" i="40"/>
  <c r="J121" i="40" s="1"/>
  <c r="K123" i="40"/>
  <c r="L123" i="40" s="1"/>
  <c r="I126" i="40"/>
  <c r="J126" i="40"/>
  <c r="I129" i="40"/>
  <c r="I128" i="40" s="1"/>
  <c r="J129" i="40"/>
  <c r="J128" i="40" s="1"/>
  <c r="I131" i="40"/>
  <c r="I130" i="40" s="1"/>
  <c r="J131" i="40"/>
  <c r="J130" i="40" s="1"/>
  <c r="I135" i="40"/>
  <c r="I132" i="40" s="1"/>
  <c r="J135" i="40"/>
  <c r="J132" i="40" s="1"/>
  <c r="K132" i="40"/>
  <c r="L132" i="40" s="1"/>
  <c r="I139" i="40"/>
  <c r="I138" i="40" s="1"/>
  <c r="I137" i="40" s="1"/>
  <c r="I136" i="40" s="1"/>
  <c r="K138" i="40"/>
  <c r="I143" i="40"/>
  <c r="I140" i="40" s="1"/>
  <c r="J143" i="40"/>
  <c r="J140" i="40" s="1"/>
  <c r="E13" i="6"/>
  <c r="G13" i="6"/>
  <c r="H13" i="6"/>
  <c r="I13" i="6"/>
  <c r="J13" i="6"/>
  <c r="E14" i="6"/>
  <c r="F14" i="6"/>
  <c r="G14" i="6"/>
  <c r="H14" i="6"/>
  <c r="I14" i="6"/>
  <c r="J14" i="6"/>
  <c r="G15" i="6"/>
  <c r="H15" i="6"/>
  <c r="I15" i="6"/>
  <c r="J15" i="6"/>
  <c r="E16" i="6"/>
  <c r="G16" i="6"/>
  <c r="H16" i="6"/>
  <c r="I16" i="6"/>
  <c r="J16" i="6"/>
  <c r="E18" i="6"/>
  <c r="G18" i="6"/>
  <c r="H18" i="6"/>
  <c r="I18" i="6"/>
  <c r="J18" i="6"/>
  <c r="K18" i="6"/>
  <c r="K12" i="6" s="1"/>
  <c r="E19" i="6"/>
  <c r="G19" i="6"/>
  <c r="H19" i="6"/>
  <c r="I19" i="6"/>
  <c r="J19" i="6"/>
  <c r="E21" i="6"/>
  <c r="E20" i="6" s="1"/>
  <c r="F21" i="6"/>
  <c r="F20" i="6" s="1"/>
  <c r="G21" i="6"/>
  <c r="G20" i="6" s="1"/>
  <c r="H21" i="6"/>
  <c r="H20" i="6" s="1"/>
  <c r="I21" i="6"/>
  <c r="I20" i="6" s="1"/>
  <c r="J21" i="6"/>
  <c r="J20" i="6" s="1"/>
  <c r="E23" i="6"/>
  <c r="G23" i="6"/>
  <c r="H23" i="6"/>
  <c r="I23" i="6"/>
  <c r="J23" i="6"/>
  <c r="E24" i="6"/>
  <c r="G24" i="6"/>
  <c r="H24" i="6"/>
  <c r="I24" i="6"/>
  <c r="J24" i="6"/>
  <c r="K22" i="6"/>
  <c r="L22" i="6" s="1"/>
  <c r="G26" i="6"/>
  <c r="H26" i="6"/>
  <c r="I26" i="6"/>
  <c r="J26" i="6"/>
  <c r="E27" i="6"/>
  <c r="F27" i="6"/>
  <c r="G27" i="6"/>
  <c r="H27" i="6"/>
  <c r="I27" i="6"/>
  <c r="J27" i="6"/>
  <c r="G29" i="6"/>
  <c r="H29" i="6"/>
  <c r="I29" i="6"/>
  <c r="J29" i="6"/>
  <c r="E30" i="6"/>
  <c r="F30" i="6"/>
  <c r="G30" i="6"/>
  <c r="H30" i="6"/>
  <c r="I30" i="6"/>
  <c r="J30" i="6"/>
  <c r="E31" i="6"/>
  <c r="G31" i="6"/>
  <c r="H31" i="6"/>
  <c r="I31" i="6"/>
  <c r="J31" i="6"/>
  <c r="G32" i="6"/>
  <c r="H32" i="6"/>
  <c r="I32" i="6"/>
  <c r="J32" i="6"/>
  <c r="G33" i="6"/>
  <c r="H33" i="6"/>
  <c r="I33" i="6"/>
  <c r="J33" i="6"/>
  <c r="G34" i="6"/>
  <c r="H34" i="6"/>
  <c r="I34" i="6"/>
  <c r="J34" i="6"/>
  <c r="G35" i="6"/>
  <c r="H35" i="6"/>
  <c r="I35" i="6"/>
  <c r="J35" i="6"/>
  <c r="E36" i="6"/>
  <c r="G36" i="6"/>
  <c r="H36" i="6"/>
  <c r="I36" i="6"/>
  <c r="J36" i="6"/>
  <c r="E38" i="6"/>
  <c r="G38" i="6"/>
  <c r="H38" i="6"/>
  <c r="I38" i="6"/>
  <c r="J38" i="6"/>
  <c r="G39" i="6"/>
  <c r="H39" i="6"/>
  <c r="I39" i="6"/>
  <c r="J39" i="6"/>
  <c r="G40" i="6"/>
  <c r="H40" i="6"/>
  <c r="I40" i="6"/>
  <c r="J40" i="6"/>
  <c r="E41" i="6"/>
  <c r="G41" i="6"/>
  <c r="H41" i="6"/>
  <c r="I41" i="6"/>
  <c r="J41" i="6"/>
  <c r="E42" i="6"/>
  <c r="F42" i="6"/>
  <c r="G42" i="6"/>
  <c r="H42" i="6"/>
  <c r="I42" i="6"/>
  <c r="J42" i="6"/>
  <c r="E43" i="6"/>
  <c r="G43" i="6"/>
  <c r="H43" i="6"/>
  <c r="I43" i="6"/>
  <c r="J43" i="6"/>
  <c r="E44" i="6"/>
  <c r="G44" i="6"/>
  <c r="H44" i="6"/>
  <c r="I44" i="6"/>
  <c r="J44" i="6"/>
  <c r="K32" i="41"/>
  <c r="D26" i="41"/>
  <c r="E26" i="41"/>
  <c r="F26" i="41"/>
  <c r="G26" i="41"/>
  <c r="H26" i="41"/>
  <c r="I26" i="41"/>
  <c r="J26" i="41"/>
  <c r="K36" i="40" l="1"/>
  <c r="M109" i="24"/>
  <c r="L105" i="24"/>
  <c r="L100" i="24" s="1"/>
  <c r="E26" i="6" s="1"/>
  <c r="J90" i="40"/>
  <c r="I36" i="40"/>
  <c r="I35" i="40" s="1"/>
  <c r="I90" i="40"/>
  <c r="J36" i="40"/>
  <c r="J35" i="40" s="1"/>
  <c r="E16" i="44"/>
  <c r="E15" i="44" s="1"/>
  <c r="D12" i="44"/>
  <c r="M124" i="24"/>
  <c r="L42" i="40"/>
  <c r="L14" i="24"/>
  <c r="M14" i="24" s="1"/>
  <c r="L32" i="24"/>
  <c r="L26" i="24" s="1"/>
  <c r="M26" i="24" s="1"/>
  <c r="M42" i="24"/>
  <c r="L66" i="24"/>
  <c r="M66" i="24" s="1"/>
  <c r="M67" i="24"/>
  <c r="I116" i="40"/>
  <c r="M71" i="24"/>
  <c r="M105" i="24"/>
  <c r="L151" i="24"/>
  <c r="M153" i="24"/>
  <c r="M159" i="24"/>
  <c r="L182" i="24"/>
  <c r="M183" i="24"/>
  <c r="J12" i="6"/>
  <c r="H12" i="6"/>
  <c r="I91" i="40"/>
  <c r="I12" i="6"/>
  <c r="G12" i="6"/>
  <c r="J91" i="40"/>
  <c r="I74" i="40"/>
  <c r="I73" i="40" s="1"/>
  <c r="I75" i="40"/>
  <c r="J74" i="40"/>
  <c r="J73" i="40" s="1"/>
  <c r="J75" i="40"/>
  <c r="K16" i="40"/>
  <c r="L16" i="40" s="1"/>
  <c r="L17" i="40"/>
  <c r="K19" i="40"/>
  <c r="L19" i="40" s="1"/>
  <c r="L20" i="40"/>
  <c r="L37" i="40"/>
  <c r="L38" i="40"/>
  <c r="K77" i="40"/>
  <c r="L77" i="40" s="1"/>
  <c r="L78" i="40"/>
  <c r="L100" i="40"/>
  <c r="K137" i="40"/>
  <c r="L138" i="40"/>
  <c r="L12" i="6"/>
  <c r="L18" i="6"/>
  <c r="K11" i="41"/>
  <c r="K26" i="41"/>
  <c r="E13" i="44"/>
  <c r="J22" i="6"/>
  <c r="H22" i="6"/>
  <c r="H11" i="6" s="1"/>
  <c r="J127" i="40"/>
  <c r="L33" i="24"/>
  <c r="M33" i="24" s="1"/>
  <c r="K127" i="40"/>
  <c r="L127" i="40" s="1"/>
  <c r="I127" i="40"/>
  <c r="K121" i="40"/>
  <c r="L121" i="40" s="1"/>
  <c r="I22" i="6"/>
  <c r="G22" i="6"/>
  <c r="L90" i="40"/>
  <c r="K110" i="40"/>
  <c r="K53" i="40"/>
  <c r="K47" i="40"/>
  <c r="K11" i="6"/>
  <c r="L11" i="6" s="1"/>
  <c r="J110" i="40"/>
  <c r="J53" i="40"/>
  <c r="J52" i="40" s="1"/>
  <c r="J51" i="40" s="1"/>
  <c r="J50" i="40" s="1"/>
  <c r="E22" i="6"/>
  <c r="I110" i="40"/>
  <c r="I53" i="40"/>
  <c r="I52" i="40" s="1"/>
  <c r="I51" i="40" s="1"/>
  <c r="I50" i="40" s="1"/>
  <c r="I47" i="40"/>
  <c r="I46" i="40" s="1"/>
  <c r="I45" i="40" s="1"/>
  <c r="J142" i="40"/>
  <c r="J141" i="40" s="1"/>
  <c r="J134" i="40"/>
  <c r="J133" i="40"/>
  <c r="J125" i="40"/>
  <c r="J124" i="40" s="1"/>
  <c r="J122" i="40"/>
  <c r="J106" i="40"/>
  <c r="J95" i="40"/>
  <c r="J92" i="40"/>
  <c r="J86" i="40"/>
  <c r="J85" i="40" s="1"/>
  <c r="J84" i="40" s="1"/>
  <c r="J15" i="40"/>
  <c r="I142" i="40"/>
  <c r="I141" i="40" s="1"/>
  <c r="K134" i="40"/>
  <c r="L134" i="40" s="1"/>
  <c r="I134" i="40"/>
  <c r="K133" i="40"/>
  <c r="L133" i="40" s="1"/>
  <c r="I133" i="40"/>
  <c r="K125" i="40"/>
  <c r="I125" i="40"/>
  <c r="I124" i="40" s="1"/>
  <c r="K122" i="40"/>
  <c r="L122" i="40" s="1"/>
  <c r="I122" i="40"/>
  <c r="K106" i="40"/>
  <c r="I106" i="40"/>
  <c r="K95" i="40"/>
  <c r="L95" i="40" s="1"/>
  <c r="I95" i="40"/>
  <c r="K92" i="40"/>
  <c r="L92" i="40" s="1"/>
  <c r="I92" i="40"/>
  <c r="K86" i="40"/>
  <c r="K85" i="40" s="1"/>
  <c r="K84" i="40" s="1"/>
  <c r="I86" i="40"/>
  <c r="I85" i="40" s="1"/>
  <c r="I84" i="40" s="1"/>
  <c r="I15" i="40"/>
  <c r="J66" i="40"/>
  <c r="J65" i="40"/>
  <c r="J62" i="40"/>
  <c r="J61" i="40" s="1"/>
  <c r="J43" i="40"/>
  <c r="K66" i="40"/>
  <c r="L66" i="40" s="1"/>
  <c r="I66" i="40"/>
  <c r="K65" i="40"/>
  <c r="L65" i="40" s="1"/>
  <c r="I65" i="40"/>
  <c r="K62" i="40"/>
  <c r="I62" i="40"/>
  <c r="I61" i="40" s="1"/>
  <c r="K43" i="40"/>
  <c r="L43" i="40" s="1"/>
  <c r="I43" i="40"/>
  <c r="H37" i="41"/>
  <c r="F37" i="41"/>
  <c r="D37" i="41"/>
  <c r="I37" i="41"/>
  <c r="G37" i="41"/>
  <c r="E37" i="41"/>
  <c r="L125" i="40" l="1"/>
  <c r="L124" i="40" s="1"/>
  <c r="K124" i="40"/>
  <c r="M123" i="24"/>
  <c r="L122" i="24"/>
  <c r="I11" i="6"/>
  <c r="K15" i="40"/>
  <c r="L15" i="40" s="1"/>
  <c r="L36" i="40"/>
  <c r="I109" i="40"/>
  <c r="I108" i="40" s="1"/>
  <c r="I10" i="40" s="1"/>
  <c r="J11" i="6"/>
  <c r="M32" i="24"/>
  <c r="E15" i="6"/>
  <c r="E12" i="6" s="1"/>
  <c r="L99" i="24"/>
  <c r="M100" i="24"/>
  <c r="L150" i="24"/>
  <c r="M151" i="24"/>
  <c r="M158" i="24"/>
  <c r="E35" i="6"/>
  <c r="L181" i="24"/>
  <c r="M182" i="24"/>
  <c r="K35" i="40"/>
  <c r="L35" i="40" s="1"/>
  <c r="K46" i="40"/>
  <c r="L47" i="40"/>
  <c r="K52" i="40"/>
  <c r="L53" i="40"/>
  <c r="K61" i="40"/>
  <c r="L61" i="40" s="1"/>
  <c r="L62" i="40"/>
  <c r="K73" i="40"/>
  <c r="L73" i="40" s="1"/>
  <c r="L86" i="40"/>
  <c r="K105" i="40"/>
  <c r="L105" i="40" s="1"/>
  <c r="L106" i="40"/>
  <c r="K109" i="40"/>
  <c r="L110" i="40"/>
  <c r="K136" i="40"/>
  <c r="L136" i="40" s="1"/>
  <c r="L137" i="40"/>
  <c r="J37" i="41"/>
  <c r="K37" i="41" s="1"/>
  <c r="E12" i="44"/>
  <c r="G11" i="6"/>
  <c r="E29" i="6" l="1"/>
  <c r="M122" i="24"/>
  <c r="M99" i="24"/>
  <c r="E25" i="6"/>
  <c r="L149" i="24"/>
  <c r="M150" i="24"/>
  <c r="E33" i="6"/>
  <c r="E34" i="6"/>
  <c r="M157" i="24"/>
  <c r="L180" i="24"/>
  <c r="M181" i="24"/>
  <c r="E40" i="6"/>
  <c r="L85" i="40"/>
  <c r="L84" i="40"/>
  <c r="L109" i="40"/>
  <c r="K108" i="40"/>
  <c r="K45" i="40"/>
  <c r="L45" i="40" s="1"/>
  <c r="L46" i="40"/>
  <c r="K51" i="40"/>
  <c r="L52" i="40"/>
  <c r="E11" i="44"/>
  <c r="F138" i="40"/>
  <c r="L25" i="24" l="1"/>
  <c r="M149" i="24"/>
  <c r="E32" i="6"/>
  <c r="M180" i="24"/>
  <c r="E39" i="6"/>
  <c r="E11" i="6" s="1"/>
  <c r="K50" i="40"/>
  <c r="L50" i="40" s="1"/>
  <c r="L51" i="40"/>
  <c r="L108" i="40"/>
  <c r="C54" i="40"/>
  <c r="D54" i="40"/>
  <c r="E54" i="40"/>
  <c r="F54" i="40"/>
  <c r="B136" i="40"/>
  <c r="B137" i="40"/>
  <c r="B138" i="40"/>
  <c r="B139" i="40"/>
  <c r="C136" i="40"/>
  <c r="D136" i="40"/>
  <c r="E136" i="40"/>
  <c r="F136" i="40"/>
  <c r="C137" i="40"/>
  <c r="D137" i="40"/>
  <c r="E137" i="40"/>
  <c r="C138" i="40"/>
  <c r="D138" i="40"/>
  <c r="E138" i="40"/>
  <c r="C139" i="40"/>
  <c r="D139" i="40"/>
  <c r="E139" i="40"/>
  <c r="F139" i="40"/>
  <c r="G139" i="40"/>
  <c r="L12" i="24" l="1"/>
  <c r="M12" i="24" s="1"/>
  <c r="M25" i="24"/>
  <c r="K10" i="40"/>
  <c r="L10" i="40" s="1"/>
  <c r="F43" i="6"/>
  <c r="F24" i="6" l="1"/>
  <c r="F16" i="6" l="1"/>
  <c r="J48" i="40"/>
  <c r="J47" i="40" s="1"/>
  <c r="J46" i="40" s="1"/>
  <c r="J45" i="40" s="1"/>
  <c r="J139" i="40"/>
  <c r="J138" i="40" s="1"/>
  <c r="J137" i="40" s="1"/>
  <c r="J136" i="40" s="1"/>
  <c r="F44" i="6"/>
  <c r="F33" i="6" l="1"/>
  <c r="F31" i="6" l="1"/>
  <c r="F23" i="6" l="1"/>
  <c r="F22" i="6" s="1"/>
  <c r="F15" i="6" l="1"/>
  <c r="F32" i="6" l="1"/>
  <c r="F38" i="6" l="1"/>
  <c r="B94" i="40"/>
  <c r="B92" i="40"/>
  <c r="B90" i="40"/>
  <c r="B86" i="40"/>
  <c r="B84" i="40"/>
  <c r="B73" i="40"/>
  <c r="B50" i="40"/>
  <c r="B38" i="40"/>
  <c r="B35" i="40"/>
  <c r="B17" i="40"/>
  <c r="A27" i="6"/>
  <c r="A19" i="6"/>
  <c r="A18" i="6"/>
  <c r="A15" i="6"/>
  <c r="A13" i="6"/>
  <c r="F41" i="6" l="1"/>
  <c r="F18" i="6"/>
  <c r="F29" i="6"/>
  <c r="F13" i="6"/>
  <c r="F36" i="6"/>
  <c r="G38" i="41"/>
  <c r="J116" i="40"/>
  <c r="J109" i="40" s="1"/>
  <c r="J108" i="40" s="1"/>
  <c r="J10" i="40" s="1"/>
  <c r="F19" i="6" l="1"/>
  <c r="F12" i="6" s="1"/>
  <c r="F26" i="6" l="1"/>
  <c r="F35" i="6" l="1"/>
  <c r="F25" i="6"/>
  <c r="F40" i="6" l="1"/>
  <c r="F34" i="6"/>
  <c r="F39" i="6" l="1"/>
  <c r="F11" i="6" s="1"/>
</calcChain>
</file>

<file path=xl/sharedStrings.xml><?xml version="1.0" encoding="utf-8"?>
<sst xmlns="http://schemas.openxmlformats.org/spreadsheetml/2006/main" count="2557" uniqueCount="614">
  <si>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</si>
  <si>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</si>
  <si>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</si>
  <si>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</si>
  <si>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</si>
  <si>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</si>
  <si>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</si>
  <si>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</si>
  <si>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</si>
  <si>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</si>
  <si>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</si>
  <si>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</si>
  <si>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</si>
  <si>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</si>
  <si>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</si>
  <si>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</si>
  <si>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</si>
  <si>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</si>
  <si>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</si>
  <si>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</si>
  <si>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</si>
  <si>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</si>
  <si>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</si>
  <si>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</si>
  <si>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</si>
  <si>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</si>
  <si>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</si>
  <si>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</si>
  <si>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</si>
  <si>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</si>
  <si>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</si>
  <si>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</si>
  <si>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</si>
  <si>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</si>
  <si>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</si>
  <si>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</si>
  <si>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</si>
  <si>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</si>
  <si>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</si>
  <si>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</si>
  <si>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</si>
  <si>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</si>
  <si>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</si>
  <si>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</si>
  <si>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</si>
  <si>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</si>
  <si>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</si>
  <si>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</si>
  <si>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</si>
  <si>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</si>
  <si>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</si>
  <si>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</si>
  <si>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</si>
  <si>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</si>
  <si>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</si>
  <si>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</si>
  <si>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</si>
  <si>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</si>
  <si>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</si>
  <si>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</si>
  <si>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</si>
  <si>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</si>
  <si>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</si>
  <si>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</si>
  <si>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</si>
  <si>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</si>
  <si>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</si>
  <si>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</si>
  <si>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</si>
  <si>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</si>
  <si>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</si>
  <si>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</si>
  <si>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</si>
  <si>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</si>
  <si>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</si>
  <si>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</si>
  <si>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</si>
  <si>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</si>
  <si>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</si>
  <si>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</si>
  <si>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</si>
  <si>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</si>
  <si>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</si>
  <si>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</si>
  <si>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</si>
  <si>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</si>
  <si>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</si>
  <si>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</si>
  <si>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</si>
  <si>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</si>
  <si>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4</t>
  </si>
  <si>
    <t>Поддержка и развитие Кубанского казачества</t>
  </si>
  <si>
    <t>Дорожное хозяйство (дорожные фонды)</t>
  </si>
  <si>
    <t>Связь и информатика</t>
  </si>
  <si>
    <t>10</t>
  </si>
  <si>
    <t>15</t>
  </si>
  <si>
    <t>20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</si>
  <si>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</si>
  <si>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</si>
  <si>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</si>
  <si>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Организация ритуальных услуг и содержание мест захоронения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</si>
  <si>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</si>
  <si>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</si>
  <si>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</si>
  <si>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</si>
  <si>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</si>
  <si>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</si>
  <si>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</si>
  <si>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</si>
  <si>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</si>
  <si>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</si>
  <si>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</si>
  <si>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</si>
  <si>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</si>
  <si>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</si>
  <si>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</si>
  <si>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</si>
  <si>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</si>
  <si>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10660</t>
  </si>
  <si>
    <t>00000</t>
  </si>
  <si>
    <t>10360</t>
  </si>
  <si>
    <t>00590</t>
  </si>
  <si>
    <t>10550</t>
  </si>
  <si>
    <t>10570</t>
  </si>
  <si>
    <t>10520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</si>
  <si>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</si>
  <si>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</si>
  <si>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</si>
  <si>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</si>
  <si>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</si>
  <si>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</si>
  <si>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</si>
  <si>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</si>
  <si>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</si>
  <si>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</si>
  <si>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</si>
  <si>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</si>
  <si>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</si>
  <si>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</si>
  <si>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</si>
  <si>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</si>
  <si>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</si>
  <si>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</si>
  <si>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Поддержка социально-ориентированных некоммерческих организаций</t>
  </si>
  <si>
    <t>Молодежная политика</t>
  </si>
  <si>
    <t>Физическая культура</t>
  </si>
  <si>
    <t>Обеспечение функции администрации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</si>
  <si>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</si>
  <si>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</si>
  <si>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</si>
  <si>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</si>
  <si>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</si>
  <si>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</si>
  <si>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</si>
  <si>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</si>
  <si>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</si>
  <si>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</si>
  <si>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</si>
  <si>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</si>
  <si>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</si>
  <si>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</si>
  <si>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</si>
  <si>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</si>
  <si>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</si>
  <si>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</si>
  <si>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</si>
  <si>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</si>
  <si>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</si>
  <si>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</si>
  <si>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</si>
  <si>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</si>
  <si>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</si>
  <si>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</si>
  <si>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</si>
  <si>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</si>
  <si>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</si>
  <si>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</si>
  <si>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</si>
  <si>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</si>
  <si>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</si>
  <si>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</si>
  <si>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</si>
  <si>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</si>
  <si>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</si>
  <si>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</si>
  <si>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</si>
  <si>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</si>
  <si>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</si>
  <si>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</si>
  <si>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</si>
  <si>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</si>
  <si>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</si>
  <si>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</si>
  <si>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</si>
  <si>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</si>
  <si>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</si>
  <si>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</si>
  <si>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</si>
  <si>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</si>
  <si>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</si>
  <si>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</si>
  <si>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</si>
  <si>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</si>
  <si>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</si>
  <si>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</si>
  <si>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</si>
  <si>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</si>
  <si>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</si>
  <si>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</si>
  <si>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</si>
  <si>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</si>
  <si>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</si>
  <si>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</si>
  <si>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</si>
  <si>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</si>
  <si>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</si>
  <si>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</si>
  <si>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</si>
  <si>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</si>
  <si>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</si>
  <si>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</si>
  <si>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Субвенции бюджетам бюджетной системы Российской Федерации</t>
  </si>
  <si>
    <t>Наименование передаваемого полномочия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</si>
  <si>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</si>
  <si>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</si>
  <si>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</si>
  <si>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</si>
  <si>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</si>
  <si>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</si>
  <si>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</si>
  <si>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</si>
  <si>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</si>
  <si>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</si>
  <si>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</si>
  <si>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</si>
  <si>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</si>
  <si>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</si>
  <si>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</si>
  <si>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</si>
  <si>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</si>
  <si>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</si>
  <si>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</si>
  <si>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</si>
  <si>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</si>
  <si>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</si>
  <si>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</si>
  <si>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</si>
  <si>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</si>
  <si>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</si>
  <si>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</si>
  <si>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 8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</si>
  <si>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</si>
  <si>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</si>
  <si>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</si>
  <si>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</si>
  <si>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</si>
  <si>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</si>
  <si>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</si>
  <si>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</si>
  <si>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</si>
  <si>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</si>
  <si>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</si>
  <si>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</si>
  <si>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</si>
  <si>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</si>
  <si>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</si>
  <si>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</si>
  <si>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</si>
  <si>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</si>
  <si>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</si>
  <si>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</si>
  <si>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</si>
  <si>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</si>
  <si>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</si>
  <si>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</si>
  <si>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</si>
  <si>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</si>
  <si>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</si>
  <si>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</si>
  <si>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</si>
  <si>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</si>
  <si>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</si>
  <si>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</si>
  <si>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2 02 30000 00 0000 150</t>
  </si>
  <si>
    <t>Муниципальная программа "Развитие физической культуры и спорта в Новодмитриевском сельском поселении Северского района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</si>
  <si>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</si>
  <si>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</si>
  <si>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</si>
  <si>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</si>
  <si>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</si>
  <si>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</si>
  <si>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</si>
  <si>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</si>
  <si>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</si>
  <si>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</si>
  <si>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</si>
  <si>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</si>
  <si>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</si>
  <si>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</si>
  <si>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</si>
  <si>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</si>
  <si>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</si>
  <si>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</si>
  <si>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</si>
  <si>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Предоставление субсидий бюджетным,автономным учреждениям и иным некоммерческим организациям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</si>
  <si>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</si>
  <si>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</si>
  <si>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</si>
  <si>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</si>
  <si>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</si>
  <si>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</si>
  <si>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</si>
  <si>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</si>
  <si>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</si>
  <si>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</si>
  <si>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</si>
  <si>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</si>
  <si>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</si>
  <si>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</si>
  <si>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</si>
  <si>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</si>
  <si>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</si>
  <si>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</si>
  <si>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к решению Совета Новодмитриевского</t>
  </si>
  <si>
    <t>сельского поселения Северского района</t>
  </si>
  <si>
    <t xml:space="preserve">Муниципальная программа "Обеспечение безопасности и развитие казачества 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</si>
  <si>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</si>
  <si>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</si>
  <si>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</si>
  <si>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</si>
  <si>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</si>
  <si>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</si>
  <si>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</si>
  <si>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</si>
  <si>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</si>
  <si>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</si>
  <si>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</si>
  <si>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</si>
  <si>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</si>
  <si>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</si>
  <si>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</si>
  <si>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</si>
  <si>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</si>
  <si>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</si>
  <si>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</si>
  <si>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</si>
  <si>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</si>
  <si>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</si>
  <si>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</si>
  <si>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</si>
  <si>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</si>
  <si>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</si>
  <si>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</si>
  <si>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</si>
  <si>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</si>
  <si>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</si>
  <si>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</si>
  <si>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</si>
  <si>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</si>
  <si>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</si>
  <si>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</si>
  <si>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</si>
  <si>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</si>
  <si>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</si>
  <si>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</si>
  <si>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</si>
  <si>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</si>
  <si>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</si>
  <si>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</si>
  <si>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</si>
  <si>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</si>
  <si>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</si>
  <si>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</si>
  <si>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</si>
  <si>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</si>
  <si>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</si>
  <si>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</si>
  <si>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</si>
  <si>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</si>
  <si>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</si>
  <si>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</si>
  <si>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</si>
  <si>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</si>
  <si>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</si>
  <si>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</si>
  <si>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культуры на 2021-2023 годы  в Новодмитриевском сельском поселении"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</si>
  <si>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</si>
  <si>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</si>
  <si>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</si>
  <si>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</si>
  <si>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</si>
  <si>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</si>
  <si>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</si>
  <si>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</si>
  <si>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</si>
  <si>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</si>
  <si>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</si>
  <si>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</si>
  <si>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</si>
  <si>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</si>
  <si>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>Доходы</t>
  </si>
  <si>
    <t xml:space="preserve"> 1 06 06000 00 0000 110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</si>
  <si>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</si>
  <si>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</si>
  <si>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</si>
  <si>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</si>
  <si>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</si>
  <si>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</si>
  <si>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</si>
  <si>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</si>
  <si>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</si>
  <si>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 xml:space="preserve">Начальник финансового отдела                                                                                 И.В. Хомякова           </t>
  </si>
  <si>
    <t>Начальник финансового отдела                                                             И.В. Хомякова</t>
  </si>
  <si>
    <t>Приложение №4</t>
  </si>
  <si>
    <t>000 01 05 00 00 00 0000 000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</si>
  <si>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</si>
  <si>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</si>
  <si>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</si>
  <si>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</si>
  <si>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000 01 03 01 00 10 0000 710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</si>
  <si>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</si>
  <si>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</si>
  <si>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</si>
  <si>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>Приложение № 11</t>
  </si>
  <si>
    <t>Приложение №13</t>
  </si>
  <si>
    <t>от ____________г. № ____</t>
  </si>
  <si>
    <t>Нормативы распределения доходов в местный бюджет на 2023 год</t>
  </si>
  <si>
    <t>от_________________2022г.№_________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</si>
  <si>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2023 году субсидии из местного бюджета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</si>
  <si>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</si>
  <si>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</si>
  <si>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</si>
  <si>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</si>
  <si>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</si>
  <si>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</si>
  <si>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</si>
  <si>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</si>
  <si>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</si>
  <si>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Доходы о тденежных взысканий(штрафов)поступающие в счет погашения задолженности,образовавшейся до 1января 2023 года,подлежащие зачислению в бюджеты бюджетной системы Российской Федерации, по нормативам,действующим до 1января 2023 года</t>
  </si>
  <si>
    <t>Начальник финансового отдела                                                                  О.А.Лай</t>
  </si>
  <si>
    <t xml:space="preserve">Исполнено за  2023 год </t>
  </si>
  <si>
    <t>Прочие доходы от компенсации затрат бюджетов  сельских поселений</t>
  </si>
  <si>
    <t>Начальник финансового отдела                                                  О.А.Лай</t>
  </si>
  <si>
    <t>Начальник финансового отдела                                           О.А.Лай</t>
  </si>
  <si>
    <t>Начальник финансового отдела                                            О.А.Лай</t>
  </si>
  <si>
    <t>тыс.рублей</t>
  </si>
  <si>
    <t>Начальник финансового отдела                                                              О.А.Лай</t>
  </si>
  <si>
    <t xml:space="preserve">Начальник финансового отдела                                        О.А.Лай                  </t>
  </si>
  <si>
    <t>Приложение №9</t>
  </si>
  <si>
    <t>20220</t>
  </si>
  <si>
    <t>Озеленение</t>
  </si>
  <si>
    <t>10420</t>
  </si>
  <si>
    <t>Мероприятия в области развития культуры за счет иных межбюджетных трансфертов на поддержку мер по обеспечению сбалансированности бюджетов поселений</t>
  </si>
  <si>
    <t>Начальник финансового отдела                                                   О.А.Лай</t>
  </si>
  <si>
    <t>Начальник финансового отдела                                                                        О.А.Лай</t>
  </si>
  <si>
    <t>Приложение №7</t>
  </si>
  <si>
    <t>к проекту решения Совета</t>
  </si>
  <si>
    <t>Утвержденный план на 2023 год</t>
  </si>
  <si>
    <t>Уточненный план на 2023год</t>
  </si>
  <si>
    <t>Программа муниципальных внешних заимствований Новодмитриевского сельского поселения Северского района   на 2023 год</t>
  </si>
  <si>
    <t>Программа муниципальных гарантий Новодмитриевского сельского поселения Северского района в иностранной валюте на 2023 год</t>
  </si>
  <si>
    <t xml:space="preserve">Земельный налог </t>
  </si>
  <si>
    <t>Дотации бюджетам сельских поселений на выравнивание бюджетной обеспеченности из бюджета субъекта Российской Федерации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</si>
  <si>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</si>
  <si>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Всего </t>
  </si>
  <si>
    <t>Развитие системы поддержки субъектов малого и среднего предпринимательства</t>
  </si>
  <si>
    <t>Противодействие коррупции в поселении</t>
  </si>
  <si>
    <t>Закупка товаров, работ и услуг для государственных (муниципальных) нужд</t>
  </si>
  <si>
    <t>10160</t>
  </si>
  <si>
    <t>Муниципальная программа "Региональная политика и развитие гражданского общества"</t>
  </si>
  <si>
    <t>Поддержка  территориального общественного самоуправления</t>
  </si>
  <si>
    <t>Развитие территориального общественного самоуправления</t>
  </si>
  <si>
    <t>10040</t>
  </si>
  <si>
    <t>Муниципальная программа "Развитие малого и среднего предпринимательства"</t>
  </si>
  <si>
    <t>Развитие малого и среднего предпринимательства</t>
  </si>
  <si>
    <t>19</t>
  </si>
  <si>
    <t>10300</t>
  </si>
  <si>
    <t xml:space="preserve">Муниципальная программа "Профилактика незаконному обороту наркотиков </t>
  </si>
  <si>
    <t>Противодействие незаконому обороту наркотиков</t>
  </si>
  <si>
    <t>Основное мероприятие "Организация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средств"</t>
  </si>
  <si>
    <t>10140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</si>
  <si>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</si>
  <si>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Северского района на 2024-2026годы"</t>
  </si>
  <si>
    <t>Развитие малого и среднего предпринимательства на территории поселения</t>
  </si>
  <si>
    <t>Основное мероприятие "Муниципальная поддержка малого среднего предпринимательства,включая крестьянские(фермерские)хозяйства"</t>
  </si>
  <si>
    <t xml:space="preserve">Муниципальная программа "Доступная среда на территории Новодмитриевского сельского поселения 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</si>
  <si>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</si>
  <si>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"Профилактика по незаконному обороту наркотических средств,психотропных веществ и их прекурсов на территории Новодмитриевского сельского поселения"</t>
  </si>
  <si>
    <t>Противодействие незаконному обороту наркотиков</t>
  </si>
  <si>
    <t>Противодействие наркомании и незаконному обороту наркотических средств, психотропных веществ и их прекурсов</t>
  </si>
  <si>
    <t>Муниципальная программа "Противодействие коррупции в Новодмитриевском сельском поселении"</t>
  </si>
  <si>
    <t>Поддержка территориального общественного самоуправления</t>
  </si>
  <si>
    <t>процент  исполнения</t>
  </si>
  <si>
    <t>Бюджетные кредиты, привлеченные в бюджет Новодмитриевского сельского поселения Северского района  из других бюджетов бюджетной системы российской Федерации, всего</t>
  </si>
  <si>
    <t>-</t>
  </si>
  <si>
    <t>Иные межбюджетные трансферты на выполнение полномочий по ведению внутреннего контроля</t>
  </si>
  <si>
    <t>Иные межбюджетные трансферты на выполнение полномочий на определение поставщиков (подрядчиков, исполнителей) при осуществлении закупок товаров, работ, услуг для обеспечения муниципальных нужд</t>
  </si>
  <si>
    <t>Иные межбюджетные трансферты на выполнение полномочий контрольно-счетного органа Новодмитриевского сельского поселения по осуществлению внешнего муниципального финансового контроля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</si>
  <si>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</si>
  <si>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выполнение  полномочий по ведению внутреннего контроля</t>
  </si>
  <si>
    <t>Основные мероприятия Упрвление муниципальной собственностью</t>
  </si>
  <si>
    <t>Поддержка Новодмитриевского станичного казачьего общества</t>
  </si>
  <si>
    <t>Основные мероприятия Дорожная деятельность в отношении автомобильных дорог местного значения</t>
  </si>
  <si>
    <t>Основные мероприятия Обеспечение безопасности дорожного движения</t>
  </si>
  <si>
    <t>Основное мероприятие "Информационное обеспечение и сопровождение</t>
  </si>
  <si>
    <t>Основное мероприятие "Развитие водоснабжения и водоотведения"</t>
  </si>
  <si>
    <t>Основное мероприятие "Развитие, содержание и ремонт систем наружного освещения населенных пунктов"</t>
  </si>
  <si>
    <t xml:space="preserve">Мероприятия по благоустройству территории </t>
  </si>
  <si>
    <t>Основное мероприятие "Гражданское и патриотическое воспитание, творческое, интелектуальное, духовно-нравственное развитие молодежи"</t>
  </si>
  <si>
    <t>Основное мероприятие Поддержка социально-ориентированных некоммерческих организаций</t>
  </si>
  <si>
    <t>Основные мероприятия "Дорожная деятельность в отношении автомобильных дорог местного значения"</t>
  </si>
  <si>
    <t>Субвенция на осуществление отдельных государственных полномочий по образованию и организации деятельности административных комиссий</t>
  </si>
  <si>
    <t>Субвенции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</si>
  <si>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</si>
  <si>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1 05 03010 01 0000 110 </t>
  </si>
  <si>
    <t>Земельный налог с организаций,обладающих земельным участком, расположенным в границах сельских поселений</t>
  </si>
  <si>
    <t>Земельный налог, с физических лиц, обладающих земельным участком, расположенным в границах сельских поселений</t>
  </si>
  <si>
    <t xml:space="preserve"> 1 06 06033 10 0000 110</t>
  </si>
  <si>
    <t xml:space="preserve"> 1 06 06043 10 0000 110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</si>
  <si>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</si>
  <si>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</si>
  <si>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к постановлению администрации</t>
  </si>
  <si>
    <t>Уточненная бюджетная роспись на 01.04.2024год</t>
  </si>
  <si>
    <t xml:space="preserve">Исполнено на 01.04.2024 год </t>
  </si>
  <si>
    <t>Утверждено решением Совета "О бюджете Новодмитриевского сельского поселения Северского района на 2024 год"</t>
  </si>
  <si>
    <t xml:space="preserve">Исполнено на 01.04.2024 года </t>
  </si>
  <si>
    <t>Иные межбюджетные трансферты, выделенные в 2024 году из местного бюджета на финансирование расходов, связанных с передачей полномочий органу местного самоуправления муниципального образования Северский район</t>
  </si>
  <si>
    <t>Другие непрограммные направления деятельности органов местного самоуправления</t>
  </si>
  <si>
    <t>99</t>
  </si>
  <si>
    <t>10580</t>
  </si>
  <si>
    <t>Непрограммные расходы</t>
  </si>
  <si>
    <t>Обеспечение проведения выборов</t>
  </si>
  <si>
    <t>20110</t>
  </si>
  <si>
    <t>Поддержка местных инициатив граждан по вопросам развития территорий</t>
  </si>
  <si>
    <t>Закупка товаров, работ и услуг для обеспечения государственных (муниципальных) нужд</t>
  </si>
  <si>
    <t>Обеспечение проведения выборов и референдумов</t>
  </si>
  <si>
    <t xml:space="preserve">                                                                                                                                               поселения Северского района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</si>
  <si>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</si>
  <si>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               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</si>
  <si>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</si>
  <si>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</si>
  <si>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</si>
  <si>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</si>
  <si>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</si>
  <si>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</si>
  <si>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</si>
  <si>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 xml:space="preserve"> 1 01 02010 01 1000 110</t>
  </si>
  <si>
    <t xml:space="preserve">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</si>
  <si>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</si>
  <si>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 1 01 02030 01 1000 110</t>
  </si>
  <si>
    <t xml:space="preserve">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</si>
  <si>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</si>
  <si>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</si>
  <si>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 xml:space="preserve"> 1 01 02040 01 1000 110</t>
  </si>
  <si>
    <t xml:space="preserve"> 1 01 02000 01 0000 110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</si>
  <si>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</si>
  <si>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Акцизы по подакцизным товарам (продукции), производимым на территории Российской Федерации</t>
  </si>
  <si>
    <t xml:space="preserve"> 1 03 02000 01 0000 110               </t>
  </si>
  <si>
    <t>Основные мероприятия "Мероприятия в области   физической культуры и спорта"</t>
  </si>
  <si>
    <t>1.1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</si>
  <si>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</si>
  <si>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</si>
  <si>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</si>
  <si>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</si>
  <si>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</si>
  <si>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</si>
  <si>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</si>
  <si>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</si>
  <si>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</si>
  <si>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</si>
  <si>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</si>
  <si>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 xml:space="preserve">Муниципальная программа "Поддержка социально-ориентированных некоммерческих организаций в Новодмитриевском сельском поселении </t>
  </si>
  <si>
    <t>Муниципальная программа "Развитие жилищно-коммунальной инфраструктуры в Новодмитриевском сельском поселении на 2024-2026 годы"</t>
  </si>
  <si>
    <t>Муниципальная программа "Благоустройство территории поселения в Новодмитриевском сельском поселении на 2024-2026 годы"</t>
  </si>
  <si>
    <t>Подпрограмма «Развитие, содержание и ремонт систем наружного освещения населенных пунктов» на 2024-2026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</si>
  <si>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2024-2026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</si>
  <si>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2024-2026 годы  </t>
  </si>
  <si>
    <t>Подпрограмма «Организация ритуальных услуг и содержание мест захоронения» на 2024-2026 годы в Новодмитриевском сельском поселении</t>
  </si>
  <si>
    <t>Дотации  от других бюджетов бюджетной системы Российской Федерации</t>
  </si>
  <si>
    <t>2 02 15001 00 0000 150</t>
  </si>
  <si>
    <t>2 02 30024 00 0000 150</t>
  </si>
  <si>
    <t>2 02 35118 00 0000 150</t>
  </si>
  <si>
    <t>Дотации на выравнивание бюджетной обеспеченности</t>
  </si>
  <si>
    <t>Субвенции бюджетам на осуществление первичного воинского учета органами местного самоуправления самоуправления поселений, муниципальных и городских округов</t>
  </si>
  <si>
    <t>Субвенции местным бюджетам на выполнение передаваемых полномочий субъектов Российской ФедерацииФедерации</t>
  </si>
  <si>
    <t>Безвозмездные поступления из краевого  бюджета за полугодие 2024 года</t>
  </si>
  <si>
    <t xml:space="preserve">Исполнено на 01.07.2024 год </t>
  </si>
  <si>
    <t xml:space="preserve">Объем поступлений доходов в местный бюджет по кодам видов (подвидов) доходов за полугодие 2024 года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</si>
  <si>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</si>
  <si>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 xml:space="preserve"> 1 01 02080 01 1000 110</t>
  </si>
  <si>
    <t>11 60 2010 02 0000 140</t>
  </si>
  <si>
    <t>2 02 49999 10 0000 150</t>
  </si>
  <si>
    <t>Распределение бюджетных ассигнований по разделам и  подразделам классификации расходов местного бюджета за полугодие  2024 год</t>
  </si>
  <si>
    <t xml:space="preserve">Исполнено на 01.07.2024 года </t>
  </si>
  <si>
    <t>Иные межбюджетные трансферты</t>
  </si>
  <si>
    <t>2 02 40000 00 0000 150</t>
  </si>
  <si>
    <t>Прочие межбюджетные трансферты, передаваемые бюджетам</t>
  </si>
  <si>
    <t>2 02 49999 00 0000 150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</si>
  <si>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за полугодие 2024 года</t>
  </si>
  <si>
    <t>Ведомственная структура расходов местного бюджета  за полугодие 2024 года</t>
  </si>
  <si>
    <t>Источники внутреннего финансирования дефицита местного бюджета, перечни статей источников финансирования дефицита бюджета  за полугодие 2024 год</t>
  </si>
  <si>
    <t>44,4</t>
  </si>
  <si>
    <t>Пожарная безопасность</t>
  </si>
  <si>
    <t>Мероприятия по обеспечению пожарной безопасности</t>
  </si>
  <si>
    <t>10120</t>
  </si>
  <si>
    <t>Развитие водоснабжения и водоотведения поселения за счет иных межбюджетных трансфертов на поддержку мер по сбалансированности бюджетов поселения Северского района</t>
  </si>
  <si>
    <t>Иные непрограммные расходы</t>
  </si>
  <si>
    <t>Иные межбюджетные трансферты на приобретение специальной техники (на базе шасси трактора)</t>
  </si>
  <si>
    <t>60200</t>
  </si>
  <si>
    <t>Программа муниципальных гарантий Новодмитриевского сельского поселения Северского района в валюте Российской Федерации за полугодие 2024 год</t>
  </si>
  <si>
    <t>Программа муниципальных внутренних заимствований Новодмитриевского сельского поселения Северского района   за полугодие 2024 год.</t>
  </si>
  <si>
    <t>от 15.07.2024г. № 90</t>
  </si>
  <si>
    <t>от 15.07.2024г. №90</t>
  </si>
  <si>
    <t xml:space="preserve">                                                                                                                                                       от 15.07.2024г. №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</si>
</sst>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0.0"/>
    <numFmt numFmtId="166" formatCode="#,##0.00000"/>
    <numFmt numFmtId="167" formatCode="[$-419]General"/>
    <numFmt numFmtId="168" formatCode="&quot; &quot;#,##0.00&quot;    &quot;;&quot;-&quot;#,##0.00&quot;    &quot;;&quot; -&quot;#&quot;    &quot;;@&quot; &quot;"/>
    <numFmt numFmtId="169" formatCode="#,##0.00&quot; &quot;[$руб.-419];[Red]&quot;-&quot;#,##0.00&quot; &quot;[$руб.-419]"/>
    <numFmt numFmtId="170" formatCode="#,##0.0_ ;\-#,##0.0\ "/>
    <numFmt numFmtId="171" formatCode="#,##0.0_р_."/>
    <numFmt numFmtId="172" formatCode="#,##0.00_ ;\-#,##0.00\ "/>
  </numFmts>
  <fonts count="5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8" fontId="36" fillId="0" borderId="0" applyBorder="0" applyProtection="0"/>
    <xf numFmtId="167" fontId="36" fillId="0" borderId="0" applyBorder="0" applyProtection="0"/>
    <xf numFmtId="0" fontId="37" fillId="0" borderId="0" applyNumberFormat="0" applyBorder="0" applyProtection="0">
      <alignment horizontal="center"/>
    </xf>
    <xf numFmtId="0" fontId="37" fillId="0" borderId="0" applyNumberFormat="0" applyBorder="0" applyProtection="0">
      <alignment horizontal="center" textRotation="90"/>
    </xf>
    <xf numFmtId="0" fontId="38" fillId="0" borderId="0" applyNumberFormat="0" applyBorder="0" applyProtection="0"/>
    <xf numFmtId="169" fontId="38" fillId="0" borderId="0" applyBorder="0" applyProtection="0"/>
    <xf numFmtId="0" fontId="39" fillId="0" borderId="0"/>
    <xf numFmtId="167" fontId="36" fillId="0" borderId="0" applyBorder="0" applyProtection="0"/>
    <xf numFmtId="167" fontId="40" fillId="0" borderId="0" applyBorder="0" applyProtection="0"/>
    <xf numFmtId="0" fontId="36" fillId="0" borderId="0" applyNumberFormat="0" applyBorder="0" applyProtection="0"/>
    <xf numFmtId="0" fontId="41" fillId="0" borderId="0"/>
    <xf numFmtId="0" fontId="11" fillId="0" borderId="0"/>
    <xf numFmtId="164" fontId="1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42" fillId="0" borderId="0" applyFont="0" applyFill="0" applyBorder="0" applyAlignment="0" applyProtection="0"/>
  </cellStyleXfs>
  <cellXfs count="536">
    <xf numFmtId="0" fontId="0" fillId="0" borderId="0" xfId="0"/>
    <xf numFmtId="0" fontId="4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0" fillId="0" borderId="0" xfId="0" applyFont="1"/>
    <xf numFmtId="0" fontId="6" fillId="0" borderId="0" xfId="7" applyFont="1"/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9" fillId="0" borderId="0" xfId="0" applyFont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0" fontId="12" fillId="2" borderId="9" xfId="7" applyFont="1" applyFill="1" applyBorder="1" applyAlignment="1">
      <alignment wrapText="1"/>
    </xf>
    <xf numFmtId="165" fontId="14" fillId="2" borderId="0" xfId="7" applyNumberFormat="1" applyFont="1" applyFill="1"/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0" borderId="1" xfId="7" applyNumberFormat="1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12" fillId="0" borderId="1" xfId="7" applyFont="1" applyFill="1" applyBorder="1" applyAlignment="1">
      <alignment wrapText="1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2" fillId="0" borderId="0" xfId="7" applyFont="1" applyFill="1" applyAlignment="1"/>
    <xf numFmtId="0" fontId="6" fillId="2" borderId="0" xfId="7" applyFont="1" applyFill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0" fontId="2" fillId="0" borderId="1" xfId="0" applyFont="1" applyBorder="1" applyAlignment="1">
      <alignment horizontal="left" wrapText="1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/>
    <xf numFmtId="165" fontId="23" fillId="2" borderId="0" xfId="7" applyNumberFormat="1" applyFont="1" applyFill="1"/>
    <xf numFmtId="0" fontId="24" fillId="2" borderId="0" xfId="7" applyFont="1" applyFill="1"/>
    <xf numFmtId="0" fontId="15" fillId="2" borderId="0" xfId="7" applyFont="1" applyFill="1" applyAlignment="1"/>
    <xf numFmtId="0" fontId="24" fillId="2" borderId="0" xfId="7" applyFont="1" applyFill="1" applyAlignment="1"/>
    <xf numFmtId="0" fontId="25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wrapText="1"/>
    </xf>
    <xf numFmtId="0" fontId="0" fillId="0" borderId="0" xfId="0" applyAlignment="1"/>
    <xf numFmtId="0" fontId="4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7" fillId="0" borderId="0" xfId="0" applyFont="1"/>
    <xf numFmtId="0" fontId="2" fillId="0" borderId="2" xfId="0" applyFont="1" applyBorder="1" applyAlignment="1">
      <alignment vertical="center" wrapText="1"/>
    </xf>
    <xf numFmtId="0" fontId="20" fillId="0" borderId="1" xfId="0" applyFont="1" applyBorder="1" applyAlignment="1">
      <alignment wrapText="1"/>
    </xf>
    <xf numFmtId="0" fontId="20" fillId="0" borderId="1" xfId="0" applyFont="1" applyBorder="1"/>
    <xf numFmtId="3" fontId="0" fillId="0" borderId="1" xfId="0" applyNumberFormat="1" applyFont="1" applyBorder="1" applyAlignment="1">
      <alignment horizontal="center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/>
    <xf numFmtId="0" fontId="26" fillId="0" borderId="0" xfId="0" applyFont="1"/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wrapText="1"/>
    </xf>
    <xf numFmtId="0" fontId="35" fillId="0" borderId="0" xfId="0" applyFont="1" applyAlignment="1">
      <alignment wrapText="1"/>
    </xf>
    <xf numFmtId="0" fontId="30" fillId="0" borderId="1" xfId="0" applyFont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justify" vertical="top" wrapText="1"/>
    </xf>
    <xf numFmtId="0" fontId="30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3" fillId="0" borderId="1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left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2" fillId="0" borderId="21" xfId="7" applyFont="1" applyFill="1" applyBorder="1" applyAlignment="1">
      <alignment wrapText="1"/>
    </xf>
    <xf numFmtId="165" fontId="6" fillId="3" borderId="1" xfId="7" applyNumberFormat="1" applyFont="1" applyFill="1" applyBorder="1" applyAlignment="1"/>
    <xf numFmtId="0" fontId="14" fillId="3" borderId="1" xfId="7" applyFont="1" applyFill="1" applyBorder="1" applyAlignment="1">
      <alignment horizontal="center"/>
    </xf>
    <xf numFmtId="49" fontId="14" fillId="3" borderId="1" xfId="7" applyNumberFormat="1" applyFont="1" applyFill="1" applyBorder="1" applyAlignment="1">
      <alignment horizontal="center"/>
    </xf>
    <xf numFmtId="49" fontId="14" fillId="3" borderId="6" xfId="7" applyNumberFormat="1" applyFont="1" applyFill="1" applyBorder="1" applyAlignment="1">
      <alignment horizontal="center"/>
    </xf>
    <xf numFmtId="49" fontId="14" fillId="3" borderId="7" xfId="7" applyNumberFormat="1" applyFont="1" applyFill="1" applyBorder="1" applyAlignment="1">
      <alignment horizontal="center"/>
    </xf>
    <xf numFmtId="49" fontId="6" fillId="3" borderId="7" xfId="7" applyNumberFormat="1" applyFont="1" applyFill="1" applyBorder="1" applyAlignment="1">
      <alignment horizontal="center"/>
    </xf>
    <xf numFmtId="49" fontId="14" fillId="3" borderId="5" xfId="7" applyNumberFormat="1" applyFont="1" applyFill="1" applyBorder="1" applyAlignment="1">
      <alignment horizontal="center"/>
    </xf>
    <xf numFmtId="165" fontId="14" fillId="3" borderId="1" xfId="7" applyNumberFormat="1" applyFont="1" applyFill="1" applyBorder="1" applyAlignment="1"/>
    <xf numFmtId="49" fontId="6" fillId="3" borderId="1" xfId="7" applyNumberFormat="1" applyFont="1" applyFill="1" applyBorder="1" applyAlignment="1">
      <alignment horizontal="center" vertical="center"/>
    </xf>
    <xf numFmtId="165" fontId="6" fillId="3" borderId="1" xfId="7" applyNumberFormat="1" applyFont="1" applyFill="1" applyBorder="1" applyAlignment="1">
      <alignment horizontal="right" vertical="center"/>
    </xf>
    <xf numFmtId="0" fontId="6" fillId="3" borderId="1" xfId="7" applyFont="1" applyFill="1" applyBorder="1" applyAlignment="1">
      <alignment horizontal="center"/>
    </xf>
    <xf numFmtId="49" fontId="6" fillId="3" borderId="1" xfId="7" applyNumberFormat="1" applyFont="1" applyFill="1" applyBorder="1" applyAlignment="1">
      <alignment horizontal="center"/>
    </xf>
    <xf numFmtId="49" fontId="6" fillId="3" borderId="6" xfId="7" applyNumberFormat="1" applyFont="1" applyFill="1" applyBorder="1" applyAlignment="1">
      <alignment horizontal="center"/>
    </xf>
    <xf numFmtId="49" fontId="6" fillId="3" borderId="5" xfId="7" applyNumberFormat="1" applyFont="1" applyFill="1" applyBorder="1" applyAlignment="1">
      <alignment horizontal="center"/>
    </xf>
    <xf numFmtId="165" fontId="3" fillId="3" borderId="1" xfId="13" applyNumberFormat="1" applyFont="1" applyFill="1" applyBorder="1" applyAlignment="1">
      <alignment wrapText="1"/>
    </xf>
    <xf numFmtId="0" fontId="0" fillId="3" borderId="0" xfId="0" applyFill="1"/>
    <xf numFmtId="165" fontId="2" fillId="3" borderId="0" xfId="0" applyNumberFormat="1" applyFont="1" applyFill="1" applyAlignment="1">
      <alignment horizontal="right"/>
    </xf>
    <xf numFmtId="0" fontId="43" fillId="0" borderId="0" xfId="0" applyFont="1"/>
    <xf numFmtId="0" fontId="45" fillId="0" borderId="0" xfId="0" applyFont="1" applyAlignment="1">
      <alignment horizontal="justify"/>
    </xf>
    <xf numFmtId="0" fontId="44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top" wrapText="1"/>
    </xf>
    <xf numFmtId="0" fontId="45" fillId="0" borderId="1" xfId="0" applyFont="1" applyBorder="1" applyAlignment="1">
      <alignment horizontal="justify" vertical="top" wrapText="1"/>
    </xf>
    <xf numFmtId="170" fontId="45" fillId="0" borderId="1" xfId="15" applyNumberFormat="1" applyFont="1" applyBorder="1" applyAlignment="1">
      <alignment horizontal="justify" vertical="top" wrapText="1"/>
    </xf>
    <xf numFmtId="0" fontId="44" fillId="0" borderId="1" xfId="0" applyFont="1" applyBorder="1" applyAlignment="1">
      <alignment horizontal="justify" vertical="top" wrapText="1"/>
    </xf>
    <xf numFmtId="172" fontId="45" fillId="0" borderId="1" xfId="15" applyNumberFormat="1" applyFont="1" applyBorder="1" applyAlignment="1">
      <alignment horizontal="center" vertical="top" wrapText="1"/>
    </xf>
    <xf numFmtId="0" fontId="45" fillId="0" borderId="0" xfId="0" applyFont="1"/>
    <xf numFmtId="0" fontId="43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170" fontId="43" fillId="0" borderId="1" xfId="15" applyNumberFormat="1" applyFont="1" applyBorder="1" applyAlignment="1">
      <alignment horizontal="center" vertical="top" wrapText="1"/>
    </xf>
    <xf numFmtId="0" fontId="47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3" borderId="0" xfId="7" applyFont="1" applyFill="1"/>
    <xf numFmtId="171" fontId="3" fillId="0" borderId="1" xfId="0" applyNumberFormat="1" applyFont="1" applyBorder="1" applyAlignment="1">
      <alignment horizontal="center" vertical="center" wrapText="1"/>
    </xf>
    <xf numFmtId="0" fontId="48" fillId="3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0" fillId="0" borderId="6" xfId="0" applyFont="1" applyBorder="1" applyAlignment="1">
      <alignment vertical="center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3" borderId="1" xfId="7" applyFont="1" applyFill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49" fontId="6" fillId="2" borderId="12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0" fillId="0" borderId="2" xfId="0" applyFont="1" applyBorder="1" applyAlignment="1">
      <alignment vertical="center" wrapText="1"/>
    </xf>
    <xf numFmtId="171" fontId="20" fillId="0" borderId="1" xfId="0" applyNumberFormat="1" applyFont="1" applyBorder="1" applyAlignment="1">
      <alignment horizontal="center" vertical="center" wrapText="1"/>
    </xf>
    <xf numFmtId="171" fontId="2" fillId="0" borderId="1" xfId="0" applyNumberFormat="1" applyFont="1" applyBorder="1" applyAlignment="1">
      <alignment horizontal="center" vertical="center" wrapText="1"/>
    </xf>
    <xf numFmtId="171" fontId="2" fillId="0" borderId="2" xfId="0" applyNumberFormat="1" applyFont="1" applyBorder="1" applyAlignment="1">
      <alignment horizontal="center" vertical="center" wrapText="1"/>
    </xf>
    <xf numFmtId="171" fontId="20" fillId="0" borderId="2" xfId="0" applyNumberFormat="1" applyFont="1" applyBorder="1" applyAlignment="1">
      <alignment horizontal="center" vertical="center" wrapText="1"/>
    </xf>
    <xf numFmtId="170" fontId="2" fillId="0" borderId="1" xfId="13" applyNumberFormat="1" applyFont="1" applyBorder="1" applyAlignment="1">
      <alignment horizontal="center" vertical="center" wrapText="1"/>
    </xf>
    <xf numFmtId="0" fontId="43" fillId="0" borderId="1" xfId="0" applyFont="1" applyBorder="1" applyAlignment="1">
      <alignment vertical="top" wrapText="1"/>
    </xf>
    <xf numFmtId="0" fontId="43" fillId="0" borderId="1" xfId="0" applyFont="1" applyBorder="1" applyAlignment="1">
      <alignment vertical="center"/>
    </xf>
    <xf numFmtId="0" fontId="45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wrapText="1"/>
    </xf>
    <xf numFmtId="0" fontId="43" fillId="0" borderId="1" xfId="0" applyFont="1" applyBorder="1" applyAlignment="1">
      <alignment horizontal="left" wrapText="1"/>
    </xf>
    <xf numFmtId="0" fontId="43" fillId="0" borderId="1" xfId="0" applyFont="1" applyBorder="1" applyAlignment="1">
      <alignment horizontal="center" wrapText="1"/>
    </xf>
    <xf numFmtId="0" fontId="43" fillId="0" borderId="1" xfId="0" applyFont="1" applyBorder="1" applyAlignment="1">
      <alignment horizontal="left" vertical="top" wrapText="1"/>
    </xf>
    <xf numFmtId="0" fontId="6" fillId="2" borderId="12" xfId="7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5" fillId="0" borderId="1" xfId="0" applyFont="1" applyBorder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 wrapText="1"/>
    </xf>
    <xf numFmtId="0" fontId="45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5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left" vertical="center" wrapText="1"/>
    </xf>
    <xf numFmtId="167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0" fontId="51" fillId="3" borderId="1" xfId="0" applyFont="1" applyFill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5" xfId="0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3" borderId="1" xfId="7" applyNumberFormat="1" applyFont="1" applyFill="1" applyBorder="1" applyAlignment="1">
      <alignment horizontal="right"/>
    </xf>
    <xf numFmtId="166" fontId="12" fillId="3" borderId="0" xfId="12" applyNumberFormat="1" applyFont="1" applyFill="1"/>
    <xf numFmtId="165" fontId="14" fillId="3" borderId="1" xfId="7" applyNumberFormat="1" applyFont="1" applyFill="1" applyBorder="1" applyAlignment="1">
      <alignment horizontal="right"/>
    </xf>
    <xf numFmtId="165" fontId="6" fillId="3" borderId="2" xfId="7" applyNumberFormat="1" applyFont="1" applyFill="1" applyBorder="1" applyAlignment="1"/>
    <xf numFmtId="165" fontId="14" fillId="3" borderId="1" xfId="7" applyNumberFormat="1" applyFont="1" applyFill="1" applyBorder="1" applyAlignment="1">
      <alignment horizontal="right" vertical="center"/>
    </xf>
    <xf numFmtId="0" fontId="6" fillId="3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5" fillId="3" borderId="1" xfId="0" applyFont="1" applyFill="1" applyBorder="1" applyAlignment="1">
      <alignment vertical="center" wrapText="1"/>
    </xf>
    <xf numFmtId="0" fontId="45" fillId="3" borderId="0" xfId="0" applyFont="1" applyFill="1" applyAlignment="1">
      <alignment vertical="center"/>
    </xf>
    <xf numFmtId="0" fontId="5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3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3" borderId="0" xfId="0" applyNumberFormat="1" applyFont="1" applyFill="1" applyAlignment="1">
      <alignment horizontal="right"/>
    </xf>
    <xf numFmtId="165" fontId="4" fillId="3" borderId="0" xfId="0" applyNumberFormat="1" applyFont="1" applyFill="1" applyAlignment="1">
      <alignment horizontal="right"/>
    </xf>
    <xf numFmtId="165" fontId="3" fillId="3" borderId="1" xfId="13" applyNumberFormat="1" applyFont="1" applyFill="1" applyBorder="1" applyAlignment="1">
      <alignment horizontal="center" vertical="top" wrapText="1"/>
    </xf>
    <xf numFmtId="165" fontId="4" fillId="3" borderId="1" xfId="13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31" fillId="3" borderId="0" xfId="0" applyFont="1" applyFill="1" applyBorder="1" applyAlignment="1">
      <alignment horizontal="center" vertical="center" wrapText="1"/>
    </xf>
    <xf numFmtId="166" fontId="12" fillId="3" borderId="16" xfId="12" applyNumberFormat="1" applyFont="1" applyFill="1" applyBorder="1"/>
    <xf numFmtId="165" fontId="12" fillId="3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3" fillId="0" borderId="2" xfId="0" applyFont="1" applyBorder="1" applyAlignment="1">
      <alignment horizontal="center" vertical="top" wrapText="1"/>
    </xf>
    <xf numFmtId="0" fontId="6" fillId="2" borderId="0" xfId="7" applyFont="1" applyFill="1" applyAlignment="1">
      <alignment horizontal="right"/>
    </xf>
    <xf numFmtId="0" fontId="12" fillId="2" borderId="2" xfId="7" applyFont="1" applyFill="1" applyBorder="1" applyAlignment="1">
      <alignment wrapText="1"/>
    </xf>
    <xf numFmtId="165" fontId="45" fillId="2" borderId="1" xfId="0" applyNumberFormat="1" applyFont="1" applyFill="1" applyBorder="1"/>
    <xf numFmtId="0" fontId="45" fillId="0" borderId="1" xfId="0" applyFont="1" applyBorder="1" applyAlignment="1">
      <alignment horizontal="center"/>
    </xf>
    <xf numFmtId="49" fontId="45" fillId="0" borderId="1" xfId="0" applyNumberFormat="1" applyFont="1" applyBorder="1" applyAlignment="1">
      <alignment horizontal="center"/>
    </xf>
    <xf numFmtId="0" fontId="44" fillId="0" borderId="1" xfId="0" applyFont="1" applyBorder="1" applyAlignment="1">
      <alignment horizontal="center"/>
    </xf>
    <xf numFmtId="49" fontId="44" fillId="0" borderId="1" xfId="0" applyNumberFormat="1" applyFont="1" applyBorder="1" applyAlignment="1">
      <alignment horizontal="center"/>
    </xf>
    <xf numFmtId="0" fontId="45" fillId="0" borderId="0" xfId="0" applyFont="1" applyBorder="1" applyAlignment="1">
      <alignment horizontal="center"/>
    </xf>
    <xf numFmtId="49" fontId="45" fillId="0" borderId="0" xfId="0" applyNumberFormat="1" applyFont="1" applyBorder="1" applyAlignment="1">
      <alignment horizontal="center"/>
    </xf>
    <xf numFmtId="49" fontId="6" fillId="3" borderId="5" xfId="7" applyNumberFormat="1" applyFont="1" applyFill="1" applyBorder="1" applyAlignment="1">
      <alignment horizontal="center" vertical="center"/>
    </xf>
    <xf numFmtId="0" fontId="13" fillId="0" borderId="26" xfId="7" applyFont="1" applyFill="1" applyBorder="1" applyAlignment="1">
      <alignment wrapText="1"/>
    </xf>
    <xf numFmtId="49" fontId="14" fillId="3" borderId="1" xfId="7" applyNumberFormat="1" applyFont="1" applyFill="1" applyBorder="1" applyAlignment="1">
      <alignment horizontal="center" vertical="center"/>
    </xf>
    <xf numFmtId="49" fontId="14" fillId="3" borderId="1" xfId="7" applyNumberFormat="1" applyFont="1" applyFill="1" applyBorder="1" applyAlignment="1">
      <alignment horizontal="right"/>
    </xf>
    <xf numFmtId="0" fontId="6" fillId="3" borderId="0" xfId="7" applyFont="1" applyFill="1" applyAlignment="1">
      <alignment horizontal="center"/>
    </xf>
    <xf numFmtId="0" fontId="6" fillId="3" borderId="5" xfId="7" applyFont="1" applyFill="1" applyBorder="1" applyAlignment="1">
      <alignment horizontal="center"/>
    </xf>
    <xf numFmtId="49" fontId="12" fillId="3" borderId="5" xfId="7" applyNumberFormat="1" applyFont="1" applyFill="1" applyBorder="1" applyAlignment="1">
      <alignment horizontal="center"/>
    </xf>
    <xf numFmtId="49" fontId="13" fillId="3" borderId="5" xfId="7" applyNumberFormat="1" applyFont="1" applyFill="1" applyBorder="1" applyAlignment="1">
      <alignment horizontal="center"/>
    </xf>
    <xf numFmtId="49" fontId="6" fillId="3" borderId="2" xfId="7" applyNumberFormat="1" applyFont="1" applyFill="1" applyBorder="1" applyAlignment="1">
      <alignment horizontal="center"/>
    </xf>
    <xf numFmtId="49" fontId="12" fillId="3" borderId="2" xfId="7" applyNumberFormat="1" applyFont="1" applyFill="1" applyBorder="1" applyAlignment="1">
      <alignment horizontal="center"/>
    </xf>
    <xf numFmtId="49" fontId="6" fillId="3" borderId="0" xfId="7" applyNumberFormat="1" applyFont="1" applyFill="1" applyBorder="1" applyAlignment="1">
      <alignment horizontal="center"/>
    </xf>
    <xf numFmtId="0" fontId="6" fillId="3" borderId="5" xfId="7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 vertical="top" wrapText="1"/>
    </xf>
    <xf numFmtId="0" fontId="20" fillId="3" borderId="1" xfId="0" applyFont="1" applyFill="1" applyBorder="1" applyAlignment="1">
      <alignment horizontal="center" vertical="center" wrapText="1"/>
    </xf>
    <xf numFmtId="164" fontId="20" fillId="2" borderId="1" xfId="14" applyFont="1" applyFill="1" applyBorder="1" applyAlignment="1">
      <alignment horizontal="left" vertical="center" wrapText="1"/>
    </xf>
    <xf numFmtId="165" fontId="20" fillId="2" borderId="1" xfId="14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2" borderId="1" xfId="14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14" applyNumberFormat="1" applyFont="1" applyFill="1" applyBorder="1" applyAlignment="1">
      <alignment horizontal="center" vertical="center" wrapText="1"/>
    </xf>
    <xf numFmtId="165" fontId="23" fillId="0" borderId="0" xfId="0" applyNumberFormat="1" applyFont="1" applyAlignment="1">
      <alignment horizontal="right"/>
    </xf>
    <xf numFmtId="0" fontId="53" fillId="0" borderId="0" xfId="0" applyFont="1"/>
    <xf numFmtId="0" fontId="2" fillId="0" borderId="1" xfId="0" applyFont="1" applyBorder="1" applyAlignment="1">
      <alignment horizontal="center" vertical="center" wrapText="1"/>
    </xf>
    <xf numFmtId="165" fontId="44" fillId="2" borderId="1" xfId="0" applyNumberFormat="1" applyFont="1" applyFill="1" applyBorder="1"/>
    <xf numFmtId="49" fontId="6" fillId="3" borderId="1" xfId="7" applyNumberFormat="1" applyFont="1" applyFill="1" applyBorder="1" applyAlignment="1">
      <alignment horizontal="right"/>
    </xf>
    <xf numFmtId="49" fontId="14" fillId="3" borderId="6" xfId="7" applyNumberFormat="1" applyFont="1" applyFill="1" applyBorder="1" applyAlignment="1"/>
    <xf numFmtId="49" fontId="14" fillId="3" borderId="7" xfId="7" applyNumberFormat="1" applyFont="1" applyFill="1" applyBorder="1" applyAlignment="1"/>
    <xf numFmtId="49" fontId="14" fillId="3" borderId="5" xfId="7" applyNumberFormat="1" applyFont="1" applyFill="1" applyBorder="1" applyAlignment="1"/>
    <xf numFmtId="49" fontId="6" fillId="3" borderId="7" xfId="7" applyNumberFormat="1" applyFont="1" applyFill="1" applyBorder="1" applyAlignment="1"/>
    <xf numFmtId="49" fontId="6" fillId="3" borderId="5" xfId="7" applyNumberFormat="1" applyFont="1" applyFill="1" applyBorder="1" applyAlignment="1"/>
    <xf numFmtId="49" fontId="6" fillId="3" borderId="7" xfId="7" applyNumberFormat="1" applyFont="1" applyFill="1" applyBorder="1" applyAlignment="1">
      <alignment horizontal="left"/>
    </xf>
    <xf numFmtId="49" fontId="6" fillId="3" borderId="17" xfId="7" applyNumberFormat="1" applyFont="1" applyFill="1" applyBorder="1" applyAlignment="1">
      <alignment horizontal="center"/>
    </xf>
    <xf numFmtId="49" fontId="6" fillId="3" borderId="16" xfId="7" applyNumberFormat="1" applyFont="1" applyFill="1" applyBorder="1" applyAlignment="1"/>
    <xf numFmtId="49" fontId="6" fillId="3" borderId="14" xfId="7" applyNumberFormat="1" applyFont="1" applyFill="1" applyBorder="1" applyAlignment="1">
      <alignment horizontal="center"/>
    </xf>
    <xf numFmtId="49" fontId="6" fillId="3" borderId="18" xfId="7" applyNumberFormat="1" applyFont="1" applyFill="1" applyBorder="1" applyAlignment="1">
      <alignment horizontal="center"/>
    </xf>
    <xf numFmtId="49" fontId="6" fillId="3" borderId="20" xfId="7" applyNumberFormat="1" applyFont="1" applyFill="1" applyBorder="1" applyAlignment="1">
      <alignment horizontal="center"/>
    </xf>
    <xf numFmtId="49" fontId="6" fillId="3" borderId="19" xfId="7" applyNumberFormat="1" applyFont="1" applyFill="1" applyBorder="1" applyAlignment="1">
      <alignment horizontal="center"/>
    </xf>
    <xf numFmtId="0" fontId="14" fillId="3" borderId="5" xfId="7" applyFont="1" applyFill="1" applyBorder="1" applyAlignment="1">
      <alignment horizontal="center"/>
    </xf>
    <xf numFmtId="0" fontId="4" fillId="0" borderId="16" xfId="0" applyFont="1" applyBorder="1" applyAlignment="1">
      <alignment horizontal="right" vertical="top" wrapText="1"/>
    </xf>
    <xf numFmtId="0" fontId="13" fillId="2" borderId="0" xfId="0" applyFont="1" applyFill="1" applyBorder="1" applyAlignment="1">
      <alignment horizontal="center" vertical="top" wrapText="1"/>
    </xf>
    <xf numFmtId="0" fontId="49" fillId="0" borderId="0" xfId="0" applyFont="1"/>
    <xf numFmtId="0" fontId="23" fillId="0" borderId="0" xfId="0" applyFont="1" applyAlignment="1">
      <alignment horizontal="center"/>
    </xf>
    <xf numFmtId="0" fontId="6" fillId="3" borderId="1" xfId="7" applyFont="1" applyFill="1" applyBorder="1" applyAlignment="1">
      <alignment vertical="center" wrapText="1"/>
    </xf>
    <xf numFmtId="165" fontId="2" fillId="3" borderId="0" xfId="0" applyNumberFormat="1" applyFont="1" applyFill="1" applyAlignment="1">
      <alignment horizontal="right"/>
    </xf>
    <xf numFmtId="0" fontId="52" fillId="0" borderId="0" xfId="0" applyFont="1" applyAlignment="1"/>
    <xf numFmtId="0" fontId="0" fillId="0" borderId="0" xfId="0" applyAlignment="1">
      <alignment horizontal="right"/>
    </xf>
    <xf numFmtId="0" fontId="6" fillId="3" borderId="5" xfId="7" applyFont="1" applyFill="1" applyBorder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45" fillId="0" borderId="1" xfId="0" applyFont="1" applyBorder="1" applyAlignment="1">
      <alignment horizontal="center" vertical="top" wrapText="1"/>
    </xf>
    <xf numFmtId="0" fontId="6" fillId="0" borderId="2" xfId="7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2" borderId="12" xfId="7" applyFont="1" applyFill="1" applyBorder="1" applyAlignment="1">
      <alignment horizontal="center" vertical="center" wrapText="1"/>
    </xf>
    <xf numFmtId="49" fontId="12" fillId="2" borderId="13" xfId="7" applyNumberFormat="1" applyFont="1" applyFill="1" applyBorder="1" applyAlignment="1">
      <alignment horizontal="center" vertical="center"/>
    </xf>
    <xf numFmtId="0" fontId="12" fillId="2" borderId="13" xfId="7" applyFont="1" applyFill="1" applyBorder="1" applyAlignment="1">
      <alignment horizontal="center" vertical="center"/>
    </xf>
    <xf numFmtId="0" fontId="6" fillId="2" borderId="14" xfId="7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46" fillId="3" borderId="1" xfId="0" applyFont="1" applyFill="1" applyBorder="1" applyAlignment="1">
      <alignment horizontal="center" vertical="top" wrapText="1"/>
    </xf>
    <xf numFmtId="0" fontId="46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wrapText="1"/>
    </xf>
    <xf numFmtId="0" fontId="21" fillId="2" borderId="1" xfId="7" applyFont="1" applyFill="1" applyBorder="1" applyAlignment="1">
      <alignment wrapText="1"/>
    </xf>
    <xf numFmtId="0" fontId="10" fillId="2" borderId="1" xfId="7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wrapText="1"/>
    </xf>
    <xf numFmtId="165" fontId="3" fillId="0" borderId="5" xfId="0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 wrapText="1"/>
    </xf>
    <xf numFmtId="165" fontId="10" fillId="0" borderId="1" xfId="0" applyNumberFormat="1" applyFont="1" applyFill="1" applyBorder="1" applyAlignment="1">
      <alignment horizontal="center" wrapText="1"/>
    </xf>
    <xf numFmtId="165" fontId="8" fillId="2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44" fillId="0" borderId="1" xfId="0" applyNumberFormat="1" applyFont="1" applyBorder="1" applyAlignment="1">
      <alignment horizontal="center"/>
    </xf>
    <xf numFmtId="165" fontId="45" fillId="0" borderId="1" xfId="0" applyNumberFormat="1" applyFont="1" applyBorder="1" applyAlignment="1">
      <alignment horizontal="center"/>
    </xf>
    <xf numFmtId="165" fontId="14" fillId="3" borderId="1" xfId="7" applyNumberFormat="1" applyFont="1" applyFill="1" applyBorder="1" applyAlignment="1">
      <alignment horizontal="center"/>
    </xf>
    <xf numFmtId="165" fontId="6" fillId="3" borderId="1" xfId="7" applyNumberFormat="1" applyFont="1" applyFill="1" applyBorder="1" applyAlignment="1">
      <alignment horizontal="center"/>
    </xf>
    <xf numFmtId="165" fontId="12" fillId="3" borderId="5" xfId="7" applyNumberFormat="1" applyFont="1" applyFill="1" applyBorder="1" applyAlignment="1">
      <alignment horizontal="center"/>
    </xf>
    <xf numFmtId="165" fontId="13" fillId="3" borderId="5" xfId="7" applyNumberFormat="1" applyFont="1" applyFill="1" applyBorder="1" applyAlignment="1">
      <alignment horizontal="center"/>
    </xf>
    <xf numFmtId="165" fontId="12" fillId="3" borderId="2" xfId="7" applyNumberFormat="1" applyFont="1" applyFill="1" applyBorder="1" applyAlignment="1">
      <alignment horizontal="center"/>
    </xf>
    <xf numFmtId="165" fontId="6" fillId="3" borderId="5" xfId="7" applyNumberFormat="1" applyFont="1" applyFill="1" applyBorder="1" applyAlignment="1">
      <alignment horizontal="center"/>
    </xf>
    <xf numFmtId="165" fontId="14" fillId="3" borderId="5" xfId="7" applyNumberFormat="1" applyFont="1" applyFill="1" applyBorder="1" applyAlignment="1">
      <alignment horizontal="center"/>
    </xf>
    <xf numFmtId="0" fontId="46" fillId="3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wrapText="1"/>
    </xf>
    <xf numFmtId="0" fontId="13" fillId="3" borderId="1" xfId="0" applyFont="1" applyFill="1" applyBorder="1" applyAlignment="1">
      <alignment horizontal="left" wrapText="1"/>
    </xf>
    <xf numFmtId="0" fontId="12" fillId="0" borderId="6" xfId="7" applyFont="1" applyFill="1" applyBorder="1" applyAlignment="1">
      <alignment vertical="center" wrapText="1"/>
    </xf>
    <xf numFmtId="165" fontId="14" fillId="3" borderId="5" xfId="7" applyNumberFormat="1" applyFont="1" applyFill="1" applyBorder="1" applyAlignment="1"/>
    <xf numFmtId="165" fontId="6" fillId="3" borderId="5" xfId="7" applyNumberFormat="1" applyFont="1" applyFill="1" applyBorder="1" applyAlignment="1"/>
    <xf numFmtId="0" fontId="14" fillId="2" borderId="2" xfId="7" applyFont="1" applyFill="1" applyBorder="1" applyAlignment="1">
      <alignment horizontal="center"/>
    </xf>
    <xf numFmtId="49" fontId="14" fillId="2" borderId="2" xfId="7" applyNumberFormat="1" applyFont="1" applyFill="1" applyBorder="1" applyAlignment="1">
      <alignment horizontal="center"/>
    </xf>
    <xf numFmtId="49" fontId="14" fillId="3" borderId="18" xfId="7" applyNumberFormat="1" applyFont="1" applyFill="1" applyBorder="1" applyAlignment="1">
      <alignment horizontal="center"/>
    </xf>
    <xf numFmtId="49" fontId="14" fillId="3" borderId="20" xfId="7" applyNumberFormat="1" applyFont="1" applyFill="1" applyBorder="1" applyAlignment="1">
      <alignment horizontal="center"/>
    </xf>
    <xf numFmtId="49" fontId="14" fillId="3" borderId="19" xfId="7" applyNumberFormat="1" applyFont="1" applyFill="1" applyBorder="1" applyAlignment="1">
      <alignment horizontal="center"/>
    </xf>
    <xf numFmtId="49" fontId="14" fillId="3" borderId="2" xfId="7" applyNumberFormat="1" applyFont="1" applyFill="1" applyBorder="1" applyAlignment="1">
      <alignment horizontal="center"/>
    </xf>
    <xf numFmtId="165" fontId="14" fillId="3" borderId="2" xfId="7" applyNumberFormat="1" applyFont="1" applyFill="1" applyBorder="1" applyAlignment="1"/>
    <xf numFmtId="0" fontId="6" fillId="0" borderId="8" xfId="0" applyFont="1" applyBorder="1" applyAlignment="1">
      <alignment horizontal="left" vertical="top" wrapText="1"/>
    </xf>
    <xf numFmtId="0" fontId="12" fillId="2" borderId="1" xfId="7" applyFont="1" applyFill="1" applyBorder="1" applyAlignment="1">
      <alignment horizontal="left" vertical="top" wrapText="1"/>
    </xf>
    <xf numFmtId="0" fontId="12" fillId="2" borderId="1" xfId="7" applyFont="1" applyFill="1" applyBorder="1" applyAlignment="1">
      <alignment vertical="center" wrapText="1"/>
    </xf>
    <xf numFmtId="0" fontId="46" fillId="3" borderId="1" xfId="0" applyFont="1" applyFill="1" applyBorder="1" applyAlignment="1">
      <alignment horizontal="left" vertical="top" wrapText="1"/>
    </xf>
    <xf numFmtId="0" fontId="43" fillId="0" borderId="1" xfId="0" applyFont="1" applyBorder="1" applyAlignment="1">
      <alignment horizontal="center" vertical="top" wrapText="1"/>
    </xf>
    <xf numFmtId="165" fontId="20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165" fontId="20" fillId="0" borderId="18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vertical="center" wrapText="1"/>
    </xf>
    <xf numFmtId="165" fontId="46" fillId="2" borderId="15" xfId="7" applyNumberFormat="1" applyFont="1" applyFill="1" applyBorder="1" applyAlignment="1">
      <alignment horizontal="center" wrapText="1"/>
    </xf>
    <xf numFmtId="165" fontId="46" fillId="2" borderId="1" xfId="7" applyNumberFormat="1" applyFont="1" applyFill="1" applyBorder="1" applyAlignment="1">
      <alignment horizontal="center" wrapText="1"/>
    </xf>
    <xf numFmtId="0" fontId="46" fillId="0" borderId="1" xfId="0" applyFont="1" applyFill="1" applyBorder="1" applyAlignment="1">
      <alignment wrapText="1"/>
    </xf>
    <xf numFmtId="165" fontId="2" fillId="0" borderId="5" xfId="0" applyNumberFormat="1" applyFont="1" applyBorder="1" applyAlignment="1">
      <alignment horizontal="center" wrapText="1"/>
    </xf>
    <xf numFmtId="0" fontId="12" fillId="2" borderId="3" xfId="7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165" fontId="4" fillId="0" borderId="5" xfId="0" applyNumberFormat="1" applyFont="1" applyBorder="1" applyAlignment="1">
      <alignment horizontal="center" vertical="center" wrapText="1"/>
    </xf>
    <xf numFmtId="170" fontId="2" fillId="0" borderId="5" xfId="14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165" fontId="4" fillId="2" borderId="0" xfId="2" applyNumberFormat="1" applyFont="1" applyFill="1" applyBorder="1" applyAlignment="1">
      <alignment horizontal="center" vertical="center" wrapText="1"/>
    </xf>
    <xf numFmtId="0" fontId="55" fillId="0" borderId="0" xfId="0" applyFont="1"/>
    <xf numFmtId="165" fontId="55" fillId="0" borderId="0" xfId="0" applyNumberFormat="1" applyFont="1"/>
    <xf numFmtId="0" fontId="6" fillId="3" borderId="5" xfId="7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5" fillId="0" borderId="1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165" fontId="3" fillId="3" borderId="1" xfId="13" applyNumberFormat="1" applyFont="1" applyFill="1" applyBorder="1" applyAlignment="1">
      <alignment horizontal="center" wrapText="1"/>
    </xf>
    <xf numFmtId="165" fontId="12" fillId="3" borderId="2" xfId="7" applyNumberFormat="1" applyFont="1" applyFill="1" applyBorder="1" applyAlignment="1"/>
    <xf numFmtId="165" fontId="12" fillId="3" borderId="2" xfId="7" applyNumberFormat="1" applyFont="1" applyFill="1" applyBorder="1" applyAlignment="1">
      <alignment horizontal="right"/>
    </xf>
    <xf numFmtId="0" fontId="14" fillId="0" borderId="13" xfId="0" applyFont="1" applyBorder="1" applyAlignment="1">
      <alignment horizontal="left" vertical="top" wrapText="1"/>
    </xf>
    <xf numFmtId="0" fontId="13" fillId="2" borderId="13" xfId="7" applyFont="1" applyFill="1" applyBorder="1" applyAlignment="1">
      <alignment wrapText="1"/>
    </xf>
    <xf numFmtId="49" fontId="6" fillId="2" borderId="1" xfId="7" applyNumberFormat="1" applyFont="1" applyFill="1" applyBorder="1"/>
    <xf numFmtId="49" fontId="6" fillId="3" borderId="1" xfId="7" applyNumberFormat="1" applyFont="1" applyFill="1" applyBorder="1"/>
    <xf numFmtId="49" fontId="6" fillId="2" borderId="2" xfId="7" applyNumberFormat="1" applyFont="1" applyFill="1" applyBorder="1"/>
    <xf numFmtId="49" fontId="14" fillId="2" borderId="1" xfId="7" applyNumberFormat="1" applyFont="1" applyFill="1" applyBorder="1"/>
    <xf numFmtId="49" fontId="6" fillId="2" borderId="12" xfId="7" applyNumberFormat="1" applyFont="1" applyFill="1" applyBorder="1"/>
    <xf numFmtId="49" fontId="6" fillId="2" borderId="1" xfId="7" applyNumberFormat="1" applyFont="1" applyFill="1" applyBorder="1" applyAlignment="1"/>
    <xf numFmtId="49" fontId="14" fillId="2" borderId="1" xfId="7" applyNumberFormat="1" applyFont="1" applyFill="1" applyBorder="1" applyAlignment="1"/>
    <xf numFmtId="0" fontId="20" fillId="2" borderId="1" xfId="0" applyFont="1" applyFill="1" applyBorder="1" applyAlignment="1">
      <alignment horizontal="left" wrapText="1"/>
    </xf>
    <xf numFmtId="0" fontId="20" fillId="2" borderId="1" xfId="0" applyFont="1" applyFill="1" applyBorder="1" applyAlignment="1">
      <alignment horizontal="justify" vertical="top" wrapText="1"/>
    </xf>
    <xf numFmtId="165" fontId="20" fillId="2" borderId="1" xfId="0" applyNumberFormat="1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165" fontId="20" fillId="0" borderId="2" xfId="0" applyNumberFormat="1" applyFont="1" applyBorder="1" applyAlignment="1">
      <alignment horizontal="center" vertical="center" wrapText="1"/>
    </xf>
    <xf numFmtId="0" fontId="56" fillId="0" borderId="0" xfId="0" applyFont="1"/>
    <xf numFmtId="0" fontId="20" fillId="0" borderId="1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3" borderId="27" xfId="0" applyFont="1" applyFill="1" applyBorder="1" applyAlignment="1">
      <alignment horizontal="center" vertical="center" wrapText="1"/>
    </xf>
    <xf numFmtId="0" fontId="57" fillId="2" borderId="1" xfId="0" applyFont="1" applyFill="1" applyBorder="1" applyAlignment="1">
      <alignment horizontal="center" vertical="top" wrapText="1"/>
    </xf>
    <xf numFmtId="49" fontId="14" fillId="2" borderId="12" xfId="7" applyNumberFormat="1" applyFont="1" applyFill="1" applyBorder="1"/>
    <xf numFmtId="0" fontId="34" fillId="0" borderId="22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45" fillId="0" borderId="15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5" fillId="0" borderId="15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50" fillId="0" borderId="24" xfId="0" applyFont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45" fillId="3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6" xfId="0" applyFont="1" applyBorder="1" applyAlignment="1">
      <alignment horizontal="center" vertical="top" wrapText="1"/>
    </xf>
    <xf numFmtId="0" fontId="32" fillId="0" borderId="5" xfId="0" applyFont="1" applyBorder="1" applyAlignment="1">
      <alignment horizontal="center" vertical="top" wrapText="1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20" fillId="0" borderId="0" xfId="0" applyFont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/>
    </xf>
    <xf numFmtId="0" fontId="52" fillId="0" borderId="0" xfId="0" applyFont="1" applyAlignment="1"/>
    <xf numFmtId="0" fontId="0" fillId="0" borderId="0" xfId="0" applyAlignment="1">
      <alignment horizontal="right"/>
    </xf>
    <xf numFmtId="0" fontId="53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165" fontId="5" fillId="2" borderId="0" xfId="0" applyNumberFormat="1" applyFont="1" applyFill="1" applyAlignment="1">
      <alignment horizontal="right"/>
    </xf>
    <xf numFmtId="0" fontId="6" fillId="3" borderId="6" xfId="7" applyFont="1" applyFill="1" applyBorder="1" applyAlignment="1">
      <alignment horizontal="center" vertical="center" wrapText="1"/>
    </xf>
    <xf numFmtId="0" fontId="6" fillId="3" borderId="7" xfId="7" applyFont="1" applyFill="1" applyBorder="1" applyAlignment="1">
      <alignment horizontal="center" vertical="center" wrapText="1"/>
    </xf>
    <xf numFmtId="0" fontId="6" fillId="3" borderId="5" xfId="7" applyFont="1" applyFill="1" applyBorder="1" applyAlignment="1">
      <alignment horizontal="center" vertical="center" wrapText="1"/>
    </xf>
    <xf numFmtId="0" fontId="6" fillId="3" borderId="6" xfId="7" applyFont="1" applyFill="1" applyBorder="1" applyAlignment="1">
      <alignment horizontal="center"/>
    </xf>
    <xf numFmtId="0" fontId="6" fillId="3" borderId="7" xfId="7" applyFont="1" applyFill="1" applyBorder="1" applyAlignment="1">
      <alignment horizontal="center"/>
    </xf>
    <xf numFmtId="0" fontId="6" fillId="3" borderId="5" xfId="7" applyFont="1" applyFill="1" applyBorder="1" applyAlignment="1">
      <alignment horizontal="center"/>
    </xf>
    <xf numFmtId="0" fontId="2" fillId="0" borderId="0" xfId="7" applyFont="1" applyFill="1" applyAlignment="1"/>
    <xf numFmtId="0" fontId="54" fillId="0" borderId="0" xfId="0" applyFont="1" applyAlignment="1"/>
    <xf numFmtId="0" fontId="14" fillId="0" borderId="0" xfId="7" applyFont="1" applyAlignment="1">
      <alignment horizontal="center" wrapText="1"/>
    </xf>
    <xf numFmtId="0" fontId="6" fillId="3" borderId="0" xfId="7" applyFont="1" applyFill="1" applyAlignment="1">
      <alignment horizontal="right"/>
    </xf>
    <xf numFmtId="0" fontId="6" fillId="2" borderId="0" xfId="7" applyFont="1" applyFill="1" applyAlignment="1">
      <alignment horizontal="right"/>
    </xf>
    <xf numFmtId="0" fontId="14" fillId="3" borderId="6" xfId="7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6" fillId="2" borderId="17" xfId="7" applyFont="1" applyFill="1" applyBorder="1" applyAlignment="1">
      <alignment horizontal="center" vertical="center" wrapText="1"/>
    </xf>
    <xf numFmtId="0" fontId="6" fillId="2" borderId="16" xfId="7" applyFont="1" applyFill="1" applyBorder="1" applyAlignment="1">
      <alignment horizontal="center" vertical="center" wrapText="1"/>
    </xf>
    <xf numFmtId="0" fontId="6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49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6" fillId="0" borderId="0" xfId="7" applyFont="1" applyFill="1" applyAlignment="1">
      <alignment horizontal="left"/>
    </xf>
    <xf numFmtId="0" fontId="49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9" fillId="0" borderId="0" xfId="0" applyFont="1" applyAlignment="1"/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165" fontId="6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30" fillId="0" borderId="0" xfId="0" applyFont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5" fillId="0" borderId="2" xfId="0" applyFont="1" applyBorder="1" applyAlignment="1">
      <alignment horizontal="center" vertical="top" wrapText="1"/>
    </xf>
    <xf numFmtId="0" fontId="45" fillId="0" borderId="12" xfId="0" applyFont="1" applyBorder="1" applyAlignment="1">
      <alignment horizontal="center" vertical="top" wrapText="1"/>
    </xf>
    <xf numFmtId="0" fontId="45" fillId="0" borderId="15" xfId="0" applyFont="1" applyBorder="1" applyAlignment="1">
      <alignment horizontal="center" vertical="top" wrapText="1"/>
    </xf>
    <xf numFmtId="0" fontId="44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165" fontId="2" fillId="3" borderId="0" xfId="0" applyNumberFormat="1" applyFont="1" applyFill="1" applyAlignment="1">
      <alignment horizontal="right"/>
    </xf>
    <xf numFmtId="0" fontId="2" fillId="0" borderId="0" xfId="7" applyFont="1" applyFill="1" applyAlignment="1">
      <alignment horizontal="left"/>
    </xf>
    <xf numFmtId="0" fontId="45" fillId="0" borderId="0" xfId="0" applyFont="1" applyAlignment="1"/>
    <xf numFmtId="0" fontId="45" fillId="0" borderId="0" xfId="0" applyFont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wrapText="1"/>
    </xf>
    <xf numFmtId="0" fontId="0" fillId="0" borderId="0" xfId="0" applyFont="1" applyAlignment="1">
      <alignment horizontal="right"/>
    </xf>
    <xf numFmtId="0" fontId="43" fillId="0" borderId="0" xfId="0" applyFont="1" applyFill="1" applyBorder="1" applyAlignment="1">
      <alignment horizontal="left" wrapText="1"/>
    </xf>
    <xf numFmtId="0" fontId="44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258" customWidth="1"/>
    <col min="3" max="3" width="9.28515625" customWidth="1"/>
  </cols>
  <sheetData>
    <row r="1" spans="1:2" ht="15.75" x14ac:dyDescent="0.25">
      <c r="B1" s="248" t="s">
        <v>176</v>
      </c>
    </row>
    <row r="2" spans="1:2" ht="15.75" x14ac:dyDescent="0.25">
      <c r="B2" s="248" t="s">
        <v>0</v>
      </c>
    </row>
    <row r="3" spans="1:2" ht="15.75" x14ac:dyDescent="0.25">
      <c r="A3" s="140"/>
      <c r="B3" s="248" t="s">
        <v>1</v>
      </c>
    </row>
    <row r="4" spans="1:2" ht="15.75" x14ac:dyDescent="0.25">
      <c r="B4" s="248" t="s">
        <v>2</v>
      </c>
    </row>
    <row r="5" spans="1:2" x14ac:dyDescent="0.25">
      <c r="B5" s="249" t="s">
        <v>427</v>
      </c>
    </row>
    <row r="6" spans="1:2" x14ac:dyDescent="0.25">
      <c r="B6" s="249"/>
    </row>
    <row r="7" spans="1:2" ht="63" customHeight="1" x14ac:dyDescent="0.3">
      <c r="A7" s="459" t="s">
        <v>190</v>
      </c>
      <c r="B7" s="459"/>
    </row>
    <row r="8" spans="1:2" ht="60" customHeight="1" x14ac:dyDescent="0.25">
      <c r="A8" s="460" t="s">
        <v>191</v>
      </c>
      <c r="B8" s="461"/>
    </row>
    <row r="9" spans="1:2" ht="16.5" customHeight="1" x14ac:dyDescent="0.25">
      <c r="A9" s="152">
        <v>1</v>
      </c>
      <c r="B9" s="186">
        <v>2</v>
      </c>
    </row>
    <row r="10" spans="1:2" ht="19.5" customHeight="1" x14ac:dyDescent="0.25">
      <c r="A10" s="462" t="s">
        <v>192</v>
      </c>
      <c r="B10" s="463"/>
    </row>
    <row r="11" spans="1:2" ht="66" customHeight="1" x14ac:dyDescent="0.25">
      <c r="A11" s="215" t="s">
        <v>285</v>
      </c>
      <c r="B11" s="250" t="s">
        <v>326</v>
      </c>
    </row>
    <row r="12" spans="1:2" ht="57" customHeight="1" x14ac:dyDescent="0.25">
      <c r="A12" s="216" t="s">
        <v>181</v>
      </c>
      <c r="B12" s="251" t="s">
        <v>327</v>
      </c>
    </row>
    <row r="13" spans="1:2" ht="39" customHeight="1" x14ac:dyDescent="0.25">
      <c r="A13" s="216" t="s">
        <v>179</v>
      </c>
      <c r="B13" s="251" t="s">
        <v>178</v>
      </c>
    </row>
    <row r="14" spans="1:2" ht="39.75" customHeight="1" x14ac:dyDescent="0.25">
      <c r="A14" s="216" t="s">
        <v>193</v>
      </c>
      <c r="B14" s="251" t="s">
        <v>194</v>
      </c>
    </row>
    <row r="15" spans="1:2" ht="72.75" customHeight="1" x14ac:dyDescent="0.25">
      <c r="A15" s="216" t="s">
        <v>247</v>
      </c>
      <c r="B15" s="252" t="s">
        <v>328</v>
      </c>
    </row>
    <row r="16" spans="1:2" ht="72" customHeight="1" x14ac:dyDescent="0.25">
      <c r="A16" s="216" t="s">
        <v>248</v>
      </c>
      <c r="B16" s="252" t="s">
        <v>329</v>
      </c>
    </row>
    <row r="17" spans="1:2" ht="81" customHeight="1" x14ac:dyDescent="0.25">
      <c r="A17" s="216" t="s">
        <v>330</v>
      </c>
      <c r="B17" s="252" t="s">
        <v>331</v>
      </c>
    </row>
    <row r="18" spans="1:2" ht="56.25" customHeight="1" x14ac:dyDescent="0.25">
      <c r="A18" s="216" t="s">
        <v>332</v>
      </c>
      <c r="B18" s="252" t="s">
        <v>333</v>
      </c>
    </row>
    <row r="19" spans="1:2" ht="62.25" customHeight="1" x14ac:dyDescent="0.25">
      <c r="A19" s="216" t="s">
        <v>334</v>
      </c>
      <c r="B19" s="252" t="s">
        <v>335</v>
      </c>
    </row>
    <row r="20" spans="1:2" ht="91.5" customHeight="1" x14ac:dyDescent="0.25">
      <c r="A20" s="216" t="s">
        <v>336</v>
      </c>
      <c r="B20" s="252" t="s">
        <v>337</v>
      </c>
    </row>
    <row r="21" spans="1:2" ht="46.5" customHeight="1" x14ac:dyDescent="0.25">
      <c r="A21" s="216" t="s">
        <v>338</v>
      </c>
      <c r="B21" s="252" t="s">
        <v>339</v>
      </c>
    </row>
    <row r="22" spans="1:2" ht="75" x14ac:dyDescent="0.25">
      <c r="A22" s="216" t="s">
        <v>340</v>
      </c>
      <c r="B22" s="252" t="s">
        <v>341</v>
      </c>
    </row>
    <row r="23" spans="1:2" ht="37.5" x14ac:dyDescent="0.25">
      <c r="A23" s="216" t="s">
        <v>409</v>
      </c>
      <c r="B23" s="252" t="s">
        <v>410</v>
      </c>
    </row>
    <row r="24" spans="1:2" ht="43.5" customHeight="1" x14ac:dyDescent="0.25">
      <c r="A24" s="216" t="s">
        <v>342</v>
      </c>
      <c r="B24" s="252" t="s">
        <v>343</v>
      </c>
    </row>
    <row r="25" spans="1:2" ht="46.5" customHeight="1" x14ac:dyDescent="0.25">
      <c r="A25" s="216" t="s">
        <v>195</v>
      </c>
      <c r="B25" s="252" t="s">
        <v>196</v>
      </c>
    </row>
    <row r="26" spans="1:2" ht="56.25" customHeight="1" x14ac:dyDescent="0.25">
      <c r="A26" s="216" t="s">
        <v>197</v>
      </c>
      <c r="B26" s="252" t="s">
        <v>198</v>
      </c>
    </row>
    <row r="27" spans="1:2" ht="38.25" customHeight="1" x14ac:dyDescent="0.25">
      <c r="A27" s="216" t="s">
        <v>199</v>
      </c>
      <c r="B27" s="251" t="s">
        <v>200</v>
      </c>
    </row>
    <row r="28" spans="1:2" ht="87.75" customHeight="1" x14ac:dyDescent="0.25">
      <c r="A28" s="216" t="s">
        <v>405</v>
      </c>
      <c r="B28" s="251" t="s">
        <v>406</v>
      </c>
    </row>
    <row r="29" spans="1:2" ht="87.75" customHeight="1" x14ac:dyDescent="0.25">
      <c r="A29" s="216" t="s">
        <v>407</v>
      </c>
      <c r="B29" s="251" t="s">
        <v>408</v>
      </c>
    </row>
    <row r="30" spans="1:2" ht="66" customHeight="1" x14ac:dyDescent="0.25">
      <c r="A30" s="216" t="s">
        <v>386</v>
      </c>
      <c r="B30" s="253" t="s">
        <v>387</v>
      </c>
    </row>
    <row r="31" spans="1:2" ht="63" customHeight="1" x14ac:dyDescent="0.25">
      <c r="A31" s="224" t="s">
        <v>344</v>
      </c>
      <c r="B31" s="238" t="s">
        <v>345</v>
      </c>
    </row>
    <row r="32" spans="1:2" ht="54" customHeight="1" x14ac:dyDescent="0.25">
      <c r="A32" s="224" t="s">
        <v>346</v>
      </c>
      <c r="B32" s="238" t="s">
        <v>347</v>
      </c>
    </row>
    <row r="33" spans="1:2" s="140" customFormat="1" ht="37.5" x14ac:dyDescent="0.25">
      <c r="A33" s="224" t="s">
        <v>348</v>
      </c>
      <c r="B33" s="238" t="s">
        <v>349</v>
      </c>
    </row>
    <row r="34" spans="1:2" ht="81" customHeight="1" x14ac:dyDescent="0.3">
      <c r="A34" s="210" t="s">
        <v>350</v>
      </c>
      <c r="B34" s="238" t="s">
        <v>351</v>
      </c>
    </row>
    <row r="35" spans="1:2" ht="37.5" x14ac:dyDescent="0.3">
      <c r="A35" s="210" t="s">
        <v>352</v>
      </c>
      <c r="B35" s="238" t="s">
        <v>353</v>
      </c>
    </row>
    <row r="36" spans="1:2" ht="56.25" x14ac:dyDescent="0.3">
      <c r="A36" s="210" t="s">
        <v>354</v>
      </c>
      <c r="B36" s="238" t="s">
        <v>355</v>
      </c>
    </row>
    <row r="37" spans="1:2" ht="81.75" customHeight="1" x14ac:dyDescent="0.3">
      <c r="A37" s="210" t="s">
        <v>356</v>
      </c>
      <c r="B37" s="238" t="s">
        <v>357</v>
      </c>
    </row>
    <row r="38" spans="1:2" ht="36.75" customHeight="1" x14ac:dyDescent="0.3">
      <c r="A38" s="210" t="s">
        <v>358</v>
      </c>
      <c r="B38" s="238" t="s">
        <v>359</v>
      </c>
    </row>
    <row r="39" spans="1:2" ht="59.25" customHeight="1" x14ac:dyDescent="0.3">
      <c r="A39" s="210" t="s">
        <v>360</v>
      </c>
      <c r="B39" s="238" t="s">
        <v>361</v>
      </c>
    </row>
    <row r="40" spans="1:2" ht="56.25" customHeight="1" x14ac:dyDescent="0.25">
      <c r="A40" s="451" t="s">
        <v>362</v>
      </c>
      <c r="B40" s="453" t="s">
        <v>201</v>
      </c>
    </row>
    <row r="41" spans="1:2" ht="22.5" customHeight="1" x14ac:dyDescent="0.25">
      <c r="A41" s="451"/>
      <c r="B41" s="453"/>
    </row>
    <row r="42" spans="1:2" ht="65.25" customHeight="1" x14ac:dyDescent="0.25">
      <c r="A42" s="224" t="s">
        <v>363</v>
      </c>
      <c r="B42" s="238" t="s">
        <v>364</v>
      </c>
    </row>
    <row r="43" spans="1:2" ht="44.25" customHeight="1" x14ac:dyDescent="0.25">
      <c r="A43" s="216" t="s">
        <v>202</v>
      </c>
      <c r="B43" s="251" t="s">
        <v>203</v>
      </c>
    </row>
    <row r="44" spans="1:2" ht="27" customHeight="1" x14ac:dyDescent="0.25">
      <c r="A44" s="216" t="s">
        <v>204</v>
      </c>
      <c r="B44" s="251" t="s">
        <v>205</v>
      </c>
    </row>
    <row r="45" spans="1:2" ht="36" customHeight="1" x14ac:dyDescent="0.25">
      <c r="A45" s="225" t="s">
        <v>365</v>
      </c>
      <c r="B45" s="238" t="s">
        <v>366</v>
      </c>
    </row>
    <row r="46" spans="1:2" ht="15" customHeight="1" x14ac:dyDescent="0.25">
      <c r="A46" s="458" t="s">
        <v>204</v>
      </c>
      <c r="B46" s="453" t="s">
        <v>367</v>
      </c>
    </row>
    <row r="47" spans="1:2" ht="30" customHeight="1" x14ac:dyDescent="0.25">
      <c r="A47" s="458"/>
      <c r="B47" s="453"/>
    </row>
    <row r="48" spans="1:2" ht="18.75" x14ac:dyDescent="0.25">
      <c r="A48" s="217" t="s">
        <v>388</v>
      </c>
      <c r="B48" s="238" t="s">
        <v>166</v>
      </c>
    </row>
    <row r="49" spans="1:2" ht="39.75" customHeight="1" x14ac:dyDescent="0.25">
      <c r="A49" s="217" t="s">
        <v>286</v>
      </c>
      <c r="B49" s="251" t="s">
        <v>206</v>
      </c>
    </row>
    <row r="50" spans="1:2" ht="51" customHeight="1" x14ac:dyDescent="0.25">
      <c r="A50" s="217" t="s">
        <v>389</v>
      </c>
      <c r="B50" s="228" t="s">
        <v>390</v>
      </c>
    </row>
    <row r="51" spans="1:2" ht="35.25" customHeight="1" x14ac:dyDescent="0.25">
      <c r="A51" s="217" t="s">
        <v>391</v>
      </c>
      <c r="B51" s="254" t="s">
        <v>392</v>
      </c>
    </row>
    <row r="52" spans="1:2" ht="69.75" customHeight="1" x14ac:dyDescent="0.25">
      <c r="A52" s="217" t="s">
        <v>287</v>
      </c>
      <c r="B52" s="251" t="s">
        <v>207</v>
      </c>
    </row>
    <row r="53" spans="1:2" ht="69.75" customHeight="1" x14ac:dyDescent="0.25">
      <c r="A53" s="229" t="s">
        <v>402</v>
      </c>
      <c r="B53" s="255" t="s">
        <v>403</v>
      </c>
    </row>
    <row r="54" spans="1:2" ht="63" customHeight="1" x14ac:dyDescent="0.25">
      <c r="A54" s="217" t="s">
        <v>393</v>
      </c>
      <c r="B54" s="255" t="s">
        <v>394</v>
      </c>
    </row>
    <row r="55" spans="1:2" s="170" customFormat="1" ht="37.5" customHeight="1" x14ac:dyDescent="0.25">
      <c r="A55" s="217" t="s">
        <v>395</v>
      </c>
      <c r="B55" s="237" t="s">
        <v>396</v>
      </c>
    </row>
    <row r="56" spans="1:2" s="170" customFormat="1" ht="41.25" customHeight="1" x14ac:dyDescent="0.25">
      <c r="A56" s="217" t="s">
        <v>397</v>
      </c>
      <c r="B56" s="237" t="s">
        <v>398</v>
      </c>
    </row>
    <row r="57" spans="1:2" ht="34.5" customHeight="1" x14ac:dyDescent="0.25">
      <c r="A57" s="218" t="s">
        <v>368</v>
      </c>
      <c r="B57" s="238" t="s">
        <v>369</v>
      </c>
    </row>
    <row r="58" spans="1:2" ht="38.25" customHeight="1" x14ac:dyDescent="0.25">
      <c r="A58" s="186" t="s">
        <v>288</v>
      </c>
      <c r="B58" s="251" t="s">
        <v>165</v>
      </c>
    </row>
    <row r="59" spans="1:2" ht="54.75" customHeight="1" x14ac:dyDescent="0.25">
      <c r="A59" s="186" t="s">
        <v>289</v>
      </c>
      <c r="B59" s="251" t="s">
        <v>164</v>
      </c>
    </row>
    <row r="60" spans="1:2" ht="46.5" customHeight="1" x14ac:dyDescent="0.25">
      <c r="A60" s="186" t="s">
        <v>290</v>
      </c>
      <c r="B60" s="251" t="s">
        <v>163</v>
      </c>
    </row>
    <row r="61" spans="1:2" ht="31.5" customHeight="1" x14ac:dyDescent="0.25">
      <c r="A61" s="186" t="s">
        <v>291</v>
      </c>
      <c r="B61" s="251" t="s">
        <v>208</v>
      </c>
    </row>
    <row r="62" spans="1:2" ht="57.75" customHeight="1" x14ac:dyDescent="0.25">
      <c r="A62" s="141" t="s">
        <v>292</v>
      </c>
      <c r="B62" s="251" t="s">
        <v>209</v>
      </c>
    </row>
    <row r="63" spans="1:2" ht="31.5" customHeight="1" x14ac:dyDescent="0.25">
      <c r="A63" s="141" t="s">
        <v>293</v>
      </c>
      <c r="B63" s="251" t="s">
        <v>210</v>
      </c>
    </row>
    <row r="64" spans="1:2" ht="32.25" customHeight="1" x14ac:dyDescent="0.25">
      <c r="A64" s="139" t="s">
        <v>211</v>
      </c>
      <c r="B64" s="251" t="s">
        <v>212</v>
      </c>
    </row>
    <row r="65" spans="1:93" s="140" customFormat="1" ht="75" x14ac:dyDescent="0.25">
      <c r="A65" s="224" t="s">
        <v>370</v>
      </c>
      <c r="B65" s="238" t="s">
        <v>371</v>
      </c>
    </row>
    <row r="66" spans="1:93" ht="46.5" customHeight="1" x14ac:dyDescent="0.25">
      <c r="A66" s="224" t="s">
        <v>372</v>
      </c>
      <c r="B66" s="238" t="s">
        <v>373</v>
      </c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  <c r="BI66" s="140"/>
      <c r="BJ66" s="140"/>
      <c r="BK66" s="140"/>
      <c r="BL66" s="140"/>
      <c r="BM66" s="140"/>
      <c r="BN66" s="140"/>
      <c r="BO66" s="140"/>
      <c r="BP66" s="140"/>
      <c r="BQ66" s="140"/>
      <c r="BR66" s="140"/>
      <c r="BS66" s="140"/>
      <c r="BT66" s="140"/>
      <c r="BU66" s="140"/>
      <c r="BV66" s="140"/>
      <c r="BW66" s="140"/>
      <c r="BX66" s="140"/>
      <c r="BY66" s="140"/>
      <c r="BZ66" s="140"/>
      <c r="CA66" s="140"/>
      <c r="CB66" s="140"/>
      <c r="CC66" s="140"/>
      <c r="CD66" s="140"/>
      <c r="CE66" s="140"/>
      <c r="CF66" s="140"/>
      <c r="CG66" s="140"/>
      <c r="CH66" s="140"/>
      <c r="CI66" s="140"/>
      <c r="CJ66" s="140"/>
      <c r="CK66" s="140"/>
      <c r="CL66" s="140"/>
      <c r="CM66" s="140"/>
      <c r="CN66" s="140"/>
      <c r="CO66" s="140"/>
    </row>
    <row r="67" spans="1:93" ht="31.5" customHeight="1" x14ac:dyDescent="0.25">
      <c r="A67" s="224" t="s">
        <v>374</v>
      </c>
      <c r="B67" s="238" t="s">
        <v>212</v>
      </c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  <c r="BI67" s="140"/>
      <c r="BJ67" s="140"/>
      <c r="BK67" s="140"/>
      <c r="BL67" s="140"/>
      <c r="BM67" s="140"/>
      <c r="BN67" s="140"/>
      <c r="BO67" s="140"/>
      <c r="BP67" s="140"/>
      <c r="BQ67" s="140"/>
      <c r="BR67" s="140"/>
      <c r="BS67" s="140"/>
      <c r="BT67" s="140"/>
      <c r="BU67" s="140"/>
      <c r="BV67" s="140"/>
      <c r="BW67" s="140"/>
      <c r="BX67" s="140"/>
      <c r="BY67" s="140"/>
      <c r="BZ67" s="140"/>
      <c r="CA67" s="140"/>
      <c r="CB67" s="140"/>
      <c r="CC67" s="140"/>
      <c r="CD67" s="140"/>
      <c r="CE67" s="140"/>
      <c r="CF67" s="140"/>
      <c r="CG67" s="140"/>
      <c r="CH67" s="140"/>
      <c r="CI67" s="140"/>
      <c r="CJ67" s="140"/>
      <c r="CK67" s="140"/>
      <c r="CL67" s="140"/>
      <c r="CM67" s="140"/>
      <c r="CN67" s="140"/>
      <c r="CO67" s="140"/>
    </row>
    <row r="68" spans="1:93" ht="66.75" customHeight="1" x14ac:dyDescent="0.25">
      <c r="A68" s="139" t="s">
        <v>213</v>
      </c>
      <c r="B68" s="251" t="s">
        <v>249</v>
      </c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  <c r="BI68" s="140"/>
      <c r="BJ68" s="140"/>
      <c r="BK68" s="140"/>
      <c r="BL68" s="140"/>
      <c r="BM68" s="140"/>
      <c r="BN68" s="140"/>
      <c r="BO68" s="140"/>
      <c r="BP68" s="140"/>
      <c r="BQ68" s="140"/>
      <c r="BR68" s="140"/>
      <c r="BS68" s="140"/>
      <c r="BT68" s="140"/>
      <c r="BU68" s="140"/>
      <c r="BV68" s="140"/>
      <c r="BW68" s="140"/>
      <c r="BX68" s="140"/>
      <c r="BY68" s="140"/>
      <c r="BZ68" s="140"/>
      <c r="CA68" s="140"/>
      <c r="CB68" s="140"/>
      <c r="CC68" s="140"/>
      <c r="CD68" s="140"/>
      <c r="CE68" s="140"/>
      <c r="CF68" s="140"/>
      <c r="CG68" s="140"/>
      <c r="CH68" s="140"/>
      <c r="CI68" s="140"/>
      <c r="CJ68" s="140"/>
      <c r="CK68" s="140"/>
      <c r="CL68" s="140"/>
      <c r="CM68" s="140"/>
      <c r="CN68" s="140"/>
      <c r="CO68" s="140"/>
    </row>
    <row r="69" spans="1:93" ht="57" customHeight="1" x14ac:dyDescent="0.25">
      <c r="A69" s="139" t="s">
        <v>294</v>
      </c>
      <c r="B69" s="251" t="s">
        <v>214</v>
      </c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  <c r="BI69" s="140"/>
      <c r="BJ69" s="140"/>
      <c r="BK69" s="140"/>
      <c r="BL69" s="140"/>
      <c r="BM69" s="140"/>
      <c r="BN69" s="140"/>
      <c r="BO69" s="140"/>
      <c r="BP69" s="140"/>
      <c r="BQ69" s="140"/>
      <c r="BR69" s="140"/>
      <c r="BS69" s="140"/>
      <c r="BT69" s="140"/>
      <c r="BU69" s="140"/>
      <c r="BV69" s="140"/>
      <c r="BW69" s="140"/>
      <c r="BX69" s="140"/>
      <c r="BY69" s="140"/>
      <c r="BZ69" s="140"/>
      <c r="CA69" s="140"/>
      <c r="CB69" s="140"/>
      <c r="CC69" s="140"/>
      <c r="CD69" s="140"/>
      <c r="CE69" s="140"/>
      <c r="CF69" s="140"/>
      <c r="CG69" s="140"/>
      <c r="CH69" s="140"/>
      <c r="CI69" s="140"/>
      <c r="CJ69" s="140"/>
      <c r="CK69" s="140"/>
      <c r="CL69" s="140"/>
      <c r="CM69" s="140"/>
      <c r="CN69" s="140"/>
      <c r="CO69" s="140"/>
    </row>
    <row r="70" spans="1:93" ht="43.5" customHeight="1" x14ac:dyDescent="0.25">
      <c r="A70" s="139" t="s">
        <v>215</v>
      </c>
      <c r="B70" s="251" t="s">
        <v>216</v>
      </c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  <c r="BI70" s="140"/>
      <c r="BJ70" s="140"/>
      <c r="BK70" s="140"/>
      <c r="BL70" s="140"/>
      <c r="BM70" s="140"/>
      <c r="BN70" s="140"/>
      <c r="BO70" s="140"/>
      <c r="BP70" s="140"/>
      <c r="BQ70" s="140"/>
      <c r="BR70" s="140"/>
      <c r="BS70" s="140"/>
      <c r="BT70" s="140"/>
      <c r="BU70" s="140"/>
      <c r="BV70" s="140"/>
      <c r="BW70" s="140"/>
      <c r="BX70" s="140"/>
      <c r="BY70" s="140"/>
      <c r="BZ70" s="140"/>
      <c r="CA70" s="140"/>
      <c r="CB70" s="140"/>
      <c r="CC70" s="140"/>
      <c r="CD70" s="140"/>
      <c r="CE70" s="140"/>
      <c r="CF70" s="140"/>
      <c r="CG70" s="140"/>
      <c r="CH70" s="140"/>
      <c r="CI70" s="140"/>
      <c r="CJ70" s="140"/>
      <c r="CK70" s="140"/>
      <c r="CL70" s="140"/>
      <c r="CM70" s="140"/>
      <c r="CN70" s="140"/>
      <c r="CO70" s="140"/>
    </row>
    <row r="71" spans="1:93" ht="60" customHeight="1" x14ac:dyDescent="0.25">
      <c r="A71" s="218" t="s">
        <v>375</v>
      </c>
      <c r="B71" s="238" t="s">
        <v>214</v>
      </c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  <c r="BI71" s="140"/>
      <c r="BJ71" s="140"/>
      <c r="BK71" s="140"/>
      <c r="BL71" s="140"/>
      <c r="BM71" s="140"/>
      <c r="BN71" s="140"/>
      <c r="BO71" s="140"/>
      <c r="BP71" s="140"/>
      <c r="BQ71" s="140"/>
      <c r="BR71" s="140"/>
      <c r="BS71" s="140"/>
      <c r="BT71" s="140"/>
      <c r="BU71" s="140"/>
      <c r="BV71" s="140"/>
      <c r="BW71" s="140"/>
      <c r="BX71" s="140"/>
      <c r="BY71" s="140"/>
      <c r="BZ71" s="140"/>
      <c r="CA71" s="140"/>
      <c r="CB71" s="140"/>
      <c r="CC71" s="140"/>
      <c r="CD71" s="140"/>
      <c r="CE71" s="140"/>
      <c r="CF71" s="140"/>
      <c r="CG71" s="140"/>
      <c r="CH71" s="140"/>
      <c r="CI71" s="140"/>
      <c r="CJ71" s="140"/>
      <c r="CK71" s="140"/>
      <c r="CL71" s="140"/>
      <c r="CM71" s="140"/>
      <c r="CN71" s="140"/>
      <c r="CO71" s="140"/>
    </row>
    <row r="72" spans="1:93" ht="46.5" customHeight="1" x14ac:dyDescent="0.25">
      <c r="A72" s="216" t="s">
        <v>376</v>
      </c>
      <c r="B72" s="238" t="s">
        <v>377</v>
      </c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  <c r="BI72" s="140"/>
      <c r="BJ72" s="140"/>
      <c r="BK72" s="140"/>
      <c r="BL72" s="140"/>
      <c r="BM72" s="140"/>
      <c r="BN72" s="140"/>
      <c r="BO72" s="140"/>
      <c r="BP72" s="140"/>
      <c r="BQ72" s="140"/>
      <c r="BR72" s="140"/>
      <c r="BS72" s="140"/>
      <c r="BT72" s="140"/>
      <c r="BU72" s="140"/>
      <c r="BV72" s="140"/>
      <c r="BW72" s="140"/>
      <c r="BX72" s="140"/>
      <c r="BY72" s="140"/>
      <c r="BZ72" s="140"/>
      <c r="CA72" s="140"/>
      <c r="CB72" s="140"/>
      <c r="CC72" s="140"/>
      <c r="CD72" s="140"/>
      <c r="CE72" s="140"/>
      <c r="CF72" s="140"/>
      <c r="CG72" s="140"/>
      <c r="CH72" s="140"/>
      <c r="CI72" s="140"/>
      <c r="CJ72" s="140"/>
      <c r="CK72" s="140"/>
      <c r="CL72" s="140"/>
      <c r="CM72" s="140"/>
      <c r="CN72" s="140"/>
      <c r="CO72" s="140"/>
    </row>
    <row r="73" spans="1:93" ht="38.25" thickBot="1" x14ac:dyDescent="0.3">
      <c r="A73" s="219" t="s">
        <v>295</v>
      </c>
      <c r="B73" s="256" t="s">
        <v>217</v>
      </c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  <c r="BI73" s="140"/>
      <c r="BJ73" s="140"/>
      <c r="BK73" s="140"/>
      <c r="BL73" s="140"/>
      <c r="BM73" s="140"/>
      <c r="BN73" s="140"/>
      <c r="BO73" s="140"/>
      <c r="BP73" s="140"/>
      <c r="BQ73" s="140"/>
      <c r="BR73" s="140"/>
      <c r="BS73" s="140"/>
      <c r="BT73" s="140"/>
      <c r="BU73" s="140"/>
      <c r="BV73" s="140"/>
      <c r="BW73" s="140"/>
      <c r="BX73" s="140"/>
      <c r="BY73" s="140"/>
      <c r="BZ73" s="140"/>
      <c r="CA73" s="140"/>
      <c r="CB73" s="140"/>
      <c r="CC73" s="140"/>
      <c r="CD73" s="140"/>
      <c r="CE73" s="140"/>
      <c r="CF73" s="140"/>
      <c r="CG73" s="140"/>
      <c r="CH73" s="140"/>
      <c r="CI73" s="140"/>
      <c r="CJ73" s="140"/>
      <c r="CK73" s="140"/>
      <c r="CL73" s="140"/>
      <c r="CM73" s="140"/>
      <c r="CN73" s="140"/>
      <c r="CO73" s="140"/>
    </row>
    <row r="74" spans="1:93" ht="20.25" thickBot="1" x14ac:dyDescent="0.3">
      <c r="A74" s="448" t="s">
        <v>218</v>
      </c>
      <c r="B74" s="449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  <c r="BI74" s="140"/>
      <c r="BJ74" s="140"/>
      <c r="BK74" s="140"/>
      <c r="BL74" s="140"/>
      <c r="BM74" s="140"/>
      <c r="BN74" s="140"/>
      <c r="BO74" s="140"/>
      <c r="BP74" s="140"/>
      <c r="BQ74" s="140"/>
      <c r="BR74" s="140"/>
      <c r="BS74" s="140"/>
      <c r="BT74" s="140"/>
      <c r="BU74" s="140"/>
      <c r="BV74" s="140"/>
      <c r="BW74" s="140"/>
      <c r="BX74" s="140"/>
      <c r="BY74" s="140"/>
      <c r="BZ74" s="140"/>
      <c r="CA74" s="140"/>
      <c r="CB74" s="140"/>
      <c r="CC74" s="140"/>
      <c r="CD74" s="140"/>
      <c r="CE74" s="140"/>
      <c r="CF74" s="140"/>
      <c r="CG74" s="140"/>
      <c r="CH74" s="140"/>
      <c r="CI74" s="140"/>
      <c r="CJ74" s="140"/>
      <c r="CK74" s="140"/>
      <c r="CL74" s="140"/>
      <c r="CM74" s="140"/>
      <c r="CN74" s="140"/>
      <c r="CO74" s="140"/>
    </row>
    <row r="75" spans="1:93" ht="15" customHeight="1" x14ac:dyDescent="0.25">
      <c r="A75" s="450" t="s">
        <v>378</v>
      </c>
      <c r="B75" s="452" t="s">
        <v>214</v>
      </c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  <c r="BI75" s="140"/>
      <c r="BJ75" s="140"/>
      <c r="BK75" s="140"/>
      <c r="BL75" s="140"/>
      <c r="BM75" s="140"/>
      <c r="BN75" s="140"/>
      <c r="BO75" s="140"/>
      <c r="BP75" s="140"/>
      <c r="BQ75" s="140"/>
      <c r="BR75" s="140"/>
      <c r="BS75" s="140"/>
      <c r="BT75" s="140"/>
      <c r="BU75" s="140"/>
      <c r="BV75" s="140"/>
      <c r="BW75" s="140"/>
      <c r="BX75" s="140"/>
      <c r="BY75" s="140"/>
      <c r="BZ75" s="140"/>
      <c r="CA75" s="140"/>
      <c r="CB75" s="140"/>
      <c r="CC75" s="140"/>
      <c r="CD75" s="140"/>
      <c r="CE75" s="140"/>
      <c r="CF75" s="140"/>
      <c r="CG75" s="140"/>
      <c r="CH75" s="140"/>
      <c r="CI75" s="140"/>
      <c r="CJ75" s="140"/>
      <c r="CK75" s="140"/>
      <c r="CL75" s="140"/>
      <c r="CM75" s="140"/>
      <c r="CN75" s="140"/>
      <c r="CO75" s="140"/>
    </row>
    <row r="76" spans="1:93" ht="48.75" customHeight="1" x14ac:dyDescent="0.25">
      <c r="A76" s="451"/>
      <c r="B76" s="453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  <c r="BI76" s="140"/>
      <c r="BJ76" s="140"/>
      <c r="BK76" s="140"/>
      <c r="BL76" s="140"/>
      <c r="BM76" s="140"/>
      <c r="BN76" s="140"/>
      <c r="BO76" s="140"/>
      <c r="BP76" s="140"/>
      <c r="BQ76" s="140"/>
      <c r="BR76" s="140"/>
      <c r="BS76" s="140"/>
      <c r="BT76" s="140"/>
      <c r="BU76" s="140"/>
      <c r="BV76" s="140"/>
      <c r="BW76" s="140"/>
      <c r="BX76" s="140"/>
      <c r="BY76" s="140"/>
      <c r="BZ76" s="140"/>
      <c r="CA76" s="140"/>
      <c r="CB76" s="140"/>
      <c r="CC76" s="140"/>
      <c r="CD76" s="140"/>
      <c r="CE76" s="140"/>
      <c r="CF76" s="140"/>
      <c r="CG76" s="140"/>
      <c r="CH76" s="140"/>
      <c r="CI76" s="140"/>
      <c r="CJ76" s="140"/>
      <c r="CK76" s="140"/>
      <c r="CL76" s="140"/>
      <c r="CM76" s="140"/>
      <c r="CN76" s="140"/>
      <c r="CO76" s="140"/>
    </row>
    <row r="77" spans="1:93" ht="19.5" thickBot="1" x14ac:dyDescent="0.3">
      <c r="A77" s="224" t="s">
        <v>379</v>
      </c>
      <c r="B77" s="238" t="s">
        <v>203</v>
      </c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</row>
    <row r="78" spans="1:93" ht="20.25" thickBot="1" x14ac:dyDescent="0.3">
      <c r="A78" s="454" t="s">
        <v>380</v>
      </c>
      <c r="B78" s="455"/>
    </row>
    <row r="79" spans="1:93" ht="56.25" x14ac:dyDescent="0.25">
      <c r="A79" s="226" t="s">
        <v>381</v>
      </c>
      <c r="B79" s="239" t="s">
        <v>201</v>
      </c>
    </row>
    <row r="80" spans="1:93" ht="18.75" x14ac:dyDescent="0.25">
      <c r="A80" s="230"/>
      <c r="B80" s="231"/>
    </row>
    <row r="81" spans="1:3" ht="18.75" x14ac:dyDescent="0.25">
      <c r="A81" s="230"/>
      <c r="B81" s="231"/>
    </row>
    <row r="82" spans="1:3" ht="15.75" x14ac:dyDescent="0.25">
      <c r="A82" s="172" t="s">
        <v>399</v>
      </c>
      <c r="B82" s="257"/>
    </row>
    <row r="86" spans="1:3" ht="18.75" x14ac:dyDescent="0.25">
      <c r="B86" s="456"/>
      <c r="C86" s="457"/>
    </row>
  </sheetData>
  <mergeCells count="12">
    <mergeCell ref="A46:A47"/>
    <mergeCell ref="B46:B47"/>
    <mergeCell ref="A7:B7"/>
    <mergeCell ref="A8:B8"/>
    <mergeCell ref="A10:B10"/>
    <mergeCell ref="A40:A41"/>
    <mergeCell ref="B40:B41"/>
    <mergeCell ref="A74:B74"/>
    <mergeCell ref="A75:A76"/>
    <mergeCell ref="B75:B76"/>
    <mergeCell ref="A78:B78"/>
    <mergeCell ref="B86:C86"/>
  </mergeCells>
  <phoneticPr fontId="2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workbookViewId="0">
      <selection activeCell="C23" sqref="C23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27" t="s">
        <v>250</v>
      </c>
    </row>
    <row r="3" spans="1:3" ht="15.75" x14ac:dyDescent="0.25">
      <c r="C3" s="127" t="s">
        <v>0</v>
      </c>
    </row>
    <row r="4" spans="1:3" ht="15.75" x14ac:dyDescent="0.25">
      <c r="C4" s="127" t="s">
        <v>1</v>
      </c>
    </row>
    <row r="5" spans="1:3" ht="15.75" x14ac:dyDescent="0.25">
      <c r="C5" s="127" t="s">
        <v>2</v>
      </c>
    </row>
    <row r="6" spans="1:3" x14ac:dyDescent="0.25">
      <c r="C6" s="138" t="s">
        <v>425</v>
      </c>
    </row>
    <row r="10" spans="1:3" ht="83.25" customHeight="1" x14ac:dyDescent="0.25">
      <c r="A10" s="474" t="s">
        <v>428</v>
      </c>
      <c r="B10" s="474"/>
      <c r="C10" s="474"/>
    </row>
    <row r="11" spans="1:3" ht="18.75" x14ac:dyDescent="0.3">
      <c r="A11" s="220"/>
    </row>
    <row r="12" spans="1:3" ht="37.5" x14ac:dyDescent="0.25">
      <c r="A12" s="221" t="s">
        <v>225</v>
      </c>
      <c r="B12" s="221" t="s">
        <v>226</v>
      </c>
      <c r="C12" s="221" t="s">
        <v>227</v>
      </c>
    </row>
    <row r="13" spans="1:3" ht="17.25" customHeight="1" x14ac:dyDescent="0.25">
      <c r="A13" s="519" t="s">
        <v>228</v>
      </c>
      <c r="B13" s="520" t="s">
        <v>229</v>
      </c>
      <c r="C13" s="190" t="s">
        <v>230</v>
      </c>
    </row>
    <row r="14" spans="1:3" ht="17.25" customHeight="1" x14ac:dyDescent="0.25">
      <c r="A14" s="519"/>
      <c r="B14" s="520"/>
      <c r="C14" s="190" t="s">
        <v>231</v>
      </c>
    </row>
    <row r="15" spans="1:3" ht="56.25" x14ac:dyDescent="0.25">
      <c r="A15" s="519"/>
      <c r="B15" s="520"/>
      <c r="C15" s="190" t="s">
        <v>232</v>
      </c>
    </row>
    <row r="16" spans="1:3" ht="18.75" x14ac:dyDescent="0.25">
      <c r="A16" s="519"/>
      <c r="B16" s="520"/>
      <c r="C16" s="190" t="s">
        <v>233</v>
      </c>
    </row>
    <row r="17" spans="1:3" ht="18.75" x14ac:dyDescent="0.25">
      <c r="A17" s="519"/>
      <c r="B17" s="520"/>
      <c r="C17" s="190" t="s">
        <v>234</v>
      </c>
    </row>
    <row r="18" spans="1:3" ht="18.75" x14ac:dyDescent="0.25">
      <c r="A18" s="519"/>
      <c r="B18" s="520"/>
      <c r="C18" s="190" t="s">
        <v>235</v>
      </c>
    </row>
    <row r="19" spans="1:3" ht="37.5" x14ac:dyDescent="0.25">
      <c r="A19" s="519"/>
      <c r="B19" s="520"/>
      <c r="C19" s="190" t="s">
        <v>236</v>
      </c>
    </row>
    <row r="20" spans="1:3" ht="37.5" x14ac:dyDescent="0.25">
      <c r="A20" s="519"/>
      <c r="B20" s="520"/>
      <c r="C20" s="190" t="s">
        <v>237</v>
      </c>
    </row>
    <row r="21" spans="1:3" ht="18.75" x14ac:dyDescent="0.25">
      <c r="A21" s="519" t="s">
        <v>238</v>
      </c>
      <c r="B21" s="520" t="s">
        <v>239</v>
      </c>
      <c r="C21" s="190" t="s">
        <v>230</v>
      </c>
    </row>
    <row r="22" spans="1:3" ht="18.75" x14ac:dyDescent="0.25">
      <c r="A22" s="519"/>
      <c r="B22" s="520"/>
      <c r="C22" s="190" t="s">
        <v>231</v>
      </c>
    </row>
    <row r="23" spans="1:3" ht="56.25" x14ac:dyDescent="0.25">
      <c r="A23" s="519"/>
      <c r="B23" s="520"/>
      <c r="C23" s="190" t="s">
        <v>232</v>
      </c>
    </row>
    <row r="24" spans="1:3" ht="18.75" x14ac:dyDescent="0.25">
      <c r="A24" s="519"/>
      <c r="B24" s="520"/>
      <c r="C24" s="190" t="s">
        <v>233</v>
      </c>
    </row>
    <row r="25" spans="1:3" ht="18.75" x14ac:dyDescent="0.25">
      <c r="A25" s="519"/>
      <c r="B25" s="520"/>
      <c r="C25" s="190" t="s">
        <v>234</v>
      </c>
    </row>
    <row r="26" spans="1:3" ht="18.75" x14ac:dyDescent="0.25">
      <c r="A26" s="519" t="s">
        <v>240</v>
      </c>
      <c r="B26" s="520" t="s">
        <v>241</v>
      </c>
      <c r="C26" s="190" t="s">
        <v>230</v>
      </c>
    </row>
    <row r="27" spans="1:3" ht="18.75" x14ac:dyDescent="0.25">
      <c r="A27" s="519"/>
      <c r="B27" s="520"/>
      <c r="C27" s="190" t="s">
        <v>231</v>
      </c>
    </row>
    <row r="28" spans="1:3" ht="56.25" x14ac:dyDescent="0.25">
      <c r="A28" s="519"/>
      <c r="B28" s="520"/>
      <c r="C28" s="190" t="s">
        <v>232</v>
      </c>
    </row>
    <row r="29" spans="1:3" ht="18.75" x14ac:dyDescent="0.25">
      <c r="A29" s="519"/>
      <c r="B29" s="520"/>
      <c r="C29" s="190" t="s">
        <v>233</v>
      </c>
    </row>
    <row r="30" spans="1:3" ht="18.75" x14ac:dyDescent="0.25">
      <c r="A30" s="519"/>
      <c r="B30" s="520"/>
      <c r="C30" s="190" t="s">
        <v>242</v>
      </c>
    </row>
    <row r="31" spans="1:3" ht="18.75" x14ac:dyDescent="0.25">
      <c r="A31" s="519"/>
      <c r="B31" s="520"/>
      <c r="C31" s="190" t="s">
        <v>243</v>
      </c>
    </row>
    <row r="32" spans="1:3" ht="112.5" x14ac:dyDescent="0.25">
      <c r="A32" s="222" t="s">
        <v>244</v>
      </c>
      <c r="B32" s="190" t="s">
        <v>245</v>
      </c>
      <c r="C32" s="190" t="s">
        <v>246</v>
      </c>
    </row>
    <row r="33" spans="1:3" ht="15.75" x14ac:dyDescent="0.25">
      <c r="A33" s="223"/>
    </row>
    <row r="34" spans="1:3" ht="18.75" x14ac:dyDescent="0.3">
      <c r="A34" s="503" t="s">
        <v>412</v>
      </c>
      <c r="B34" s="503"/>
      <c r="C34" s="503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C6" sqref="C6"/>
    </sheetView>
  </sheetViews>
  <sheetFormatPr defaultRowHeight="15" x14ac:dyDescent="0.25"/>
  <cols>
    <col min="2" max="2" width="46" customWidth="1"/>
    <col min="3" max="3" width="17" customWidth="1"/>
    <col min="4" max="4" width="10.7109375" customWidth="1"/>
    <col min="5" max="5" width="15" customWidth="1"/>
  </cols>
  <sheetData>
    <row r="1" spans="1:5" ht="15.75" x14ac:dyDescent="0.25">
      <c r="C1" s="526" t="s">
        <v>250</v>
      </c>
      <c r="D1" s="457"/>
      <c r="E1" s="457"/>
    </row>
    <row r="2" spans="1:5" ht="15.75" x14ac:dyDescent="0.25">
      <c r="C2" s="526" t="s">
        <v>521</v>
      </c>
      <c r="D2" s="457"/>
      <c r="E2" s="457"/>
    </row>
    <row r="3" spans="1:5" ht="15.75" x14ac:dyDescent="0.25">
      <c r="B3" s="526" t="s">
        <v>1</v>
      </c>
      <c r="C3" s="457"/>
      <c r="D3" s="457"/>
      <c r="E3" s="457"/>
    </row>
    <row r="4" spans="1:5" ht="15.75" x14ac:dyDescent="0.25">
      <c r="B4" s="526" t="s">
        <v>2</v>
      </c>
      <c r="C4" s="457"/>
      <c r="D4" s="457"/>
      <c r="E4" s="457"/>
    </row>
    <row r="5" spans="1:5" x14ac:dyDescent="0.25">
      <c r="C5" s="464" t="s">
        <v>611</v>
      </c>
      <c r="D5" s="457"/>
      <c r="E5" s="457"/>
    </row>
    <row r="6" spans="1:5" ht="15.75" x14ac:dyDescent="0.25">
      <c r="C6" s="172"/>
    </row>
    <row r="7" spans="1:5" ht="60" customHeight="1" x14ac:dyDescent="0.25">
      <c r="A7" s="524" t="s">
        <v>610</v>
      </c>
      <c r="B7" s="524"/>
      <c r="C7" s="524"/>
      <c r="D7" s="525"/>
    </row>
    <row r="8" spans="1:5" ht="18.75" x14ac:dyDescent="0.3">
      <c r="A8" s="181"/>
      <c r="C8" s="182" t="s">
        <v>3</v>
      </c>
    </row>
    <row r="9" spans="1:5" ht="150" x14ac:dyDescent="0.25">
      <c r="A9" s="396" t="s">
        <v>252</v>
      </c>
      <c r="B9" s="396" t="s">
        <v>4</v>
      </c>
      <c r="C9" s="334" t="s">
        <v>524</v>
      </c>
      <c r="D9" s="336" t="s">
        <v>593</v>
      </c>
      <c r="E9" s="345" t="s">
        <v>114</v>
      </c>
    </row>
    <row r="10" spans="1:5" ht="56.25" x14ac:dyDescent="0.25">
      <c r="A10" s="521" t="s">
        <v>228</v>
      </c>
      <c r="B10" s="176" t="s">
        <v>271</v>
      </c>
      <c r="C10" s="183">
        <v>0</v>
      </c>
      <c r="D10" s="183">
        <v>0</v>
      </c>
      <c r="E10" s="183">
        <v>0</v>
      </c>
    </row>
    <row r="11" spans="1:5" ht="18.75" x14ac:dyDescent="0.25">
      <c r="A11" s="522"/>
      <c r="B11" s="176" t="s">
        <v>182</v>
      </c>
      <c r="C11" s="183"/>
      <c r="D11" s="183"/>
      <c r="E11" s="183">
        <v>0</v>
      </c>
    </row>
    <row r="12" spans="1:5" ht="18.75" x14ac:dyDescent="0.25">
      <c r="A12" s="522"/>
      <c r="B12" s="176" t="s">
        <v>272</v>
      </c>
      <c r="C12" s="183">
        <v>0</v>
      </c>
      <c r="D12" s="183">
        <v>0</v>
      </c>
      <c r="E12" s="183">
        <v>0</v>
      </c>
    </row>
    <row r="13" spans="1:5" ht="18.75" x14ac:dyDescent="0.25">
      <c r="A13" s="523"/>
      <c r="B13" s="176" t="s">
        <v>273</v>
      </c>
      <c r="C13" s="183">
        <v>0</v>
      </c>
      <c r="D13" s="183">
        <v>0</v>
      </c>
      <c r="E13" s="183">
        <v>0</v>
      </c>
    </row>
    <row r="14" spans="1:5" ht="112.5" x14ac:dyDescent="0.25">
      <c r="A14" s="521" t="s">
        <v>274</v>
      </c>
      <c r="B14" s="176" t="s">
        <v>493</v>
      </c>
      <c r="C14" s="183">
        <f>C16+C17</f>
        <v>950</v>
      </c>
      <c r="D14" s="183">
        <v>1900</v>
      </c>
      <c r="E14" s="183">
        <v>0</v>
      </c>
    </row>
    <row r="15" spans="1:5" ht="18.75" x14ac:dyDescent="0.25">
      <c r="A15" s="522"/>
      <c r="B15" s="176" t="s">
        <v>275</v>
      </c>
      <c r="C15" s="183"/>
      <c r="D15" s="183"/>
      <c r="E15" s="183">
        <v>0</v>
      </c>
    </row>
    <row r="16" spans="1:5" ht="18.75" x14ac:dyDescent="0.25">
      <c r="A16" s="522"/>
      <c r="B16" s="176" t="s">
        <v>272</v>
      </c>
      <c r="C16" s="183">
        <v>1900</v>
      </c>
      <c r="D16" s="183">
        <v>1900</v>
      </c>
      <c r="E16" s="183">
        <v>0</v>
      </c>
    </row>
    <row r="17" spans="1:5" ht="18.75" x14ac:dyDescent="0.25">
      <c r="A17" s="523"/>
      <c r="B17" s="176" t="s">
        <v>273</v>
      </c>
      <c r="C17" s="183">
        <v>-950</v>
      </c>
      <c r="D17" s="183">
        <v>0</v>
      </c>
      <c r="E17" s="183">
        <v>0</v>
      </c>
    </row>
    <row r="18" spans="1:5" ht="75" x14ac:dyDescent="0.25">
      <c r="A18" s="521" t="s">
        <v>276</v>
      </c>
      <c r="B18" s="176" t="s">
        <v>277</v>
      </c>
      <c r="C18" s="183">
        <v>0</v>
      </c>
      <c r="D18" s="183">
        <v>0</v>
      </c>
      <c r="E18" s="183">
        <v>0</v>
      </c>
    </row>
    <row r="19" spans="1:5" ht="18.75" x14ac:dyDescent="0.25">
      <c r="A19" s="522"/>
      <c r="B19" s="176" t="s">
        <v>275</v>
      </c>
      <c r="C19" s="183"/>
      <c r="D19" s="183"/>
      <c r="E19" s="183">
        <v>0</v>
      </c>
    </row>
    <row r="20" spans="1:5" ht="18.75" x14ac:dyDescent="0.25">
      <c r="A20" s="522"/>
      <c r="B20" s="176" t="s">
        <v>272</v>
      </c>
      <c r="C20" s="183">
        <v>0</v>
      </c>
      <c r="D20" s="183">
        <v>0</v>
      </c>
      <c r="E20" s="183">
        <v>0</v>
      </c>
    </row>
    <row r="21" spans="1:5" ht="18.75" x14ac:dyDescent="0.25">
      <c r="A21" s="523"/>
      <c r="B21" s="176" t="s">
        <v>273</v>
      </c>
      <c r="C21" s="183">
        <v>0</v>
      </c>
      <c r="D21" s="183">
        <v>0</v>
      </c>
      <c r="E21" s="183">
        <v>0</v>
      </c>
    </row>
    <row r="23" spans="1:5" s="184" customFormat="1" ht="38.25" customHeight="1" x14ac:dyDescent="0.25">
      <c r="A23" s="508" t="s">
        <v>453</v>
      </c>
      <c r="B23" s="508"/>
      <c r="C23" s="508"/>
    </row>
  </sheetData>
  <mergeCells count="10">
    <mergeCell ref="C1:E1"/>
    <mergeCell ref="C2:E2"/>
    <mergeCell ref="B3:E3"/>
    <mergeCell ref="B4:E4"/>
    <mergeCell ref="C5:E5"/>
    <mergeCell ref="A23:C23"/>
    <mergeCell ref="A10:A13"/>
    <mergeCell ref="A14:A17"/>
    <mergeCell ref="A18:A21"/>
    <mergeCell ref="A7:D7"/>
  </mergeCells>
  <pageMargins left="0.7" right="0.7" top="0.75" bottom="0.75" header="0.3" footer="0.3"/>
  <pageSetup paperSize="9" scale="8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workbookViewId="0">
      <selection activeCell="C10" sqref="C10:C13"/>
    </sheetView>
  </sheetViews>
  <sheetFormatPr defaultRowHeight="15" x14ac:dyDescent="0.25"/>
  <cols>
    <col min="2" max="2" width="46" customWidth="1"/>
    <col min="3" max="4" width="20.140625" customWidth="1"/>
    <col min="5" max="5" width="14.28515625" customWidth="1"/>
    <col min="6" max="6" width="14" customWidth="1"/>
  </cols>
  <sheetData>
    <row r="1" spans="1:6" ht="15.75" x14ac:dyDescent="0.25">
      <c r="E1" s="526" t="s">
        <v>448</v>
      </c>
      <c r="F1" s="457"/>
    </row>
    <row r="2" spans="1:6" ht="15.75" x14ac:dyDescent="0.25">
      <c r="E2" s="526" t="s">
        <v>456</v>
      </c>
      <c r="F2" s="457"/>
    </row>
    <row r="3" spans="1:6" ht="15.75" x14ac:dyDescent="0.25">
      <c r="D3" s="526" t="s">
        <v>1</v>
      </c>
      <c r="E3" s="457"/>
      <c r="F3" s="457"/>
    </row>
    <row r="4" spans="1:6" ht="15.75" x14ac:dyDescent="0.25">
      <c r="D4" s="526" t="s">
        <v>2</v>
      </c>
      <c r="E4" s="457"/>
      <c r="F4" s="457"/>
    </row>
    <row r="5" spans="1:6" x14ac:dyDescent="0.25">
      <c r="D5" s="464" t="s">
        <v>425</v>
      </c>
      <c r="E5" s="457"/>
      <c r="F5" s="457"/>
    </row>
    <row r="6" spans="1:6" ht="15.75" x14ac:dyDescent="0.25">
      <c r="D6" s="172"/>
    </row>
    <row r="7" spans="1:6" ht="60" customHeight="1" x14ac:dyDescent="0.25">
      <c r="A7" s="524" t="s">
        <v>459</v>
      </c>
      <c r="B7" s="524"/>
      <c r="C7" s="524"/>
      <c r="D7" s="524"/>
    </row>
    <row r="8" spans="1:6" ht="18.75" x14ac:dyDescent="0.3">
      <c r="A8" s="181"/>
      <c r="D8" s="182" t="s">
        <v>3</v>
      </c>
    </row>
    <row r="9" spans="1:6" ht="44.25" customHeight="1" x14ac:dyDescent="0.25">
      <c r="A9" s="332" t="s">
        <v>252</v>
      </c>
      <c r="B9" s="332" t="s">
        <v>4</v>
      </c>
      <c r="C9" s="334" t="s">
        <v>457</v>
      </c>
      <c r="D9" s="335" t="s">
        <v>458</v>
      </c>
      <c r="E9" s="336" t="s">
        <v>440</v>
      </c>
      <c r="F9" s="336" t="s">
        <v>114</v>
      </c>
    </row>
    <row r="10" spans="1:6" ht="112.5" x14ac:dyDescent="0.25">
      <c r="A10" s="521">
        <v>1</v>
      </c>
      <c r="B10" s="176" t="s">
        <v>422</v>
      </c>
      <c r="C10" s="183">
        <v>0</v>
      </c>
      <c r="D10" s="183">
        <v>0</v>
      </c>
      <c r="E10" s="183">
        <v>0</v>
      </c>
      <c r="F10" s="183">
        <v>0</v>
      </c>
    </row>
    <row r="11" spans="1:6" ht="18.75" x14ac:dyDescent="0.25">
      <c r="A11" s="522"/>
      <c r="B11" s="176" t="s">
        <v>275</v>
      </c>
      <c r="C11" s="183"/>
      <c r="D11" s="183"/>
      <c r="E11" s="183"/>
      <c r="F11" s="183">
        <v>0</v>
      </c>
    </row>
    <row r="12" spans="1:6" ht="18.75" x14ac:dyDescent="0.25">
      <c r="A12" s="522"/>
      <c r="B12" s="176" t="s">
        <v>272</v>
      </c>
      <c r="C12" s="183">
        <v>0</v>
      </c>
      <c r="D12" s="183">
        <v>0</v>
      </c>
      <c r="E12" s="183">
        <v>0</v>
      </c>
      <c r="F12" s="183">
        <v>0</v>
      </c>
    </row>
    <row r="13" spans="1:6" ht="22.5" customHeight="1" x14ac:dyDescent="0.25">
      <c r="A13" s="523"/>
      <c r="B13" s="176" t="s">
        <v>273</v>
      </c>
      <c r="C13" s="183">
        <v>0</v>
      </c>
      <c r="D13" s="183">
        <v>0</v>
      </c>
      <c r="E13" s="183">
        <v>0</v>
      </c>
      <c r="F13" s="183">
        <v>0</v>
      </c>
    </row>
    <row r="14" spans="1:6" s="184" customFormat="1" ht="38.25" customHeight="1" x14ac:dyDescent="0.25">
      <c r="A14" s="527" t="s">
        <v>447</v>
      </c>
      <c r="B14" s="527"/>
      <c r="C14" s="527"/>
      <c r="D14" s="527"/>
    </row>
  </sheetData>
  <mergeCells count="8">
    <mergeCell ref="A7:D7"/>
    <mergeCell ref="A10:A13"/>
    <mergeCell ref="A14:D14"/>
    <mergeCell ref="E1:F1"/>
    <mergeCell ref="E2:F2"/>
    <mergeCell ref="D3:F3"/>
    <mergeCell ref="D4:F4"/>
    <mergeCell ref="D5:F5"/>
  </mergeCells>
  <pageMargins left="0.7" right="0.7" top="0.75" bottom="0.75" header="0.3" footer="0.3"/>
  <pageSetup paperSize="9" scale="8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23" sqref="A23:H23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71" t="s">
        <v>224</v>
      </c>
    </row>
    <row r="2" spans="1:8" ht="15.75" x14ac:dyDescent="0.25">
      <c r="H2" s="171" t="s">
        <v>521</v>
      </c>
    </row>
    <row r="3" spans="1:8" ht="15.75" x14ac:dyDescent="0.25">
      <c r="H3" s="171" t="s">
        <v>1</v>
      </c>
    </row>
    <row r="4" spans="1:8" ht="15.75" x14ac:dyDescent="0.25">
      <c r="H4" s="171" t="s">
        <v>2</v>
      </c>
    </row>
    <row r="5" spans="1:8" x14ac:dyDescent="0.25">
      <c r="G5" s="464" t="s">
        <v>611</v>
      </c>
      <c r="H5" s="457"/>
    </row>
    <row r="6" spans="1:8" ht="15.75" x14ac:dyDescent="0.25">
      <c r="H6" s="172"/>
    </row>
    <row r="7" spans="1:8" ht="39.75" customHeight="1" x14ac:dyDescent="0.25">
      <c r="A7" s="524" t="s">
        <v>609</v>
      </c>
      <c r="B7" s="524"/>
      <c r="C7" s="524"/>
      <c r="D7" s="524"/>
      <c r="E7" s="524"/>
      <c r="F7" s="524"/>
      <c r="G7" s="524"/>
      <c r="H7" s="524"/>
    </row>
    <row r="9" spans="1:8" ht="18.75" x14ac:dyDescent="0.25">
      <c r="A9" s="529" t="s">
        <v>251</v>
      </c>
      <c r="B9" s="529"/>
      <c r="C9" s="529"/>
      <c r="D9" s="529"/>
      <c r="E9" s="529"/>
      <c r="F9" s="529"/>
      <c r="G9" s="529"/>
      <c r="H9" s="529"/>
    </row>
    <row r="10" spans="1:8" ht="18.75" x14ac:dyDescent="0.3">
      <c r="A10" s="173"/>
    </row>
    <row r="11" spans="1:8" ht="18.75" x14ac:dyDescent="0.25">
      <c r="A11" s="530" t="s">
        <v>252</v>
      </c>
      <c r="B11" s="530" t="s">
        <v>253</v>
      </c>
      <c r="C11" s="530" t="s">
        <v>254</v>
      </c>
      <c r="D11" s="530" t="s">
        <v>255</v>
      </c>
      <c r="E11" s="530" t="s">
        <v>256</v>
      </c>
      <c r="F11" s="530"/>
      <c r="G11" s="530"/>
      <c r="H11" s="530"/>
    </row>
    <row r="12" spans="1:8" ht="112.5" x14ac:dyDescent="0.25">
      <c r="A12" s="530"/>
      <c r="B12" s="530"/>
      <c r="C12" s="530"/>
      <c r="D12" s="530"/>
      <c r="E12" s="174" t="s">
        <v>257</v>
      </c>
      <c r="F12" s="174" t="s">
        <v>258</v>
      </c>
      <c r="G12" s="174" t="s">
        <v>259</v>
      </c>
      <c r="H12" s="174" t="s">
        <v>260</v>
      </c>
    </row>
    <row r="13" spans="1:8" ht="18.75" x14ac:dyDescent="0.25">
      <c r="A13" s="175">
        <v>1</v>
      </c>
      <c r="B13" s="175">
        <v>2</v>
      </c>
      <c r="C13" s="175">
        <v>3</v>
      </c>
      <c r="D13" s="175">
        <v>4</v>
      </c>
      <c r="E13" s="175">
        <v>5</v>
      </c>
      <c r="F13" s="175">
        <v>6</v>
      </c>
      <c r="G13" s="175">
        <v>7</v>
      </c>
      <c r="H13" s="175">
        <v>8</v>
      </c>
    </row>
    <row r="14" spans="1:8" ht="18.75" x14ac:dyDescent="0.25">
      <c r="A14" s="176"/>
      <c r="B14" s="176"/>
      <c r="C14" s="176"/>
      <c r="D14" s="177">
        <v>0</v>
      </c>
      <c r="E14" s="176"/>
      <c r="F14" s="176"/>
      <c r="G14" s="176"/>
      <c r="H14" s="176"/>
    </row>
    <row r="15" spans="1:8" ht="18.75" x14ac:dyDescent="0.25">
      <c r="A15" s="176"/>
      <c r="B15" s="178" t="s">
        <v>261</v>
      </c>
      <c r="C15" s="176"/>
      <c r="D15" s="177">
        <v>0</v>
      </c>
      <c r="E15" s="176"/>
      <c r="F15" s="176"/>
      <c r="G15" s="176"/>
      <c r="H15" s="176"/>
    </row>
    <row r="16" spans="1:8" ht="18.75" x14ac:dyDescent="0.3">
      <c r="A16" s="173"/>
    </row>
    <row r="17" spans="1:8" ht="18.75" x14ac:dyDescent="0.25">
      <c r="A17" s="529" t="s">
        <v>262</v>
      </c>
      <c r="B17" s="529"/>
      <c r="C17" s="529"/>
      <c r="D17" s="529"/>
      <c r="E17" s="529"/>
      <c r="F17" s="529"/>
      <c r="G17" s="529"/>
      <c r="H17" s="529"/>
    </row>
    <row r="18" spans="1:8" ht="18.75" x14ac:dyDescent="0.3">
      <c r="A18" s="173"/>
    </row>
    <row r="19" spans="1:8" ht="37.5" x14ac:dyDescent="0.25">
      <c r="A19" s="530" t="s">
        <v>263</v>
      </c>
      <c r="B19" s="530"/>
      <c r="C19" s="530"/>
      <c r="D19" s="530"/>
      <c r="E19" s="530"/>
      <c r="F19" s="174" t="s">
        <v>264</v>
      </c>
    </row>
    <row r="20" spans="1:8" ht="18.75" x14ac:dyDescent="0.25">
      <c r="A20" s="531">
        <v>1</v>
      </c>
      <c r="B20" s="531"/>
      <c r="C20" s="531"/>
      <c r="D20" s="531"/>
      <c r="E20" s="531"/>
      <c r="F20" s="175">
        <v>2</v>
      </c>
    </row>
    <row r="21" spans="1:8" ht="18.75" x14ac:dyDescent="0.25">
      <c r="A21" s="531" t="s">
        <v>265</v>
      </c>
      <c r="B21" s="531"/>
      <c r="C21" s="531"/>
      <c r="D21" s="531"/>
      <c r="E21" s="531"/>
      <c r="F21" s="179">
        <v>0</v>
      </c>
    </row>
    <row r="23" spans="1:8" s="180" customFormat="1" ht="65.25" customHeight="1" x14ac:dyDescent="0.3">
      <c r="A23" s="532" t="s">
        <v>454</v>
      </c>
      <c r="B23" s="525"/>
      <c r="C23" s="525"/>
      <c r="D23" s="525"/>
      <c r="E23" s="525"/>
      <c r="F23" s="525"/>
      <c r="G23" s="525"/>
      <c r="H23" s="525"/>
    </row>
    <row r="24" spans="1:8" ht="18.75" x14ac:dyDescent="0.3">
      <c r="B24" s="528"/>
      <c r="C24" s="528"/>
      <c r="D24" s="528"/>
      <c r="E24" s="528"/>
      <c r="F24" s="528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8" sqref="A8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71" t="s">
        <v>423</v>
      </c>
    </row>
    <row r="2" spans="1:8" ht="15.75" x14ac:dyDescent="0.25">
      <c r="H2" s="171" t="s">
        <v>456</v>
      </c>
    </row>
    <row r="3" spans="1:8" ht="15.75" x14ac:dyDescent="0.25">
      <c r="H3" s="171" t="s">
        <v>1</v>
      </c>
    </row>
    <row r="4" spans="1:8" ht="15.75" x14ac:dyDescent="0.25">
      <c r="H4" s="171" t="s">
        <v>2</v>
      </c>
    </row>
    <row r="5" spans="1:8" x14ac:dyDescent="0.25">
      <c r="G5" s="464" t="s">
        <v>425</v>
      </c>
      <c r="H5" s="457"/>
    </row>
    <row r="6" spans="1:8" ht="15.75" x14ac:dyDescent="0.25">
      <c r="H6" s="172"/>
    </row>
    <row r="7" spans="1:8" ht="39.75" customHeight="1" x14ac:dyDescent="0.25">
      <c r="A7" s="524" t="s">
        <v>460</v>
      </c>
      <c r="B7" s="524"/>
      <c r="C7" s="524"/>
      <c r="D7" s="524"/>
      <c r="E7" s="524"/>
      <c r="F7" s="524"/>
      <c r="G7" s="524"/>
      <c r="H7" s="524"/>
    </row>
    <row r="9" spans="1:8" ht="18.75" x14ac:dyDescent="0.25">
      <c r="A9" s="529" t="s">
        <v>251</v>
      </c>
      <c r="B9" s="529"/>
      <c r="C9" s="529"/>
      <c r="D9" s="529"/>
      <c r="E9" s="529"/>
      <c r="F9" s="529"/>
      <c r="G9" s="529"/>
      <c r="H9" s="529"/>
    </row>
    <row r="10" spans="1:8" ht="18.75" x14ac:dyDescent="0.3">
      <c r="A10" s="173"/>
    </row>
    <row r="11" spans="1:8" ht="18.75" x14ac:dyDescent="0.25">
      <c r="A11" s="530" t="s">
        <v>252</v>
      </c>
      <c r="B11" s="530" t="s">
        <v>253</v>
      </c>
      <c r="C11" s="530" t="s">
        <v>254</v>
      </c>
      <c r="D11" s="530" t="s">
        <v>255</v>
      </c>
      <c r="E11" s="530" t="s">
        <v>256</v>
      </c>
      <c r="F11" s="530"/>
      <c r="G11" s="530"/>
      <c r="H11" s="530"/>
    </row>
    <row r="12" spans="1:8" ht="112.5" x14ac:dyDescent="0.25">
      <c r="A12" s="530"/>
      <c r="B12" s="530"/>
      <c r="C12" s="530"/>
      <c r="D12" s="530"/>
      <c r="E12" s="269" t="s">
        <v>257</v>
      </c>
      <c r="F12" s="269" t="s">
        <v>258</v>
      </c>
      <c r="G12" s="269" t="s">
        <v>259</v>
      </c>
      <c r="H12" s="269" t="s">
        <v>260</v>
      </c>
    </row>
    <row r="13" spans="1:8" ht="18.75" x14ac:dyDescent="0.25">
      <c r="A13" s="270">
        <v>1</v>
      </c>
      <c r="B13" s="270">
        <v>2</v>
      </c>
      <c r="C13" s="270">
        <v>3</v>
      </c>
      <c r="D13" s="270">
        <v>4</v>
      </c>
      <c r="E13" s="270">
        <v>5</v>
      </c>
      <c r="F13" s="270">
        <v>6</v>
      </c>
      <c r="G13" s="270">
        <v>7</v>
      </c>
      <c r="H13" s="270">
        <v>8</v>
      </c>
    </row>
    <row r="14" spans="1:8" ht="18.75" x14ac:dyDescent="0.25">
      <c r="A14" s="176"/>
      <c r="B14" s="176"/>
      <c r="C14" s="176"/>
      <c r="D14" s="177">
        <v>0</v>
      </c>
      <c r="E14" s="176"/>
      <c r="F14" s="176"/>
      <c r="G14" s="176"/>
      <c r="H14" s="176"/>
    </row>
    <row r="15" spans="1:8" ht="18.75" x14ac:dyDescent="0.25">
      <c r="A15" s="176"/>
      <c r="B15" s="178" t="s">
        <v>261</v>
      </c>
      <c r="C15" s="176"/>
      <c r="D15" s="177">
        <v>0</v>
      </c>
      <c r="E15" s="176"/>
      <c r="F15" s="176"/>
      <c r="G15" s="176"/>
      <c r="H15" s="176"/>
    </row>
    <row r="16" spans="1:8" ht="18.75" x14ac:dyDescent="0.3">
      <c r="A16" s="173"/>
    </row>
    <row r="17" spans="1:8" ht="18.75" x14ac:dyDescent="0.25">
      <c r="A17" s="529" t="s">
        <v>262</v>
      </c>
      <c r="B17" s="529"/>
      <c r="C17" s="529"/>
      <c r="D17" s="529"/>
      <c r="E17" s="529"/>
      <c r="F17" s="529"/>
      <c r="G17" s="529"/>
      <c r="H17" s="529"/>
    </row>
    <row r="18" spans="1:8" ht="18.75" x14ac:dyDescent="0.3">
      <c r="A18" s="173"/>
    </row>
    <row r="19" spans="1:8" ht="37.5" x14ac:dyDescent="0.25">
      <c r="A19" s="530" t="s">
        <v>263</v>
      </c>
      <c r="B19" s="530"/>
      <c r="C19" s="530"/>
      <c r="D19" s="530"/>
      <c r="E19" s="530"/>
      <c r="F19" s="269" t="s">
        <v>264</v>
      </c>
    </row>
    <row r="20" spans="1:8" ht="18.75" x14ac:dyDescent="0.25">
      <c r="A20" s="531">
        <v>1</v>
      </c>
      <c r="B20" s="531"/>
      <c r="C20" s="531"/>
      <c r="D20" s="531"/>
      <c r="E20" s="531"/>
      <c r="F20" s="270">
        <v>2</v>
      </c>
    </row>
    <row r="21" spans="1:8" ht="18.75" x14ac:dyDescent="0.25">
      <c r="A21" s="531" t="s">
        <v>265</v>
      </c>
      <c r="B21" s="531"/>
      <c r="C21" s="531"/>
      <c r="D21" s="531"/>
      <c r="E21" s="531"/>
      <c r="F21" s="179">
        <v>0</v>
      </c>
    </row>
    <row r="23" spans="1:8" s="180" customFormat="1" ht="65.25" customHeight="1" x14ac:dyDescent="0.3">
      <c r="A23" s="532" t="s">
        <v>454</v>
      </c>
      <c r="B23" s="525"/>
      <c r="C23" s="525"/>
      <c r="D23" s="525"/>
      <c r="E23" s="525"/>
      <c r="F23" s="525"/>
      <c r="G23" s="525"/>
      <c r="H23" s="525"/>
    </row>
    <row r="24" spans="1:8" ht="18.75" x14ac:dyDescent="0.3">
      <c r="B24" s="528"/>
      <c r="C24" s="528"/>
      <c r="D24" s="528"/>
      <c r="E24" s="528"/>
      <c r="F24" s="528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opLeftCell="A15" workbookViewId="0">
      <selection activeCell="A22" sqref="A22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05" t="s">
        <v>424</v>
      </c>
      <c r="B1" s="472"/>
    </row>
    <row r="2" spans="1:3" x14ac:dyDescent="0.25">
      <c r="A2" s="505" t="s">
        <v>323</v>
      </c>
      <c r="B2" s="472"/>
    </row>
    <row r="3" spans="1:3" x14ac:dyDescent="0.25">
      <c r="A3" s="505" t="s">
        <v>324</v>
      </c>
      <c r="B3" s="472"/>
    </row>
    <row r="4" spans="1:3" x14ac:dyDescent="0.25">
      <c r="A4" s="505" t="s">
        <v>425</v>
      </c>
      <c r="B4" s="533"/>
    </row>
    <row r="6" spans="1:3" ht="18.75" x14ac:dyDescent="0.3">
      <c r="A6" s="535" t="s">
        <v>426</v>
      </c>
      <c r="B6" s="535"/>
      <c r="C6" s="535"/>
    </row>
    <row r="7" spans="1:3" ht="18.75" x14ac:dyDescent="0.3">
      <c r="A7" s="173"/>
    </row>
    <row r="8" spans="1:3" ht="42.75" customHeight="1" x14ac:dyDescent="0.3">
      <c r="A8" s="209" t="s">
        <v>266</v>
      </c>
      <c r="B8" s="210" t="s">
        <v>312</v>
      </c>
    </row>
    <row r="9" spans="1:3" ht="31.5" x14ac:dyDescent="0.25">
      <c r="A9" s="211" t="s">
        <v>313</v>
      </c>
      <c r="B9" s="212">
        <v>100</v>
      </c>
    </row>
    <row r="10" spans="1:3" ht="15.75" x14ac:dyDescent="0.25">
      <c r="A10" s="211" t="s">
        <v>200</v>
      </c>
      <c r="B10" s="212">
        <v>100</v>
      </c>
    </row>
    <row r="11" spans="1:3" ht="15.75" x14ac:dyDescent="0.25">
      <c r="A11" s="211" t="s">
        <v>268</v>
      </c>
      <c r="B11" s="212">
        <v>100</v>
      </c>
    </row>
    <row r="12" spans="1:3" ht="15.75" x14ac:dyDescent="0.25">
      <c r="A12" s="211" t="s">
        <v>270</v>
      </c>
      <c r="B12" s="212">
        <v>100</v>
      </c>
    </row>
    <row r="13" spans="1:3" ht="63" x14ac:dyDescent="0.25">
      <c r="A13" s="211" t="s">
        <v>314</v>
      </c>
      <c r="B13" s="212">
        <v>100</v>
      </c>
    </row>
    <row r="14" spans="1:3" ht="48" customHeight="1" x14ac:dyDescent="0.25">
      <c r="A14" s="213" t="s">
        <v>315</v>
      </c>
      <c r="B14" s="212">
        <v>100</v>
      </c>
    </row>
    <row r="15" spans="1:3" ht="47.25" x14ac:dyDescent="0.25">
      <c r="A15" s="213" t="s">
        <v>267</v>
      </c>
      <c r="B15" s="212">
        <v>100</v>
      </c>
    </row>
    <row r="16" spans="1:3" ht="31.5" x14ac:dyDescent="0.25">
      <c r="A16" s="211" t="s">
        <v>316</v>
      </c>
      <c r="B16" s="212">
        <v>100</v>
      </c>
    </row>
    <row r="17" spans="1:2" ht="63" x14ac:dyDescent="0.25">
      <c r="A17" s="211" t="s">
        <v>317</v>
      </c>
      <c r="B17" s="212" t="s">
        <v>269</v>
      </c>
    </row>
    <row r="18" spans="1:2" ht="47.25" x14ac:dyDescent="0.25">
      <c r="A18" s="211" t="s">
        <v>318</v>
      </c>
      <c r="B18" s="212">
        <v>100</v>
      </c>
    </row>
    <row r="19" spans="1:2" ht="63" x14ac:dyDescent="0.25">
      <c r="A19" s="211" t="s">
        <v>319</v>
      </c>
      <c r="B19" s="212">
        <v>100</v>
      </c>
    </row>
    <row r="20" spans="1:2" ht="84" customHeight="1" x14ac:dyDescent="0.25">
      <c r="A20" s="213" t="s">
        <v>320</v>
      </c>
      <c r="B20" s="212">
        <v>100</v>
      </c>
    </row>
    <row r="21" spans="1:2" ht="63" x14ac:dyDescent="0.25">
      <c r="A21" s="211" t="s">
        <v>321</v>
      </c>
      <c r="B21" s="212">
        <v>100</v>
      </c>
    </row>
    <row r="22" spans="1:2" ht="47.25" x14ac:dyDescent="0.25">
      <c r="A22" s="211" t="s">
        <v>322</v>
      </c>
      <c r="B22" s="212">
        <v>100</v>
      </c>
    </row>
    <row r="23" spans="1:2" ht="63" x14ac:dyDescent="0.25">
      <c r="A23" s="211" t="s">
        <v>438</v>
      </c>
      <c r="B23" s="212">
        <v>100</v>
      </c>
    </row>
    <row r="24" spans="1:2" ht="31.5" customHeight="1" x14ac:dyDescent="0.25">
      <c r="A24" s="534" t="s">
        <v>411</v>
      </c>
      <c r="B24" s="534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80" zoomScaleNormal="80" zoomScaleSheetLayoutView="106" workbookViewId="0">
      <selection activeCell="J6" sqref="J6"/>
    </sheetView>
  </sheetViews>
  <sheetFormatPr defaultRowHeight="15" x14ac:dyDescent="0.25"/>
  <cols>
    <col min="1" max="1" width="31.7109375" customWidth="1"/>
    <col min="2" max="2" width="71.28515625" customWidth="1"/>
    <col min="3" max="3" width="2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  <col min="10" max="10" width="18.5703125" customWidth="1"/>
    <col min="11" max="11" width="16.140625" customWidth="1"/>
  </cols>
  <sheetData>
    <row r="1" spans="1:12" ht="15.75" x14ac:dyDescent="0.25">
      <c r="K1" s="171" t="s">
        <v>176</v>
      </c>
    </row>
    <row r="2" spans="1:12" ht="15.75" x14ac:dyDescent="0.25">
      <c r="K2" s="327" t="s">
        <v>521</v>
      </c>
    </row>
    <row r="3" spans="1:12" ht="15.75" x14ac:dyDescent="0.25">
      <c r="K3" s="259" t="s">
        <v>1</v>
      </c>
    </row>
    <row r="4" spans="1:12" ht="15.75" x14ac:dyDescent="0.25">
      <c r="K4" s="259" t="s">
        <v>2</v>
      </c>
    </row>
    <row r="5" spans="1:12" x14ac:dyDescent="0.25">
      <c r="B5" s="464"/>
      <c r="C5" s="464"/>
      <c r="J5" s="464" t="s">
        <v>611</v>
      </c>
      <c r="K5" s="457"/>
    </row>
    <row r="7" spans="1:12" ht="33.75" customHeight="1" x14ac:dyDescent="0.3">
      <c r="A7" s="465" t="s">
        <v>587</v>
      </c>
      <c r="B7" s="465"/>
      <c r="C7" s="465"/>
      <c r="L7" s="189"/>
    </row>
    <row r="8" spans="1:12" ht="18.75" x14ac:dyDescent="0.3">
      <c r="A8" s="465"/>
      <c r="B8" s="465"/>
      <c r="C8" s="465"/>
    </row>
    <row r="9" spans="1:12" ht="18.75" x14ac:dyDescent="0.3">
      <c r="K9" s="260" t="s">
        <v>3</v>
      </c>
    </row>
    <row r="10" spans="1:12" ht="187.5" x14ac:dyDescent="0.3">
      <c r="A10" s="132" t="s">
        <v>175</v>
      </c>
      <c r="B10" s="132" t="s">
        <v>174</v>
      </c>
      <c r="C10" s="2" t="s">
        <v>524</v>
      </c>
      <c r="D10" s="337" t="s">
        <v>115</v>
      </c>
      <c r="E10" s="337" t="s">
        <v>114</v>
      </c>
      <c r="F10" s="417"/>
      <c r="G10" s="417"/>
      <c r="H10" s="417"/>
      <c r="I10" s="417"/>
      <c r="J10" s="343" t="s">
        <v>586</v>
      </c>
      <c r="K10" s="343" t="s">
        <v>114</v>
      </c>
    </row>
    <row r="11" spans="1:12" ht="18.75" x14ac:dyDescent="0.25">
      <c r="A11" s="111" t="s">
        <v>173</v>
      </c>
      <c r="B11" s="110" t="s">
        <v>400</v>
      </c>
      <c r="C11" s="351">
        <f>C12+C19+C24+C25+C26+C29+C31+J30</f>
        <v>19861.8</v>
      </c>
      <c r="D11" s="351">
        <f t="shared" ref="D11:I11" si="0">D12+D19+D24+D25+D26+D29+D31</f>
        <v>18882.099999999999</v>
      </c>
      <c r="E11" s="351">
        <f t="shared" si="0"/>
        <v>18882.099999999999</v>
      </c>
      <c r="F11" s="351">
        <f t="shared" si="0"/>
        <v>18882.099999999999</v>
      </c>
      <c r="G11" s="351">
        <f t="shared" si="0"/>
        <v>18882.099999999999</v>
      </c>
      <c r="H11" s="351">
        <f t="shared" si="0"/>
        <v>18882.099999999999</v>
      </c>
      <c r="I11" s="351">
        <f t="shared" si="0"/>
        <v>18882.099999999999</v>
      </c>
      <c r="J11" s="351">
        <f>J12+J19+J24+J25+J26+J29+J31+J30</f>
        <v>6527.4000000000005</v>
      </c>
      <c r="K11" s="261">
        <f>J11*100/C11</f>
        <v>32.864090867897168</v>
      </c>
    </row>
    <row r="12" spans="1:12" ht="27.75" customHeight="1" x14ac:dyDescent="0.25">
      <c r="A12" s="132" t="s">
        <v>554</v>
      </c>
      <c r="B12" s="125" t="s">
        <v>172</v>
      </c>
      <c r="C12" s="352">
        <f>SUM(C13:C17)</f>
        <v>4500</v>
      </c>
      <c r="D12" s="262">
        <v>4000</v>
      </c>
      <c r="E12" s="262">
        <v>4000</v>
      </c>
      <c r="F12" s="262">
        <v>4000</v>
      </c>
      <c r="G12" s="262">
        <v>4000</v>
      </c>
      <c r="H12" s="262">
        <v>4000</v>
      </c>
      <c r="I12" s="262">
        <v>4000</v>
      </c>
      <c r="J12" s="262">
        <f>SUM(J13:J18)</f>
        <v>2500.9</v>
      </c>
      <c r="K12" s="262">
        <f>J12*100/C12</f>
        <v>55.575555555555553</v>
      </c>
    </row>
    <row r="13" spans="1:12" ht="203.25" customHeight="1" x14ac:dyDescent="0.25">
      <c r="A13" s="132" t="s">
        <v>546</v>
      </c>
      <c r="B13" s="125" t="s">
        <v>545</v>
      </c>
      <c r="C13" s="355">
        <v>4500</v>
      </c>
      <c r="D13" s="262"/>
      <c r="E13" s="262"/>
      <c r="F13" s="262"/>
      <c r="G13" s="262"/>
      <c r="H13" s="262"/>
      <c r="I13" s="262"/>
      <c r="J13" s="262">
        <v>2233.1999999999998</v>
      </c>
      <c r="K13" s="262">
        <f>J13*100/C13</f>
        <v>49.626666666666658</v>
      </c>
    </row>
    <row r="14" spans="1:12" ht="172.5" customHeight="1" x14ac:dyDescent="0.25">
      <c r="A14" s="132" t="s">
        <v>547</v>
      </c>
      <c r="B14" s="125" t="s">
        <v>548</v>
      </c>
      <c r="C14" s="352"/>
      <c r="D14" s="262"/>
      <c r="E14" s="262"/>
      <c r="F14" s="262"/>
      <c r="G14" s="262"/>
      <c r="H14" s="262"/>
      <c r="I14" s="262"/>
      <c r="J14" s="262">
        <v>-12</v>
      </c>
      <c r="K14" s="262"/>
    </row>
    <row r="15" spans="1:12" ht="147.75" customHeight="1" x14ac:dyDescent="0.25">
      <c r="A15" s="132" t="s">
        <v>549</v>
      </c>
      <c r="B15" s="125" t="s">
        <v>551</v>
      </c>
      <c r="C15" s="352"/>
      <c r="D15" s="262"/>
      <c r="E15" s="262"/>
      <c r="F15" s="262"/>
      <c r="G15" s="262"/>
      <c r="H15" s="262"/>
      <c r="I15" s="262"/>
      <c r="J15" s="262">
        <v>51.3</v>
      </c>
      <c r="K15" s="262"/>
    </row>
    <row r="16" spans="1:12" ht="163.5" customHeight="1" x14ac:dyDescent="0.25">
      <c r="A16" s="132" t="s">
        <v>550</v>
      </c>
      <c r="B16" s="125" t="s">
        <v>552</v>
      </c>
      <c r="C16" s="352"/>
      <c r="D16" s="262"/>
      <c r="E16" s="262"/>
      <c r="F16" s="262"/>
      <c r="G16" s="262"/>
      <c r="H16" s="262"/>
      <c r="I16" s="262"/>
      <c r="J16" s="262">
        <v>1.9</v>
      </c>
      <c r="K16" s="262"/>
    </row>
    <row r="17" spans="1:11" ht="167.25" customHeight="1" x14ac:dyDescent="0.25">
      <c r="A17" s="132" t="s">
        <v>553</v>
      </c>
      <c r="B17" s="125" t="s">
        <v>555</v>
      </c>
      <c r="C17" s="352"/>
      <c r="D17" s="262"/>
      <c r="E17" s="262"/>
      <c r="F17" s="262"/>
      <c r="G17" s="262"/>
      <c r="H17" s="262"/>
      <c r="I17" s="262"/>
      <c r="J17" s="262">
        <v>159.30000000000001</v>
      </c>
      <c r="K17" s="262"/>
    </row>
    <row r="18" spans="1:11" ht="235.5" customHeight="1" x14ac:dyDescent="0.25">
      <c r="A18" s="132" t="s">
        <v>589</v>
      </c>
      <c r="B18" s="125" t="s">
        <v>588</v>
      </c>
      <c r="C18" s="352"/>
      <c r="D18" s="262"/>
      <c r="E18" s="262"/>
      <c r="F18" s="262"/>
      <c r="G18" s="262"/>
      <c r="H18" s="262"/>
      <c r="I18" s="262"/>
      <c r="J18" s="262">
        <v>67.2</v>
      </c>
      <c r="K18" s="262"/>
    </row>
    <row r="19" spans="1:11" ht="51" customHeight="1" x14ac:dyDescent="0.25">
      <c r="A19" s="186" t="s">
        <v>557</v>
      </c>
      <c r="B19" s="125" t="s">
        <v>556</v>
      </c>
      <c r="C19" s="352">
        <f>SUM(C20:C23)</f>
        <v>4783.8</v>
      </c>
      <c r="D19" s="352">
        <f t="shared" ref="D19:J19" si="1">SUM(D20:D23)</f>
        <v>4407.1000000000004</v>
      </c>
      <c r="E19" s="352">
        <f t="shared" si="1"/>
        <v>4407.1000000000004</v>
      </c>
      <c r="F19" s="352">
        <f t="shared" si="1"/>
        <v>4407.1000000000004</v>
      </c>
      <c r="G19" s="352">
        <f t="shared" si="1"/>
        <v>4407.1000000000004</v>
      </c>
      <c r="H19" s="352">
        <f t="shared" si="1"/>
        <v>4407.1000000000004</v>
      </c>
      <c r="I19" s="352">
        <f t="shared" si="1"/>
        <v>4407.1000000000004</v>
      </c>
      <c r="J19" s="352">
        <f t="shared" si="1"/>
        <v>2301.6000000000004</v>
      </c>
      <c r="K19" s="262"/>
    </row>
    <row r="20" spans="1:11" ht="160.5" customHeight="1" x14ac:dyDescent="0.25">
      <c r="A20" s="186" t="s">
        <v>538</v>
      </c>
      <c r="B20" s="251" t="s">
        <v>537</v>
      </c>
      <c r="C20" s="357">
        <v>2658</v>
      </c>
      <c r="D20" s="262">
        <v>4407.1000000000004</v>
      </c>
      <c r="E20" s="262">
        <v>4407.1000000000004</v>
      </c>
      <c r="F20" s="262">
        <v>4407.1000000000004</v>
      </c>
      <c r="G20" s="262">
        <v>4407.1000000000004</v>
      </c>
      <c r="H20" s="262">
        <v>4407.1000000000004</v>
      </c>
      <c r="I20" s="262">
        <v>4407.1000000000004</v>
      </c>
      <c r="J20" s="262">
        <v>1175.7</v>
      </c>
      <c r="K20" s="262">
        <f t="shared" ref="K20:K35" si="2">J20*100/C20</f>
        <v>44.232505643340858</v>
      </c>
    </row>
    <row r="21" spans="1:11" ht="172.5" customHeight="1" x14ac:dyDescent="0.25">
      <c r="A21" s="186" t="s">
        <v>539</v>
      </c>
      <c r="B21" s="410" t="s">
        <v>540</v>
      </c>
      <c r="C21" s="421">
        <v>15</v>
      </c>
      <c r="D21" s="262"/>
      <c r="E21" s="262"/>
      <c r="F21" s="262"/>
      <c r="G21" s="262"/>
      <c r="H21" s="262"/>
      <c r="I21" s="262"/>
      <c r="J21" s="421">
        <v>6.8</v>
      </c>
      <c r="K21" s="262">
        <f t="shared" si="2"/>
        <v>45.333333333333336</v>
      </c>
    </row>
    <row r="22" spans="1:11" ht="152.25" customHeight="1" x14ac:dyDescent="0.25">
      <c r="A22" s="186" t="s">
        <v>542</v>
      </c>
      <c r="B22" s="410" t="s">
        <v>541</v>
      </c>
      <c r="C22" s="421">
        <v>2110.8000000000002</v>
      </c>
      <c r="D22" s="262"/>
      <c r="E22" s="262"/>
      <c r="F22" s="262"/>
      <c r="G22" s="262"/>
      <c r="H22" s="262"/>
      <c r="I22" s="262"/>
      <c r="J22" s="421">
        <v>1271.8</v>
      </c>
      <c r="K22" s="262">
        <f t="shared" si="2"/>
        <v>60.252037142315707</v>
      </c>
    </row>
    <row r="23" spans="1:11" ht="154.5" customHeight="1" x14ac:dyDescent="0.25">
      <c r="A23" s="186" t="s">
        <v>543</v>
      </c>
      <c r="B23" s="410" t="s">
        <v>544</v>
      </c>
      <c r="C23" s="421"/>
      <c r="D23" s="262"/>
      <c r="E23" s="262"/>
      <c r="F23" s="262"/>
      <c r="G23" s="262"/>
      <c r="H23" s="262"/>
      <c r="I23" s="262"/>
      <c r="J23" s="421">
        <v>-152.69999999999999</v>
      </c>
      <c r="K23" s="262"/>
    </row>
    <row r="24" spans="1:11" ht="33" customHeight="1" x14ac:dyDescent="0.25">
      <c r="A24" s="126" t="s">
        <v>514</v>
      </c>
      <c r="B24" s="125" t="s">
        <v>169</v>
      </c>
      <c r="C24" s="355">
        <v>375</v>
      </c>
      <c r="D24" s="262">
        <v>375</v>
      </c>
      <c r="E24" s="262">
        <v>375</v>
      </c>
      <c r="F24" s="262">
        <v>375</v>
      </c>
      <c r="G24" s="262">
        <v>375</v>
      </c>
      <c r="H24" s="262">
        <v>375</v>
      </c>
      <c r="I24" s="262">
        <v>375</v>
      </c>
      <c r="J24" s="262">
        <v>-149.4</v>
      </c>
      <c r="K24" s="262">
        <f t="shared" si="2"/>
        <v>-39.840000000000003</v>
      </c>
    </row>
    <row r="25" spans="1:11" ht="65.25" customHeight="1" x14ac:dyDescent="0.25">
      <c r="A25" s="136" t="s">
        <v>171</v>
      </c>
      <c r="B25" s="125" t="s">
        <v>170</v>
      </c>
      <c r="C25" s="355">
        <v>3500</v>
      </c>
      <c r="D25" s="262">
        <v>3500</v>
      </c>
      <c r="E25" s="262">
        <v>3500</v>
      </c>
      <c r="F25" s="262">
        <v>3500</v>
      </c>
      <c r="G25" s="262">
        <v>3500</v>
      </c>
      <c r="H25" s="262">
        <v>3500</v>
      </c>
      <c r="I25" s="262">
        <v>3500</v>
      </c>
      <c r="J25" s="262">
        <v>539</v>
      </c>
      <c r="K25" s="262">
        <f>J25*100/C25</f>
        <v>15.4</v>
      </c>
    </row>
    <row r="26" spans="1:11" ht="33" customHeight="1" x14ac:dyDescent="0.25">
      <c r="A26" s="136" t="s">
        <v>401</v>
      </c>
      <c r="B26" s="125" t="s">
        <v>461</v>
      </c>
      <c r="C26" s="352">
        <f>C27+C28</f>
        <v>6500</v>
      </c>
      <c r="D26" s="262">
        <f t="shared" ref="D26:J26" si="3">D27+D28</f>
        <v>6400</v>
      </c>
      <c r="E26" s="262">
        <f t="shared" si="3"/>
        <v>6400</v>
      </c>
      <c r="F26" s="262">
        <f t="shared" si="3"/>
        <v>6400</v>
      </c>
      <c r="G26" s="262">
        <f t="shared" si="3"/>
        <v>6400</v>
      </c>
      <c r="H26" s="262">
        <f t="shared" si="3"/>
        <v>6400</v>
      </c>
      <c r="I26" s="262">
        <f t="shared" si="3"/>
        <v>6400</v>
      </c>
      <c r="J26" s="262">
        <f t="shared" si="3"/>
        <v>1154.1999999999998</v>
      </c>
      <c r="K26" s="262">
        <f t="shared" si="2"/>
        <v>17.756923076923076</v>
      </c>
    </row>
    <row r="27" spans="1:11" ht="54" customHeight="1" x14ac:dyDescent="0.25">
      <c r="A27" s="136" t="s">
        <v>517</v>
      </c>
      <c r="B27" s="125" t="s">
        <v>515</v>
      </c>
      <c r="C27" s="355">
        <v>1300</v>
      </c>
      <c r="D27" s="262">
        <v>1200</v>
      </c>
      <c r="E27" s="262">
        <v>1200</v>
      </c>
      <c r="F27" s="262">
        <v>1200</v>
      </c>
      <c r="G27" s="262">
        <v>1200</v>
      </c>
      <c r="H27" s="262">
        <v>1200</v>
      </c>
      <c r="I27" s="262">
        <v>1200</v>
      </c>
      <c r="J27" s="262">
        <v>481.9</v>
      </c>
      <c r="K27" s="262">
        <f t="shared" si="2"/>
        <v>37.069230769230771</v>
      </c>
    </row>
    <row r="28" spans="1:11" ht="49.5" customHeight="1" x14ac:dyDescent="0.25">
      <c r="A28" s="136" t="s">
        <v>518</v>
      </c>
      <c r="B28" s="232" t="s">
        <v>516</v>
      </c>
      <c r="C28" s="416">
        <v>5200</v>
      </c>
      <c r="D28" s="262">
        <v>5200</v>
      </c>
      <c r="E28" s="262">
        <v>5200</v>
      </c>
      <c r="F28" s="262">
        <v>5200</v>
      </c>
      <c r="G28" s="262">
        <v>5200</v>
      </c>
      <c r="H28" s="262">
        <v>5200</v>
      </c>
      <c r="I28" s="262">
        <v>5200</v>
      </c>
      <c r="J28" s="262">
        <v>672.3</v>
      </c>
      <c r="K28" s="262">
        <f t="shared" si="2"/>
        <v>12.928846153846154</v>
      </c>
    </row>
    <row r="29" spans="1:11" ht="102.75" customHeight="1" x14ac:dyDescent="0.25">
      <c r="A29" s="136" t="s">
        <v>278</v>
      </c>
      <c r="B29" s="410" t="s">
        <v>328</v>
      </c>
      <c r="C29" s="355">
        <v>100</v>
      </c>
      <c r="D29" s="356">
        <v>100</v>
      </c>
      <c r="E29" s="356">
        <v>100</v>
      </c>
      <c r="F29" s="356">
        <v>100</v>
      </c>
      <c r="G29" s="356">
        <v>100</v>
      </c>
      <c r="H29" s="356">
        <v>100</v>
      </c>
      <c r="I29" s="356">
        <v>100</v>
      </c>
      <c r="J29" s="356">
        <v>27.5</v>
      </c>
      <c r="K29" s="262">
        <f t="shared" si="2"/>
        <v>27.5</v>
      </c>
    </row>
    <row r="30" spans="1:11" ht="102.75" customHeight="1" x14ac:dyDescent="0.25">
      <c r="A30" s="136" t="s">
        <v>590</v>
      </c>
      <c r="B30" s="442" t="s">
        <v>387</v>
      </c>
      <c r="C30" s="355"/>
      <c r="D30" s="356"/>
      <c r="E30" s="356"/>
      <c r="F30" s="356"/>
      <c r="G30" s="356"/>
      <c r="H30" s="356"/>
      <c r="I30" s="356"/>
      <c r="J30" s="356">
        <v>3</v>
      </c>
      <c r="K30" s="262"/>
    </row>
    <row r="31" spans="1:11" ht="37.5" x14ac:dyDescent="0.3">
      <c r="A31" s="233" t="s">
        <v>186</v>
      </c>
      <c r="B31" s="234" t="s">
        <v>441</v>
      </c>
      <c r="C31" s="353">
        <v>100</v>
      </c>
      <c r="D31" s="263">
        <v>100</v>
      </c>
      <c r="E31" s="263">
        <v>100</v>
      </c>
      <c r="F31" s="263">
        <v>100</v>
      </c>
      <c r="G31" s="263">
        <v>100</v>
      </c>
      <c r="H31" s="263">
        <v>100</v>
      </c>
      <c r="I31" s="263">
        <v>100</v>
      </c>
      <c r="J31" s="263">
        <v>150.6</v>
      </c>
      <c r="K31" s="262">
        <f t="shared" si="2"/>
        <v>150.6</v>
      </c>
    </row>
    <row r="32" spans="1:11" ht="18.75" x14ac:dyDescent="0.25">
      <c r="A32" s="137" t="s">
        <v>168</v>
      </c>
      <c r="B32" s="110" t="s">
        <v>167</v>
      </c>
      <c r="C32" s="351">
        <f>C33+C34+C35+C36</f>
        <v>18641.900000000001</v>
      </c>
      <c r="D32" s="351">
        <f t="shared" ref="D32:J32" si="4">D33+D34+D35+D36</f>
        <v>8930.1999999999989</v>
      </c>
      <c r="E32" s="351">
        <f t="shared" si="4"/>
        <v>8930.1999999999989</v>
      </c>
      <c r="F32" s="351">
        <f t="shared" si="4"/>
        <v>8930.1999999999989</v>
      </c>
      <c r="G32" s="351">
        <f t="shared" si="4"/>
        <v>8930.1999999999989</v>
      </c>
      <c r="H32" s="351">
        <f t="shared" si="4"/>
        <v>8930.1999999999989</v>
      </c>
      <c r="I32" s="351">
        <f t="shared" si="4"/>
        <v>8930.1999999999989</v>
      </c>
      <c r="J32" s="351">
        <f t="shared" si="4"/>
        <v>10059.5</v>
      </c>
      <c r="K32" s="262">
        <f t="shared" si="2"/>
        <v>53.961774282664315</v>
      </c>
    </row>
    <row r="33" spans="1:13" ht="64.5" customHeight="1" x14ac:dyDescent="0.25">
      <c r="A33" s="185" t="s">
        <v>279</v>
      </c>
      <c r="B33" s="410" t="s">
        <v>462</v>
      </c>
      <c r="C33" s="420">
        <v>10603.9</v>
      </c>
      <c r="D33" s="262">
        <v>8629.7999999999993</v>
      </c>
      <c r="E33" s="262">
        <v>8629.7999999999993</v>
      </c>
      <c r="F33" s="262">
        <v>8629.7999999999993</v>
      </c>
      <c r="G33" s="262">
        <v>8629.7999999999993</v>
      </c>
      <c r="H33" s="262">
        <v>8629.7999999999993</v>
      </c>
      <c r="I33" s="262">
        <v>8629.7999999999993</v>
      </c>
      <c r="J33" s="262">
        <v>5302</v>
      </c>
      <c r="K33" s="262">
        <f t="shared" si="2"/>
        <v>50.000471524627734</v>
      </c>
    </row>
    <row r="34" spans="1:13" ht="78.75" customHeight="1" x14ac:dyDescent="0.25">
      <c r="A34" s="153" t="s">
        <v>280</v>
      </c>
      <c r="B34" s="409" t="s">
        <v>513</v>
      </c>
      <c r="C34" s="357">
        <v>354.7</v>
      </c>
      <c r="D34" s="262">
        <v>296.60000000000002</v>
      </c>
      <c r="E34" s="262">
        <v>296.60000000000002</v>
      </c>
      <c r="F34" s="262">
        <v>296.60000000000002</v>
      </c>
      <c r="G34" s="262">
        <v>296.60000000000002</v>
      </c>
      <c r="H34" s="262">
        <v>296.60000000000002</v>
      </c>
      <c r="I34" s="262">
        <v>296.60000000000002</v>
      </c>
      <c r="J34" s="262">
        <v>148</v>
      </c>
      <c r="K34" s="262">
        <f t="shared" si="2"/>
        <v>41.72540174795602</v>
      </c>
    </row>
    <row r="35" spans="1:13" ht="48" customHeight="1" x14ac:dyDescent="0.25">
      <c r="A35" s="153" t="s">
        <v>281</v>
      </c>
      <c r="B35" s="109" t="s">
        <v>163</v>
      </c>
      <c r="C35" s="357">
        <v>3.8</v>
      </c>
      <c r="D35" s="262">
        <v>3.8</v>
      </c>
      <c r="E35" s="262">
        <v>3.8</v>
      </c>
      <c r="F35" s="262">
        <v>3.8</v>
      </c>
      <c r="G35" s="262">
        <v>3.8</v>
      </c>
      <c r="H35" s="262">
        <v>3.8</v>
      </c>
      <c r="I35" s="262">
        <v>3.8</v>
      </c>
      <c r="J35" s="262">
        <v>0</v>
      </c>
      <c r="K35" s="262">
        <f t="shared" si="2"/>
        <v>0</v>
      </c>
    </row>
    <row r="36" spans="1:13" ht="57" customHeight="1" x14ac:dyDescent="0.25">
      <c r="A36" s="153" t="s">
        <v>591</v>
      </c>
      <c r="B36" s="410" t="s">
        <v>210</v>
      </c>
      <c r="C36" s="411">
        <v>7679.5</v>
      </c>
      <c r="D36" s="262"/>
      <c r="E36" s="262"/>
      <c r="F36" s="262"/>
      <c r="G36" s="262"/>
      <c r="H36" s="262"/>
      <c r="I36" s="262"/>
      <c r="J36" s="262">
        <v>4609.5</v>
      </c>
      <c r="K36" s="262">
        <v>0</v>
      </c>
    </row>
    <row r="37" spans="1:13" ht="18.75" x14ac:dyDescent="0.25">
      <c r="A37" s="467" t="s">
        <v>162</v>
      </c>
      <c r="B37" s="468"/>
      <c r="C37" s="354">
        <f>C32+C11</f>
        <v>38503.699999999997</v>
      </c>
      <c r="D37" s="261">
        <f t="shared" ref="D37:J37" si="5">D11+D32</f>
        <v>27812.299999999996</v>
      </c>
      <c r="E37" s="261">
        <f t="shared" si="5"/>
        <v>27812.299999999996</v>
      </c>
      <c r="F37" s="261">
        <f t="shared" si="5"/>
        <v>27812.299999999996</v>
      </c>
      <c r="G37" s="261">
        <f t="shared" si="5"/>
        <v>27812.299999999996</v>
      </c>
      <c r="H37" s="261">
        <f t="shared" si="5"/>
        <v>27812.299999999996</v>
      </c>
      <c r="I37" s="261">
        <f t="shared" si="5"/>
        <v>27812.299999999996</v>
      </c>
      <c r="J37" s="261">
        <f t="shared" si="5"/>
        <v>16586.900000000001</v>
      </c>
      <c r="K37" s="261">
        <f>J37*100/C37</f>
        <v>43.078717110303693</v>
      </c>
      <c r="M37" s="6"/>
    </row>
    <row r="38" spans="1:13" ht="18.75" x14ac:dyDescent="0.3">
      <c r="A38" s="417"/>
      <c r="B38" s="417"/>
      <c r="C38" s="417"/>
      <c r="D38" s="417"/>
      <c r="E38" s="417"/>
      <c r="F38" s="417"/>
      <c r="G38" s="418" t="e">
        <f>G37-#REF!</f>
        <v>#REF!</v>
      </c>
      <c r="H38" s="417"/>
      <c r="I38" s="417"/>
      <c r="J38" s="417"/>
      <c r="K38" s="417"/>
    </row>
    <row r="39" spans="1:13" ht="18.75" x14ac:dyDescent="0.3">
      <c r="A39" s="417"/>
      <c r="B39" s="417"/>
      <c r="C39" s="417"/>
      <c r="D39" s="417"/>
      <c r="E39" s="417"/>
      <c r="F39" s="417"/>
      <c r="G39" s="418"/>
      <c r="H39" s="417"/>
      <c r="I39" s="417"/>
      <c r="J39" s="417"/>
      <c r="K39" s="417"/>
    </row>
    <row r="40" spans="1:13" ht="18.75" x14ac:dyDescent="0.3">
      <c r="A40" s="466" t="s">
        <v>439</v>
      </c>
      <c r="B40" s="466"/>
      <c r="C40" s="408"/>
      <c r="D40" s="417"/>
      <c r="E40" s="418"/>
      <c r="F40" s="417"/>
      <c r="G40" s="417"/>
      <c r="H40" s="417"/>
      <c r="I40" s="417"/>
      <c r="J40" s="417"/>
      <c r="K40" s="417"/>
    </row>
    <row r="41" spans="1:13" ht="18.75" x14ac:dyDescent="0.3">
      <c r="A41" s="417"/>
      <c r="B41" s="417"/>
      <c r="C41" s="417"/>
      <c r="D41" s="417"/>
      <c r="E41" s="417"/>
      <c r="F41" s="417"/>
      <c r="G41" s="417"/>
      <c r="H41" s="417"/>
      <c r="I41" s="417"/>
      <c r="J41" s="417"/>
      <c r="K41" s="417"/>
    </row>
  </sheetData>
  <mergeCells count="6">
    <mergeCell ref="J5:K5"/>
    <mergeCell ref="A8:C8"/>
    <mergeCell ref="B5:C5"/>
    <mergeCell ref="A7:C7"/>
    <mergeCell ref="A40:B40"/>
    <mergeCell ref="A37:B37"/>
  </mergeCells>
  <phoneticPr fontId="28" type="noConversion"/>
  <pageMargins left="0.70866141732283472" right="0.35433070866141736" top="0.39370078740157483" bottom="0.55118110236220474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opLeftCell="A4" workbookViewId="0">
      <selection activeCell="D6" sqref="D6"/>
    </sheetView>
  </sheetViews>
  <sheetFormatPr defaultRowHeight="15" x14ac:dyDescent="0.25"/>
  <cols>
    <col min="1" max="1" width="29.140625" style="170" customWidth="1"/>
    <col min="2" max="2" width="61.28515625" customWidth="1"/>
    <col min="3" max="3" width="19.7109375" customWidth="1"/>
    <col min="4" max="4" width="14.7109375" customWidth="1"/>
    <col min="5" max="5" width="13.85546875" customWidth="1"/>
  </cols>
  <sheetData>
    <row r="1" spans="1:11" x14ac:dyDescent="0.25">
      <c r="D1" s="305"/>
      <c r="E1" s="304" t="s">
        <v>49</v>
      </c>
    </row>
    <row r="2" spans="1:11" x14ac:dyDescent="0.25">
      <c r="D2" s="305"/>
      <c r="E2" s="304" t="s">
        <v>521</v>
      </c>
    </row>
    <row r="3" spans="1:11" x14ac:dyDescent="0.25">
      <c r="D3" s="305"/>
      <c r="E3" s="304" t="s">
        <v>1</v>
      </c>
    </row>
    <row r="4" spans="1:11" x14ac:dyDescent="0.25">
      <c r="D4" s="305"/>
      <c r="E4" s="304" t="s">
        <v>2</v>
      </c>
    </row>
    <row r="5" spans="1:11" x14ac:dyDescent="0.25">
      <c r="B5" s="472"/>
      <c r="C5" s="472"/>
      <c r="D5" s="473" t="s">
        <v>611</v>
      </c>
      <c r="E5" s="473"/>
    </row>
    <row r="6" spans="1:11" x14ac:dyDescent="0.25">
      <c r="B6" s="227"/>
      <c r="C6" s="329"/>
    </row>
    <row r="7" spans="1:11" ht="18.75" customHeight="1" x14ac:dyDescent="0.3">
      <c r="A7" s="469" t="s">
        <v>585</v>
      </c>
      <c r="B7" s="469"/>
      <c r="C7" s="469"/>
      <c r="D7" s="142"/>
    </row>
    <row r="8" spans="1:11" ht="18.75" customHeight="1" x14ac:dyDescent="0.25">
      <c r="D8" s="143"/>
      <c r="E8" s="304" t="s">
        <v>3</v>
      </c>
    </row>
    <row r="9" spans="1:11" ht="134.25" customHeight="1" x14ac:dyDescent="0.25">
      <c r="A9" s="298" t="s">
        <v>175</v>
      </c>
      <c r="B9" s="306" t="s">
        <v>174</v>
      </c>
      <c r="C9" s="346" t="s">
        <v>524</v>
      </c>
      <c r="D9" s="345" t="s">
        <v>586</v>
      </c>
      <c r="E9" s="345" t="s">
        <v>114</v>
      </c>
      <c r="J9" s="294"/>
      <c r="K9" s="294"/>
    </row>
    <row r="10" spans="1:11" ht="23.25" customHeight="1" x14ac:dyDescent="0.3">
      <c r="A10" s="264">
        <v>1</v>
      </c>
      <c r="B10" s="235">
        <v>2</v>
      </c>
      <c r="C10" s="235">
        <v>3</v>
      </c>
      <c r="D10" s="236">
        <v>4</v>
      </c>
      <c r="E10" s="236">
        <v>5</v>
      </c>
    </row>
    <row r="11" spans="1:11" ht="25.5" customHeight="1" x14ac:dyDescent="0.25">
      <c r="A11" s="295" t="s">
        <v>220</v>
      </c>
      <c r="B11" s="296" t="s">
        <v>167</v>
      </c>
      <c r="C11" s="297">
        <f>C12+C15+C20</f>
        <v>18641.900000000001</v>
      </c>
      <c r="D11" s="297">
        <f>D12+D15+D20</f>
        <v>10059.5</v>
      </c>
      <c r="E11" s="297">
        <f>D11*100/C11</f>
        <v>53.961774282664315</v>
      </c>
    </row>
    <row r="12" spans="1:11" ht="47.25" customHeight="1" x14ac:dyDescent="0.25">
      <c r="A12" s="295" t="s">
        <v>282</v>
      </c>
      <c r="B12" s="436" t="s">
        <v>578</v>
      </c>
      <c r="C12" s="437">
        <f>C13</f>
        <v>10603.9</v>
      </c>
      <c r="D12" s="437">
        <f>D13</f>
        <v>5302</v>
      </c>
      <c r="E12" s="297">
        <f>D12*100/C12</f>
        <v>50.000471524627734</v>
      </c>
    </row>
    <row r="13" spans="1:11" ht="32.25" customHeight="1" x14ac:dyDescent="0.25">
      <c r="A13" s="300" t="s">
        <v>579</v>
      </c>
      <c r="B13" s="301" t="s">
        <v>582</v>
      </c>
      <c r="C13" s="359">
        <f>C14</f>
        <v>10603.9</v>
      </c>
      <c r="D13" s="359">
        <f>D14</f>
        <v>5302</v>
      </c>
      <c r="E13" s="299">
        <f t="shared" ref="E13:E22" si="0">D13*100/C13</f>
        <v>50.000471524627734</v>
      </c>
    </row>
    <row r="14" spans="1:11" ht="54.75" customHeight="1" x14ac:dyDescent="0.25">
      <c r="A14" s="300" t="s">
        <v>279</v>
      </c>
      <c r="B14" s="301" t="s">
        <v>462</v>
      </c>
      <c r="C14" s="359">
        <v>10603.9</v>
      </c>
      <c r="D14" s="299">
        <v>5302</v>
      </c>
      <c r="E14" s="299">
        <f t="shared" si="0"/>
        <v>50.000471524627734</v>
      </c>
    </row>
    <row r="15" spans="1:11" s="440" customFormat="1" ht="54.75" customHeight="1" x14ac:dyDescent="0.25">
      <c r="A15" s="438" t="s">
        <v>283</v>
      </c>
      <c r="B15" s="441" t="s">
        <v>221</v>
      </c>
      <c r="C15" s="439">
        <f>C16+C18</f>
        <v>358.5</v>
      </c>
      <c r="D15" s="439">
        <f t="shared" ref="D15:E15" si="1">D16+D18</f>
        <v>148</v>
      </c>
      <c r="E15" s="439">
        <f t="shared" si="1"/>
        <v>41.72540174795602</v>
      </c>
    </row>
    <row r="16" spans="1:11" ht="60.75" customHeight="1" x14ac:dyDescent="0.25">
      <c r="A16" s="300" t="s">
        <v>580</v>
      </c>
      <c r="B16" s="302" t="s">
        <v>584</v>
      </c>
      <c r="C16" s="358">
        <f>C17</f>
        <v>3.8</v>
      </c>
      <c r="D16" s="303">
        <f>D17</f>
        <v>0</v>
      </c>
      <c r="E16" s="299">
        <f t="shared" si="0"/>
        <v>0</v>
      </c>
    </row>
    <row r="17" spans="1:5" ht="53.25" customHeight="1" x14ac:dyDescent="0.25">
      <c r="A17" s="300" t="s">
        <v>281</v>
      </c>
      <c r="B17" s="302" t="s">
        <v>163</v>
      </c>
      <c r="C17" s="358">
        <v>3.8</v>
      </c>
      <c r="D17" s="303">
        <v>0</v>
      </c>
      <c r="E17" s="299">
        <f t="shared" si="0"/>
        <v>0</v>
      </c>
    </row>
    <row r="18" spans="1:5" ht="75" customHeight="1" x14ac:dyDescent="0.25">
      <c r="A18" s="298" t="s">
        <v>581</v>
      </c>
      <c r="B18" s="197" t="s">
        <v>583</v>
      </c>
      <c r="C18" s="358">
        <v>354.7</v>
      </c>
      <c r="D18" s="303">
        <f>D19</f>
        <v>148</v>
      </c>
      <c r="E18" s="299">
        <f t="shared" ref="E18" si="2">D18*100/C18</f>
        <v>41.72540174795602</v>
      </c>
    </row>
    <row r="19" spans="1:5" ht="75" customHeight="1" x14ac:dyDescent="0.25">
      <c r="A19" s="298" t="s">
        <v>280</v>
      </c>
      <c r="B19" s="197" t="s">
        <v>513</v>
      </c>
      <c r="C19" s="358">
        <v>354.7</v>
      </c>
      <c r="D19" s="303">
        <v>148</v>
      </c>
      <c r="E19" s="299">
        <f t="shared" si="0"/>
        <v>41.72540174795602</v>
      </c>
    </row>
    <row r="20" spans="1:5" ht="38.25" customHeight="1" x14ac:dyDescent="0.25">
      <c r="A20" s="438" t="s">
        <v>595</v>
      </c>
      <c r="B20" s="443" t="s">
        <v>594</v>
      </c>
      <c r="C20" s="397">
        <f>C21</f>
        <v>7679.5</v>
      </c>
      <c r="D20" s="397">
        <f>D21</f>
        <v>4609.5</v>
      </c>
      <c r="E20" s="297">
        <f t="shared" si="0"/>
        <v>60.023439025978256</v>
      </c>
    </row>
    <row r="21" spans="1:5" ht="33" customHeight="1" x14ac:dyDescent="0.25">
      <c r="A21" s="300" t="s">
        <v>597</v>
      </c>
      <c r="B21" s="444" t="s">
        <v>596</v>
      </c>
      <c r="C21" s="358">
        <f>C22</f>
        <v>7679.5</v>
      </c>
      <c r="D21" s="358">
        <f>D22</f>
        <v>4609.5</v>
      </c>
      <c r="E21" s="299">
        <f t="shared" si="0"/>
        <v>60.023439025978256</v>
      </c>
    </row>
    <row r="22" spans="1:5" ht="41.25" customHeight="1" x14ac:dyDescent="0.25">
      <c r="A22" s="445" t="s">
        <v>591</v>
      </c>
      <c r="B22" s="444" t="s">
        <v>210</v>
      </c>
      <c r="C22" s="358">
        <v>7679.5</v>
      </c>
      <c r="D22" s="303">
        <v>4609.5</v>
      </c>
      <c r="E22" s="299">
        <f t="shared" si="0"/>
        <v>60.023439025978256</v>
      </c>
    </row>
    <row r="23" spans="1:5" ht="84" customHeight="1" x14ac:dyDescent="0.3">
      <c r="A23" s="470" t="s">
        <v>442</v>
      </c>
      <c r="B23" s="471"/>
      <c r="C23" s="471"/>
    </row>
    <row r="24" spans="1:5" ht="18.75" x14ac:dyDescent="0.25">
      <c r="A24" s="265"/>
      <c r="B24" s="145"/>
      <c r="C24" s="145"/>
      <c r="E24" s="6"/>
    </row>
    <row r="25" spans="1:5" ht="18.75" x14ac:dyDescent="0.25">
      <c r="A25" s="456"/>
      <c r="B25" s="457"/>
      <c r="C25" s="457"/>
    </row>
  </sheetData>
  <mergeCells count="5">
    <mergeCell ref="A7:C7"/>
    <mergeCell ref="A25:C25"/>
    <mergeCell ref="A23:C23"/>
    <mergeCell ref="B5:C5"/>
    <mergeCell ref="D5:E5"/>
  </mergeCells>
  <phoneticPr fontId="28" type="noConversion"/>
  <pageMargins left="0.7" right="0.7" top="0.75" bottom="0.75" header="0.3" footer="0.3"/>
  <pageSetup paperSize="9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zoomScale="80" zoomScaleNormal="80" workbookViewId="0">
      <selection activeCell="B5" sqref="B5:L5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17.85546875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  <col min="11" max="11" width="21.140625" customWidth="1"/>
    <col min="12" max="12" width="19.140625" customWidth="1"/>
  </cols>
  <sheetData>
    <row r="1" spans="1:13" ht="15.75" x14ac:dyDescent="0.25">
      <c r="C1" s="475" t="s">
        <v>219</v>
      </c>
      <c r="D1" s="475"/>
      <c r="E1" s="457"/>
      <c r="F1" s="457"/>
      <c r="G1" s="457"/>
      <c r="H1" s="457"/>
      <c r="I1" s="457"/>
      <c r="J1" s="457"/>
      <c r="K1" s="457"/>
      <c r="L1" s="457"/>
    </row>
    <row r="2" spans="1:13" x14ac:dyDescent="0.25">
      <c r="E2" s="472" t="s">
        <v>521</v>
      </c>
      <c r="F2" s="472"/>
      <c r="G2" s="472"/>
      <c r="H2" s="472"/>
      <c r="I2" s="472"/>
      <c r="J2" s="472"/>
      <c r="K2" s="472"/>
      <c r="L2" s="472"/>
    </row>
    <row r="3" spans="1:13" ht="15.75" x14ac:dyDescent="0.25">
      <c r="B3" s="475" t="s">
        <v>1</v>
      </c>
      <c r="C3" s="457"/>
      <c r="D3" s="457"/>
      <c r="E3" s="457"/>
      <c r="F3" s="457"/>
      <c r="G3" s="457"/>
      <c r="H3" s="457"/>
      <c r="I3" s="457"/>
      <c r="J3" s="457"/>
      <c r="K3" s="457"/>
      <c r="L3" s="457"/>
    </row>
    <row r="4" spans="1:13" ht="15.75" x14ac:dyDescent="0.25">
      <c r="B4" s="476" t="s">
        <v>2</v>
      </c>
      <c r="C4" s="457"/>
      <c r="D4" s="457"/>
      <c r="E4" s="457"/>
      <c r="F4" s="457"/>
      <c r="G4" s="457"/>
      <c r="H4" s="457"/>
      <c r="I4" s="457"/>
      <c r="J4" s="457"/>
      <c r="K4" s="457"/>
      <c r="L4" s="457"/>
    </row>
    <row r="5" spans="1:13" x14ac:dyDescent="0.25">
      <c r="B5" s="472" t="s">
        <v>612</v>
      </c>
      <c r="C5" s="472"/>
      <c r="D5" s="472"/>
      <c r="E5" s="457"/>
      <c r="F5" s="457"/>
      <c r="G5" s="457"/>
      <c r="H5" s="457"/>
      <c r="I5" s="457"/>
      <c r="J5" s="457"/>
      <c r="K5" s="457"/>
      <c r="L5" s="457"/>
    </row>
    <row r="6" spans="1:13" x14ac:dyDescent="0.25">
      <c r="H6" s="6"/>
    </row>
    <row r="7" spans="1:13" ht="37.5" customHeight="1" x14ac:dyDescent="0.25">
      <c r="A7" s="474" t="s">
        <v>592</v>
      </c>
      <c r="B7" s="474"/>
      <c r="C7" s="474"/>
      <c r="D7" s="474"/>
      <c r="E7" s="6"/>
    </row>
    <row r="8" spans="1:13" ht="18.75" x14ac:dyDescent="0.3">
      <c r="A8" s="1"/>
      <c r="L8" s="59" t="s">
        <v>3</v>
      </c>
    </row>
    <row r="9" spans="1:13" ht="161.25" customHeight="1" x14ac:dyDescent="0.25">
      <c r="A9" s="402" t="s">
        <v>21</v>
      </c>
      <c r="B9" s="401" t="s">
        <v>5</v>
      </c>
      <c r="C9" s="401" t="s">
        <v>6</v>
      </c>
      <c r="D9" s="346" t="s">
        <v>524</v>
      </c>
      <c r="E9" s="345" t="s">
        <v>523</v>
      </c>
      <c r="F9" s="346" t="s">
        <v>524</v>
      </c>
      <c r="G9" s="344" t="s">
        <v>522</v>
      </c>
      <c r="H9" s="345" t="s">
        <v>523</v>
      </c>
      <c r="I9" s="346" t="s">
        <v>524</v>
      </c>
      <c r="J9" s="344" t="s">
        <v>522</v>
      </c>
      <c r="K9" s="345" t="s">
        <v>593</v>
      </c>
      <c r="L9" s="345" t="s">
        <v>114</v>
      </c>
    </row>
    <row r="10" spans="1:13" ht="18.75" x14ac:dyDescent="0.25">
      <c r="A10" s="28">
        <v>1</v>
      </c>
      <c r="B10" s="2">
        <v>2</v>
      </c>
      <c r="C10" s="2">
        <v>3</v>
      </c>
      <c r="D10" s="2">
        <v>4</v>
      </c>
      <c r="E10" s="60">
        <v>5</v>
      </c>
      <c r="F10" s="60">
        <v>6</v>
      </c>
      <c r="G10" s="60">
        <v>7</v>
      </c>
      <c r="H10" s="60">
        <v>8</v>
      </c>
      <c r="I10" s="60">
        <v>9</v>
      </c>
      <c r="J10" s="60">
        <v>10</v>
      </c>
      <c r="K10" s="60" t="s">
        <v>87</v>
      </c>
      <c r="L10" s="60" t="s">
        <v>88</v>
      </c>
    </row>
    <row r="11" spans="1:13" ht="18.75" x14ac:dyDescent="0.3">
      <c r="A11" s="29" t="s">
        <v>464</v>
      </c>
      <c r="B11" s="3"/>
      <c r="C11" s="3"/>
      <c r="D11" s="360">
        <f>D12+D20+D22+D25+D32+D34+D29+D36+D39+D43+D41</f>
        <v>43023.4</v>
      </c>
      <c r="E11" s="169" t="e">
        <f t="shared" ref="E11:K11" si="0">E12+E20+E22+E25+E29+E32+E34+E36+E39+E41+E43</f>
        <v>#REF!</v>
      </c>
      <c r="F11" s="169" t="e">
        <f t="shared" si="0"/>
        <v>#REF!</v>
      </c>
      <c r="G11" s="169" t="e">
        <f t="shared" si="0"/>
        <v>#REF!</v>
      </c>
      <c r="H11" s="169" t="e">
        <f t="shared" si="0"/>
        <v>#REF!</v>
      </c>
      <c r="I11" s="169" t="e">
        <f t="shared" si="0"/>
        <v>#REF!</v>
      </c>
      <c r="J11" s="169" t="e">
        <f t="shared" si="0"/>
        <v>#REF!</v>
      </c>
      <c r="K11" s="423">
        <f t="shared" si="0"/>
        <v>16098.199999999999</v>
      </c>
      <c r="L11" s="169">
        <f>K11*100/D11</f>
        <v>37.417312439277232</v>
      </c>
      <c r="M11" s="170"/>
    </row>
    <row r="12" spans="1:13" ht="18.75" x14ac:dyDescent="0.3">
      <c r="A12" s="29" t="s">
        <v>7</v>
      </c>
      <c r="B12" s="3" t="s">
        <v>22</v>
      </c>
      <c r="C12" s="3" t="s">
        <v>23</v>
      </c>
      <c r="D12" s="360">
        <f>D13+D14+D15+D16+D18+D19+D17</f>
        <v>10563.300000000001</v>
      </c>
      <c r="E12" s="360">
        <f t="shared" ref="E12:K12" si="1">E13+E14+E15+E16+E18+E19+E17</f>
        <v>4796.2</v>
      </c>
      <c r="F12" s="360">
        <f t="shared" si="1"/>
        <v>190.18660801106219</v>
      </c>
      <c r="G12" s="360">
        <f t="shared" si="1"/>
        <v>0</v>
      </c>
      <c r="H12" s="360">
        <f t="shared" si="1"/>
        <v>0</v>
      </c>
      <c r="I12" s="360">
        <f t="shared" si="1"/>
        <v>0</v>
      </c>
      <c r="J12" s="360">
        <f t="shared" si="1"/>
        <v>0</v>
      </c>
      <c r="K12" s="360">
        <f t="shared" si="1"/>
        <v>4796.2</v>
      </c>
      <c r="L12" s="61">
        <f>K12*100/D12</f>
        <v>45.404371739891886</v>
      </c>
      <c r="M12" s="6"/>
    </row>
    <row r="13" spans="1:13" ht="57" customHeight="1" x14ac:dyDescent="0.3">
      <c r="A13" s="30" t="str">
        <f>прил._5!B27</f>
        <v>Функционирование высшего должностного лица субъекта Российской Федерации и муниципального образования</v>
      </c>
      <c r="B13" s="7" t="s">
        <v>22</v>
      </c>
      <c r="C13" s="7" t="s">
        <v>24</v>
      </c>
      <c r="D13" s="361">
        <v>1110</v>
      </c>
      <c r="E13" s="62">
        <f>прил._5!L27</f>
        <v>568.29999999999995</v>
      </c>
      <c r="F13" s="62">
        <f>прил._5!M27</f>
        <v>51.198198198198192</v>
      </c>
      <c r="G13" s="62">
        <f>прил._5!N27</f>
        <v>0</v>
      </c>
      <c r="H13" s="62">
        <f>прил._5!O27</f>
        <v>0</v>
      </c>
      <c r="I13" s="62">
        <f>прил._5!P27</f>
        <v>0</v>
      </c>
      <c r="J13" s="62">
        <f>прил._5!Q27</f>
        <v>0</v>
      </c>
      <c r="K13" s="62">
        <v>568.29999999999995</v>
      </c>
      <c r="L13" s="62">
        <f>K13*100/D13</f>
        <v>51.198198198198192</v>
      </c>
    </row>
    <row r="14" spans="1:13" ht="72.75" customHeight="1" x14ac:dyDescent="0.3">
      <c r="A14" s="131" t="s">
        <v>155</v>
      </c>
      <c r="B14" s="7" t="s">
        <v>22</v>
      </c>
      <c r="C14" s="7" t="s">
        <v>26</v>
      </c>
      <c r="D14" s="361">
        <v>0.4</v>
      </c>
      <c r="E14" s="62">
        <f>прил._5!L19</f>
        <v>0</v>
      </c>
      <c r="F14" s="62">
        <f>прил._5!M19</f>
        <v>0</v>
      </c>
      <c r="G14" s="62">
        <f>прил._5!N19</f>
        <v>0</v>
      </c>
      <c r="H14" s="62">
        <f>прил._5!O19</f>
        <v>0</v>
      </c>
      <c r="I14" s="62">
        <f>прил._5!P19</f>
        <v>0</v>
      </c>
      <c r="J14" s="62">
        <f>прил._5!Q19</f>
        <v>0</v>
      </c>
      <c r="K14" s="62">
        <v>0</v>
      </c>
      <c r="L14" s="62">
        <f t="shared" ref="L14:L44" si="2">K14*100/D14</f>
        <v>0</v>
      </c>
    </row>
    <row r="15" spans="1:13" ht="74.25" customHeight="1" x14ac:dyDescent="0.3">
      <c r="A15" s="31" t="str">
        <f>прил._5!B32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7" t="s">
        <v>22</v>
      </c>
      <c r="C15" s="7" t="s">
        <v>25</v>
      </c>
      <c r="D15" s="362">
        <v>6140.3</v>
      </c>
      <c r="E15" s="63">
        <f>прил._5!L32</f>
        <v>2933.1</v>
      </c>
      <c r="F15" s="63">
        <f>прил._5!M32</f>
        <v>47.768024363630438</v>
      </c>
      <c r="G15" s="63">
        <f>прил._5!N32</f>
        <v>0</v>
      </c>
      <c r="H15" s="63">
        <f>прил._5!O32</f>
        <v>0</v>
      </c>
      <c r="I15" s="63">
        <f>прил._5!P32</f>
        <v>0</v>
      </c>
      <c r="J15" s="63">
        <f>прил._5!Q32</f>
        <v>0</v>
      </c>
      <c r="K15" s="63">
        <v>2933.1</v>
      </c>
      <c r="L15" s="62">
        <f t="shared" si="2"/>
        <v>47.768024363630438</v>
      </c>
    </row>
    <row r="16" spans="1:13" s="9" customFormat="1" ht="47.25" customHeight="1" x14ac:dyDescent="0.3">
      <c r="A16" s="32" t="s">
        <v>48</v>
      </c>
      <c r="B16" s="7" t="s">
        <v>22</v>
      </c>
      <c r="C16" s="7" t="s">
        <v>28</v>
      </c>
      <c r="D16" s="362">
        <v>98.9</v>
      </c>
      <c r="E16" s="63" t="str">
        <f>прил._5!L20</f>
        <v>44,4</v>
      </c>
      <c r="F16" s="63">
        <f>прил._5!M20</f>
        <v>44.893832153690596</v>
      </c>
      <c r="G16" s="63">
        <f>прил._5!N20</f>
        <v>0</v>
      </c>
      <c r="H16" s="63">
        <f>прил._5!O20</f>
        <v>0</v>
      </c>
      <c r="I16" s="63">
        <f>прил._5!P20</f>
        <v>0</v>
      </c>
      <c r="J16" s="63">
        <f>прил._5!Q20</f>
        <v>0</v>
      </c>
      <c r="K16" s="63">
        <v>44.4</v>
      </c>
      <c r="L16" s="62">
        <f t="shared" si="2"/>
        <v>44.893832153690596</v>
      </c>
    </row>
    <row r="17" spans="1:12" s="9" customFormat="1" ht="47.25" customHeight="1" x14ac:dyDescent="0.3">
      <c r="A17" s="410" t="s">
        <v>527</v>
      </c>
      <c r="B17" s="240" t="s">
        <v>22</v>
      </c>
      <c r="C17" s="240" t="s">
        <v>29</v>
      </c>
      <c r="D17" s="362">
        <v>504.6</v>
      </c>
      <c r="E17" s="63"/>
      <c r="F17" s="63"/>
      <c r="G17" s="63"/>
      <c r="H17" s="63"/>
      <c r="I17" s="63"/>
      <c r="J17" s="63"/>
      <c r="K17" s="63">
        <v>0</v>
      </c>
      <c r="L17" s="62">
        <v>0</v>
      </c>
    </row>
    <row r="18" spans="1:12" ht="18.75" x14ac:dyDescent="0.3">
      <c r="A18" s="102" t="str">
        <f>прил._5!B52</f>
        <v>Резервные фонды</v>
      </c>
      <c r="B18" s="103" t="s">
        <v>22</v>
      </c>
      <c r="C18" s="103" t="s">
        <v>42</v>
      </c>
      <c r="D18" s="363">
        <v>10</v>
      </c>
      <c r="E18" s="63">
        <f>прил._5!L52</f>
        <v>0</v>
      </c>
      <c r="F18" s="63">
        <f>прил._5!M52</f>
        <v>0</v>
      </c>
      <c r="G18" s="63">
        <f>прил._5!N52</f>
        <v>0</v>
      </c>
      <c r="H18" s="63">
        <f>прил._5!O52</f>
        <v>0</v>
      </c>
      <c r="I18" s="63">
        <f>прил._5!P52</f>
        <v>0</v>
      </c>
      <c r="J18" s="63">
        <f>прил._5!Q52</f>
        <v>0</v>
      </c>
      <c r="K18" s="63">
        <f>прил._5!R52</f>
        <v>0</v>
      </c>
      <c r="L18" s="62">
        <f t="shared" si="2"/>
        <v>0</v>
      </c>
    </row>
    <row r="19" spans="1:12" ht="40.5" customHeight="1" x14ac:dyDescent="0.3">
      <c r="A19" s="102" t="str">
        <f>прил._5!B57</f>
        <v>Другие общегосударственные вопросы</v>
      </c>
      <c r="B19" s="103" t="s">
        <v>22</v>
      </c>
      <c r="C19" s="103" t="s">
        <v>41</v>
      </c>
      <c r="D19" s="363">
        <v>2699.1</v>
      </c>
      <c r="E19" s="63">
        <f>прил._5!L57</f>
        <v>1250.4000000000001</v>
      </c>
      <c r="F19" s="63">
        <f>прил._5!M57</f>
        <v>46.326553295542965</v>
      </c>
      <c r="G19" s="63">
        <f>прил._5!N57</f>
        <v>0</v>
      </c>
      <c r="H19" s="63">
        <f>прил._5!O57</f>
        <v>0</v>
      </c>
      <c r="I19" s="63">
        <f>прил._5!P57</f>
        <v>0</v>
      </c>
      <c r="J19" s="63">
        <f>прил._5!Q57</f>
        <v>0</v>
      </c>
      <c r="K19" s="63">
        <v>1250.4000000000001</v>
      </c>
      <c r="L19" s="62">
        <f t="shared" si="2"/>
        <v>46.326553295542965</v>
      </c>
    </row>
    <row r="20" spans="1:12" ht="30.75" customHeight="1" x14ac:dyDescent="0.3">
      <c r="A20" s="33" t="s">
        <v>9</v>
      </c>
      <c r="B20" s="8" t="s">
        <v>24</v>
      </c>
      <c r="C20" s="8" t="s">
        <v>23</v>
      </c>
      <c r="D20" s="364">
        <f>D21</f>
        <v>354.7</v>
      </c>
      <c r="E20" s="64">
        <f t="shared" ref="E20:K20" si="3">E21</f>
        <v>148</v>
      </c>
      <c r="F20" s="64">
        <f t="shared" si="3"/>
        <v>41.72540174795602</v>
      </c>
      <c r="G20" s="64">
        <f t="shared" si="3"/>
        <v>0</v>
      </c>
      <c r="H20" s="64">
        <f t="shared" si="3"/>
        <v>0</v>
      </c>
      <c r="I20" s="64">
        <f t="shared" si="3"/>
        <v>0</v>
      </c>
      <c r="J20" s="64">
        <f t="shared" si="3"/>
        <v>0</v>
      </c>
      <c r="K20" s="64">
        <f t="shared" si="3"/>
        <v>148</v>
      </c>
      <c r="L20" s="62">
        <f t="shared" si="2"/>
        <v>41.72540174795602</v>
      </c>
    </row>
    <row r="21" spans="1:12" ht="26.25" customHeight="1" x14ac:dyDescent="0.3">
      <c r="A21" s="31" t="s">
        <v>10</v>
      </c>
      <c r="B21" s="7" t="s">
        <v>24</v>
      </c>
      <c r="C21" s="7" t="s">
        <v>26</v>
      </c>
      <c r="D21" s="361">
        <v>354.7</v>
      </c>
      <c r="E21" s="63">
        <f>прил._5!L75</f>
        <v>148</v>
      </c>
      <c r="F21" s="63">
        <f>прил._5!M75</f>
        <v>41.72540174795602</v>
      </c>
      <c r="G21" s="63">
        <f>прил._5!N75</f>
        <v>0</v>
      </c>
      <c r="H21" s="63">
        <f>прил._5!O75</f>
        <v>0</v>
      </c>
      <c r="I21" s="63">
        <f>прил._5!P75</f>
        <v>0</v>
      </c>
      <c r="J21" s="63">
        <f>прил._5!Q75</f>
        <v>0</v>
      </c>
      <c r="K21" s="63">
        <v>148</v>
      </c>
      <c r="L21" s="62">
        <f t="shared" si="2"/>
        <v>41.72540174795602</v>
      </c>
    </row>
    <row r="22" spans="1:12" ht="27" customHeight="1" x14ac:dyDescent="0.3">
      <c r="A22" s="33" t="s">
        <v>11</v>
      </c>
      <c r="B22" s="8" t="s">
        <v>26</v>
      </c>
      <c r="C22" s="8" t="s">
        <v>23</v>
      </c>
      <c r="D22" s="364">
        <f>D23+D24</f>
        <v>208.8</v>
      </c>
      <c r="E22" s="64" t="e">
        <f t="shared" ref="E22:K22" si="4">E24+E23</f>
        <v>#REF!</v>
      </c>
      <c r="F22" s="64" t="e">
        <f t="shared" si="4"/>
        <v>#REF!</v>
      </c>
      <c r="G22" s="64" t="e">
        <f t="shared" si="4"/>
        <v>#REF!</v>
      </c>
      <c r="H22" s="64" t="e">
        <f t="shared" si="4"/>
        <v>#REF!</v>
      </c>
      <c r="I22" s="64" t="e">
        <f t="shared" si="4"/>
        <v>#REF!</v>
      </c>
      <c r="J22" s="64" t="e">
        <f t="shared" si="4"/>
        <v>#REF!</v>
      </c>
      <c r="K22" s="64">
        <f t="shared" si="4"/>
        <v>160.69999999999999</v>
      </c>
      <c r="L22" s="62">
        <f t="shared" si="2"/>
        <v>76.96360153256704</v>
      </c>
    </row>
    <row r="23" spans="1:12" ht="47.25" customHeight="1" x14ac:dyDescent="0.3">
      <c r="A23" s="347" t="s">
        <v>463</v>
      </c>
      <c r="B23" s="7" t="s">
        <v>26</v>
      </c>
      <c r="C23" s="240" t="s">
        <v>94</v>
      </c>
      <c r="D23" s="361">
        <v>180.8</v>
      </c>
      <c r="E23" s="63" t="e">
        <f>прил._5!#REF!</f>
        <v>#REF!</v>
      </c>
      <c r="F23" s="63" t="e">
        <f>прил._5!#REF!</f>
        <v>#REF!</v>
      </c>
      <c r="G23" s="63" t="e">
        <f>прил._5!#REF!</f>
        <v>#REF!</v>
      </c>
      <c r="H23" s="63" t="e">
        <f>прил._5!#REF!</f>
        <v>#REF!</v>
      </c>
      <c r="I23" s="63" t="e">
        <f>прил._5!#REF!</f>
        <v>#REF!</v>
      </c>
      <c r="J23" s="63" t="e">
        <f>прил._5!#REF!</f>
        <v>#REF!</v>
      </c>
      <c r="K23" s="63">
        <v>140.69999999999999</v>
      </c>
      <c r="L23" s="62">
        <f t="shared" si="2"/>
        <v>77.820796460176979</v>
      </c>
    </row>
    <row r="24" spans="1:12" ht="51" customHeight="1" x14ac:dyDescent="0.3">
      <c r="A24" s="31" t="s">
        <v>12</v>
      </c>
      <c r="B24" s="7" t="s">
        <v>26</v>
      </c>
      <c r="C24" s="7">
        <v>14</v>
      </c>
      <c r="D24" s="362">
        <v>28</v>
      </c>
      <c r="E24" s="63">
        <f>прил._5!L85</f>
        <v>20</v>
      </c>
      <c r="F24" s="63">
        <f>прил._5!M85</f>
        <v>71.428571428571431</v>
      </c>
      <c r="G24" s="63">
        <f>прил._5!N85</f>
        <v>0</v>
      </c>
      <c r="H24" s="63">
        <f>прил._5!O85</f>
        <v>0</v>
      </c>
      <c r="I24" s="63">
        <f>прил._5!P85</f>
        <v>0</v>
      </c>
      <c r="J24" s="63">
        <f>прил._5!Q85</f>
        <v>0</v>
      </c>
      <c r="K24" s="63">
        <v>20</v>
      </c>
      <c r="L24" s="62">
        <f t="shared" si="2"/>
        <v>71.428571428571431</v>
      </c>
    </row>
    <row r="25" spans="1:12" ht="18.75" x14ac:dyDescent="0.3">
      <c r="A25" s="33" t="s">
        <v>13</v>
      </c>
      <c r="B25" s="8" t="s">
        <v>25</v>
      </c>
      <c r="C25" s="8" t="s">
        <v>23</v>
      </c>
      <c r="D25" s="364">
        <f>D26+D27+D28</f>
        <v>5508.1</v>
      </c>
      <c r="E25" s="64">
        <f>прил._5!L99</f>
        <v>3230.4</v>
      </c>
      <c r="F25" s="64">
        <f>прил._5!M99</f>
        <v>58.648172691127606</v>
      </c>
      <c r="G25" s="64">
        <f>прил._5!N99</f>
        <v>0</v>
      </c>
      <c r="H25" s="64">
        <f>прил._5!O99</f>
        <v>0</v>
      </c>
      <c r="I25" s="64">
        <f>прил._5!P99</f>
        <v>0</v>
      </c>
      <c r="J25" s="64">
        <f>прил._5!Q99</f>
        <v>0</v>
      </c>
      <c r="K25" s="64">
        <f>K26+K27</f>
        <v>3230.5</v>
      </c>
      <c r="L25" s="62">
        <f t="shared" si="2"/>
        <v>58.649988199197544</v>
      </c>
    </row>
    <row r="26" spans="1:12" s="41" customFormat="1" ht="28.5" customHeight="1" x14ac:dyDescent="0.3">
      <c r="A26" s="39" t="s">
        <v>92</v>
      </c>
      <c r="B26" s="40" t="s">
        <v>25</v>
      </c>
      <c r="C26" s="40" t="s">
        <v>27</v>
      </c>
      <c r="D26" s="365">
        <v>5028.8</v>
      </c>
      <c r="E26" s="65">
        <f>прил._5!L100</f>
        <v>3025.4</v>
      </c>
      <c r="F26" s="65">
        <f>прил._5!M100</f>
        <v>60.161469933184854</v>
      </c>
      <c r="G26" s="65">
        <f>прил._5!N100</f>
        <v>0</v>
      </c>
      <c r="H26" s="65">
        <f>прил._5!O100</f>
        <v>0</v>
      </c>
      <c r="I26" s="65">
        <f>прил._5!P100</f>
        <v>0</v>
      </c>
      <c r="J26" s="65">
        <f>прил._5!Q100</f>
        <v>0</v>
      </c>
      <c r="K26" s="65">
        <v>3025.5</v>
      </c>
      <c r="L26" s="62">
        <f t="shared" si="2"/>
        <v>60.163458479160035</v>
      </c>
    </row>
    <row r="27" spans="1:12" ht="25.5" customHeight="1" x14ac:dyDescent="0.3">
      <c r="A27" s="31" t="str">
        <f>прил._5!B112</f>
        <v>Связь и информатика</v>
      </c>
      <c r="B27" s="7" t="s">
        <v>25</v>
      </c>
      <c r="C27" s="7" t="s">
        <v>94</v>
      </c>
      <c r="D27" s="362">
        <v>469.3</v>
      </c>
      <c r="E27" s="63">
        <f>прил._5!L116</f>
        <v>205</v>
      </c>
      <c r="F27" s="63">
        <f>прил._5!M116</f>
        <v>43.682079693160027</v>
      </c>
      <c r="G27" s="63">
        <f>прил._5!N116</f>
        <v>0</v>
      </c>
      <c r="H27" s="63">
        <f>прил._5!O116</f>
        <v>0</v>
      </c>
      <c r="I27" s="63">
        <f>прил._5!P116</f>
        <v>0</v>
      </c>
      <c r="J27" s="63">
        <f>прил._5!Q116</f>
        <v>0</v>
      </c>
      <c r="K27" s="63">
        <v>205</v>
      </c>
      <c r="L27" s="62">
        <f t="shared" si="2"/>
        <v>43.682079693160027</v>
      </c>
    </row>
    <row r="28" spans="1:12" ht="45" customHeight="1" x14ac:dyDescent="0.3">
      <c r="A28" s="241" t="s">
        <v>465</v>
      </c>
      <c r="B28" s="240" t="s">
        <v>25</v>
      </c>
      <c r="C28" s="240" t="s">
        <v>40</v>
      </c>
      <c r="D28" s="362">
        <v>10</v>
      </c>
      <c r="E28" s="63"/>
      <c r="F28" s="63"/>
      <c r="G28" s="63"/>
      <c r="H28" s="63"/>
      <c r="I28" s="63"/>
      <c r="J28" s="63"/>
      <c r="K28" s="63">
        <v>0</v>
      </c>
      <c r="L28" s="62">
        <f t="shared" si="2"/>
        <v>0</v>
      </c>
    </row>
    <row r="29" spans="1:12" ht="18.75" x14ac:dyDescent="0.3">
      <c r="A29" s="33" t="s">
        <v>14</v>
      </c>
      <c r="B29" s="8" t="s">
        <v>30</v>
      </c>
      <c r="C29" s="8" t="s">
        <v>23</v>
      </c>
      <c r="D29" s="364">
        <f>D30+D31</f>
        <v>18851</v>
      </c>
      <c r="E29" s="64">
        <f>прил._5!L122</f>
        <v>5039.7999999999993</v>
      </c>
      <c r="F29" s="64">
        <f>прил._5!M122</f>
        <v>26.73492122433823</v>
      </c>
      <c r="G29" s="64">
        <f>прил._5!N122</f>
        <v>0</v>
      </c>
      <c r="H29" s="64">
        <f>прил._5!O122</f>
        <v>0</v>
      </c>
      <c r="I29" s="64">
        <f>прил._5!P122</f>
        <v>0</v>
      </c>
      <c r="J29" s="64">
        <f>прил._5!Q122</f>
        <v>0</v>
      </c>
      <c r="K29" s="64">
        <f>K30+K31</f>
        <v>5039.7999999999993</v>
      </c>
      <c r="L29" s="62">
        <f t="shared" si="2"/>
        <v>26.73492122433823</v>
      </c>
    </row>
    <row r="30" spans="1:12" ht="27" customHeight="1" x14ac:dyDescent="0.3">
      <c r="A30" s="31" t="s">
        <v>15</v>
      </c>
      <c r="B30" s="7" t="s">
        <v>30</v>
      </c>
      <c r="C30" s="7" t="s">
        <v>24</v>
      </c>
      <c r="D30" s="362">
        <v>8133.6</v>
      </c>
      <c r="E30" s="63">
        <f>прил._5!L127</f>
        <v>2417</v>
      </c>
      <c r="F30" s="63">
        <f>прил._5!M127</f>
        <v>50.287117177097208</v>
      </c>
      <c r="G30" s="63">
        <f>прил._5!N127</f>
        <v>0</v>
      </c>
      <c r="H30" s="63">
        <f>прил._5!O127</f>
        <v>0</v>
      </c>
      <c r="I30" s="63">
        <f>прил._5!P127</f>
        <v>0</v>
      </c>
      <c r="J30" s="63">
        <f>прил._5!Q127</f>
        <v>0</v>
      </c>
      <c r="K30" s="63">
        <v>2674.2</v>
      </c>
      <c r="L30" s="62">
        <f t="shared" si="2"/>
        <v>32.878430215402773</v>
      </c>
    </row>
    <row r="31" spans="1:12" ht="24.75" customHeight="1" x14ac:dyDescent="0.3">
      <c r="A31" s="31" t="s">
        <v>16</v>
      </c>
      <c r="B31" s="7" t="s">
        <v>30</v>
      </c>
      <c r="C31" s="7" t="s">
        <v>26</v>
      </c>
      <c r="D31" s="362">
        <v>10717.4</v>
      </c>
      <c r="E31" s="63">
        <f>прил._5!L134</f>
        <v>2365.6</v>
      </c>
      <c r="F31" s="63">
        <f>прил._5!M134</f>
        <v>22.072517588221022</v>
      </c>
      <c r="G31" s="63">
        <f>прил._5!N134</f>
        <v>0</v>
      </c>
      <c r="H31" s="63">
        <f>прил._5!O134</f>
        <v>0</v>
      </c>
      <c r="I31" s="63">
        <f>прил._5!P134</f>
        <v>0</v>
      </c>
      <c r="J31" s="63">
        <f>прил._5!Q134</f>
        <v>0</v>
      </c>
      <c r="K31" s="63">
        <v>2365.6</v>
      </c>
      <c r="L31" s="62">
        <f t="shared" si="2"/>
        <v>22.072517588221025</v>
      </c>
    </row>
    <row r="32" spans="1:12" ht="25.5" customHeight="1" x14ac:dyDescent="0.3">
      <c r="A32" s="33" t="s">
        <v>17</v>
      </c>
      <c r="B32" s="8" t="s">
        <v>29</v>
      </c>
      <c r="C32" s="8" t="s">
        <v>23</v>
      </c>
      <c r="D32" s="364">
        <f>D33</f>
        <v>307</v>
      </c>
      <c r="E32" s="64">
        <f>прил._5!L149</f>
        <v>133.4</v>
      </c>
      <c r="F32" s="64">
        <f>прил._5!M149</f>
        <v>43.452768729641697</v>
      </c>
      <c r="G32" s="64">
        <f>прил._5!N149</f>
        <v>0</v>
      </c>
      <c r="H32" s="64">
        <f>прил._5!O149</f>
        <v>0</v>
      </c>
      <c r="I32" s="64">
        <f>прил._5!P149</f>
        <v>0</v>
      </c>
      <c r="J32" s="64">
        <f>прил._5!Q149</f>
        <v>0</v>
      </c>
      <c r="K32" s="64">
        <f>K33</f>
        <v>133.4</v>
      </c>
      <c r="L32" s="62">
        <f t="shared" si="2"/>
        <v>43.452768729641697</v>
      </c>
    </row>
    <row r="33" spans="1:12" ht="24.75" customHeight="1" x14ac:dyDescent="0.3">
      <c r="A33" s="31" t="s">
        <v>144</v>
      </c>
      <c r="B33" s="7" t="s">
        <v>29</v>
      </c>
      <c r="C33" s="7" t="s">
        <v>29</v>
      </c>
      <c r="D33" s="362">
        <v>307</v>
      </c>
      <c r="E33" s="63">
        <f>прил._5!L150</f>
        <v>133.4</v>
      </c>
      <c r="F33" s="63">
        <f>прил._5!M150</f>
        <v>43.452768729641697</v>
      </c>
      <c r="G33" s="63">
        <f>прил._5!N150</f>
        <v>0</v>
      </c>
      <c r="H33" s="63">
        <f>прил._5!O150</f>
        <v>0</v>
      </c>
      <c r="I33" s="63">
        <f>прил._5!P150</f>
        <v>0</v>
      </c>
      <c r="J33" s="63">
        <f>прил._5!Q150</f>
        <v>0</v>
      </c>
      <c r="K33" s="63">
        <v>133.4</v>
      </c>
      <c r="L33" s="62">
        <f t="shared" si="2"/>
        <v>43.452768729641697</v>
      </c>
    </row>
    <row r="34" spans="1:12" ht="22.5" customHeight="1" x14ac:dyDescent="0.3">
      <c r="A34" s="104" t="s">
        <v>18</v>
      </c>
      <c r="B34" s="105" t="s">
        <v>31</v>
      </c>
      <c r="C34" s="105" t="s">
        <v>23</v>
      </c>
      <c r="D34" s="366">
        <f>D35</f>
        <v>5981.5</v>
      </c>
      <c r="E34" s="64">
        <f>прил._5!L157</f>
        <v>2132.6999999999998</v>
      </c>
      <c r="F34" s="64">
        <f>прил._5!M157</f>
        <v>35.654936052829555</v>
      </c>
      <c r="G34" s="64">
        <f>прил._5!N157</f>
        <v>0</v>
      </c>
      <c r="H34" s="64">
        <f>прил._5!O157</f>
        <v>0</v>
      </c>
      <c r="I34" s="64">
        <f>прил._5!P157</f>
        <v>0</v>
      </c>
      <c r="J34" s="64">
        <f>прил._5!Q157</f>
        <v>0</v>
      </c>
      <c r="K34" s="64">
        <f>K35</f>
        <v>2132.6999999999998</v>
      </c>
      <c r="L34" s="62">
        <f t="shared" si="2"/>
        <v>35.654936052829555</v>
      </c>
    </row>
    <row r="35" spans="1:12" ht="27" customHeight="1" x14ac:dyDescent="0.3">
      <c r="A35" s="106" t="s">
        <v>19</v>
      </c>
      <c r="B35" s="103" t="s">
        <v>31</v>
      </c>
      <c r="C35" s="103" t="s">
        <v>22</v>
      </c>
      <c r="D35" s="363">
        <v>5981.5</v>
      </c>
      <c r="E35" s="63">
        <f>прил._5!L158</f>
        <v>2132.6999999999998</v>
      </c>
      <c r="F35" s="63">
        <f>прил._5!M158</f>
        <v>35.654936052829555</v>
      </c>
      <c r="G35" s="63">
        <f>прил._5!N158</f>
        <v>0</v>
      </c>
      <c r="H35" s="63">
        <f>прил._5!O158</f>
        <v>0</v>
      </c>
      <c r="I35" s="63">
        <f>прил._5!P158</f>
        <v>0</v>
      </c>
      <c r="J35" s="63">
        <f>прил._5!Q158</f>
        <v>0</v>
      </c>
      <c r="K35" s="63">
        <v>2132.6999999999998</v>
      </c>
      <c r="L35" s="62">
        <f t="shared" si="2"/>
        <v>35.654936052829555</v>
      </c>
    </row>
    <row r="36" spans="1:12" ht="21" customHeight="1" x14ac:dyDescent="0.3">
      <c r="A36" s="34" t="s">
        <v>38</v>
      </c>
      <c r="B36" s="35">
        <v>10</v>
      </c>
      <c r="C36" s="36" t="s">
        <v>116</v>
      </c>
      <c r="D36" s="367">
        <f>D37+D38</f>
        <v>690</v>
      </c>
      <c r="E36" s="64">
        <f>прил._5!L169</f>
        <v>294</v>
      </c>
      <c r="F36" s="64">
        <f>прил._5!M169</f>
        <v>42.608695652173914</v>
      </c>
      <c r="G36" s="64">
        <f>прил._5!N169</f>
        <v>0</v>
      </c>
      <c r="H36" s="64">
        <f>прил._5!O169</f>
        <v>0</v>
      </c>
      <c r="I36" s="64">
        <f>прил._5!P169</f>
        <v>0</v>
      </c>
      <c r="J36" s="64">
        <f>прил._5!Q169</f>
        <v>0</v>
      </c>
      <c r="K36" s="64">
        <f>K37+K38</f>
        <v>294</v>
      </c>
      <c r="L36" s="62">
        <f t="shared" si="2"/>
        <v>42.608695652173914</v>
      </c>
    </row>
    <row r="37" spans="1:12" ht="24" customHeight="1" x14ac:dyDescent="0.3">
      <c r="A37" s="131" t="s">
        <v>39</v>
      </c>
      <c r="B37" s="37">
        <v>10</v>
      </c>
      <c r="C37" s="38" t="s">
        <v>117</v>
      </c>
      <c r="D37" s="368">
        <v>650</v>
      </c>
      <c r="E37" s="63">
        <v>454.2</v>
      </c>
      <c r="F37" s="63">
        <v>455.2</v>
      </c>
      <c r="G37" s="63">
        <v>456.2</v>
      </c>
      <c r="H37" s="63">
        <v>457.2</v>
      </c>
      <c r="I37" s="63">
        <v>458.2</v>
      </c>
      <c r="J37" s="63">
        <v>459.2</v>
      </c>
      <c r="K37" s="63">
        <v>254</v>
      </c>
      <c r="L37" s="62">
        <f t="shared" si="2"/>
        <v>39.07692307692308</v>
      </c>
    </row>
    <row r="38" spans="1:12" ht="28.5" customHeight="1" x14ac:dyDescent="0.3">
      <c r="A38" s="131" t="s">
        <v>108</v>
      </c>
      <c r="B38" s="37">
        <v>10</v>
      </c>
      <c r="C38" s="5" t="s">
        <v>26</v>
      </c>
      <c r="D38" s="368">
        <v>40</v>
      </c>
      <c r="E38" s="63">
        <f>прил._5!L175</f>
        <v>40</v>
      </c>
      <c r="F38" s="63">
        <f>прил._5!M175</f>
        <v>100</v>
      </c>
      <c r="G38" s="63">
        <f>прил._5!N175</f>
        <v>0</v>
      </c>
      <c r="H38" s="63">
        <f>прил._5!O175</f>
        <v>0</v>
      </c>
      <c r="I38" s="63">
        <f>прил._5!P175</f>
        <v>0</v>
      </c>
      <c r="J38" s="63">
        <f>прил._5!Q175</f>
        <v>0</v>
      </c>
      <c r="K38" s="63">
        <v>40</v>
      </c>
      <c r="L38" s="62">
        <f t="shared" si="2"/>
        <v>100</v>
      </c>
    </row>
    <row r="39" spans="1:12" ht="33" customHeight="1" x14ac:dyDescent="0.3">
      <c r="A39" s="33" t="s">
        <v>145</v>
      </c>
      <c r="B39" s="8" t="s">
        <v>42</v>
      </c>
      <c r="C39" s="8" t="s">
        <v>23</v>
      </c>
      <c r="D39" s="364">
        <f>D40</f>
        <v>307</v>
      </c>
      <c r="E39" s="64">
        <f>прил._5!L180</f>
        <v>124.8</v>
      </c>
      <c r="F39" s="64">
        <f>прил._5!M180</f>
        <v>40.651465798045599</v>
      </c>
      <c r="G39" s="64">
        <f>прил._5!N180</f>
        <v>0</v>
      </c>
      <c r="H39" s="64">
        <f>прил._5!O180</f>
        <v>0</v>
      </c>
      <c r="I39" s="64">
        <f>прил._5!P180</f>
        <v>0</v>
      </c>
      <c r="J39" s="64">
        <f>прил._5!Q180</f>
        <v>0</v>
      </c>
      <c r="K39" s="64">
        <f>K40</f>
        <v>124.8</v>
      </c>
      <c r="L39" s="62">
        <f t="shared" si="2"/>
        <v>40.651465798045599</v>
      </c>
    </row>
    <row r="40" spans="1:12" ht="25.5" customHeight="1" x14ac:dyDescent="0.3">
      <c r="A40" s="31" t="s">
        <v>20</v>
      </c>
      <c r="B40" s="7" t="s">
        <v>42</v>
      </c>
      <c r="C40" s="7" t="s">
        <v>24</v>
      </c>
      <c r="D40" s="362">
        <v>307</v>
      </c>
      <c r="E40" s="63">
        <f>прил._5!L181</f>
        <v>124.8</v>
      </c>
      <c r="F40" s="63">
        <f>прил._5!M181</f>
        <v>40.651465798045599</v>
      </c>
      <c r="G40" s="63">
        <f>прил._5!N181</f>
        <v>0</v>
      </c>
      <c r="H40" s="63">
        <f>прил._5!O181</f>
        <v>0</v>
      </c>
      <c r="I40" s="63">
        <f>прил._5!P181</f>
        <v>0</v>
      </c>
      <c r="J40" s="63">
        <f>прил._5!Q181</f>
        <v>0</v>
      </c>
      <c r="K40" s="63">
        <v>124.8</v>
      </c>
      <c r="L40" s="62">
        <f t="shared" si="2"/>
        <v>40.651465798045599</v>
      </c>
    </row>
    <row r="41" spans="1:12" ht="28.5" customHeight="1" x14ac:dyDescent="0.3">
      <c r="A41" s="34" t="s">
        <v>44</v>
      </c>
      <c r="B41" s="4" t="s">
        <v>40</v>
      </c>
      <c r="C41" s="4" t="s">
        <v>23</v>
      </c>
      <c r="D41" s="367">
        <f>D42</f>
        <v>250</v>
      </c>
      <c r="E41" s="64">
        <f>прил._5!L188</f>
        <v>37.1</v>
      </c>
      <c r="F41" s="64">
        <f>прил._5!M188</f>
        <v>14.84</v>
      </c>
      <c r="G41" s="64">
        <f>прил._5!N188</f>
        <v>0</v>
      </c>
      <c r="H41" s="64">
        <f>прил._5!O188</f>
        <v>0</v>
      </c>
      <c r="I41" s="64">
        <f>прил._5!P188</f>
        <v>0</v>
      </c>
      <c r="J41" s="64">
        <f>прил._5!Q188</f>
        <v>0</v>
      </c>
      <c r="K41" s="64">
        <f>K42</f>
        <v>37.1</v>
      </c>
      <c r="L41" s="62">
        <f t="shared" si="2"/>
        <v>14.84</v>
      </c>
    </row>
    <row r="42" spans="1:12" ht="27" customHeight="1" x14ac:dyDescent="0.3">
      <c r="A42" s="30" t="s">
        <v>45</v>
      </c>
      <c r="B42" s="5">
        <v>12</v>
      </c>
      <c r="C42" s="5" t="s">
        <v>24</v>
      </c>
      <c r="D42" s="368">
        <v>250</v>
      </c>
      <c r="E42" s="63">
        <f>прил._5!L193</f>
        <v>37.1</v>
      </c>
      <c r="F42" s="63">
        <f>прил._5!M193</f>
        <v>14.84</v>
      </c>
      <c r="G42" s="63">
        <f>прил._5!N193</f>
        <v>0</v>
      </c>
      <c r="H42" s="63">
        <f>прил._5!O193</f>
        <v>0</v>
      </c>
      <c r="I42" s="63">
        <f>прил._5!P193</f>
        <v>0</v>
      </c>
      <c r="J42" s="63">
        <f>прил._5!Q193</f>
        <v>0</v>
      </c>
      <c r="K42" s="63">
        <v>37.1</v>
      </c>
      <c r="L42" s="62">
        <f t="shared" si="2"/>
        <v>14.84</v>
      </c>
    </row>
    <row r="43" spans="1:12" ht="25.5" customHeight="1" x14ac:dyDescent="0.3">
      <c r="A43" s="349" t="s">
        <v>430</v>
      </c>
      <c r="B43" s="278">
        <v>13</v>
      </c>
      <c r="C43" s="279" t="s">
        <v>23</v>
      </c>
      <c r="D43" s="369">
        <f>D44</f>
        <v>2</v>
      </c>
      <c r="E43" s="307">
        <f>прил._5!L194</f>
        <v>1</v>
      </c>
      <c r="F43" s="307">
        <f>прил._5!M194</f>
        <v>50</v>
      </c>
      <c r="G43" s="307">
        <f>прил._5!N194</f>
        <v>0</v>
      </c>
      <c r="H43" s="307">
        <f>прил._5!O194</f>
        <v>0</v>
      </c>
      <c r="I43" s="307">
        <f>прил._5!P194</f>
        <v>0</v>
      </c>
      <c r="J43" s="307">
        <f>прил._5!Q194</f>
        <v>0</v>
      </c>
      <c r="K43" s="307">
        <f>K44</f>
        <v>1</v>
      </c>
      <c r="L43" s="62">
        <f t="shared" si="2"/>
        <v>50</v>
      </c>
    </row>
    <row r="44" spans="1:12" ht="27.75" customHeight="1" x14ac:dyDescent="0.3">
      <c r="A44" s="350" t="s">
        <v>431</v>
      </c>
      <c r="B44" s="276">
        <v>13</v>
      </c>
      <c r="C44" s="277" t="s">
        <v>22</v>
      </c>
      <c r="D44" s="370">
        <v>2</v>
      </c>
      <c r="E44" s="275">
        <f>прил._5!L195</f>
        <v>1</v>
      </c>
      <c r="F44" s="275">
        <f>прил._5!M195</f>
        <v>50</v>
      </c>
      <c r="G44" s="275">
        <f>прил._5!N195</f>
        <v>0</v>
      </c>
      <c r="H44" s="275">
        <f>прил._5!O195</f>
        <v>0</v>
      </c>
      <c r="I44" s="275">
        <f>прил._5!P195</f>
        <v>0</v>
      </c>
      <c r="J44" s="275">
        <f>прил._5!Q195</f>
        <v>0</v>
      </c>
      <c r="K44" s="275">
        <v>1</v>
      </c>
      <c r="L44" s="62">
        <f t="shared" si="2"/>
        <v>50</v>
      </c>
    </row>
    <row r="45" spans="1:12" ht="18.75" x14ac:dyDescent="0.3">
      <c r="A45" s="54"/>
      <c r="B45" s="280"/>
      <c r="C45" s="281"/>
      <c r="D45" s="281"/>
    </row>
    <row r="46" spans="1:12" ht="18.75" x14ac:dyDescent="0.3">
      <c r="A46" s="54"/>
      <c r="B46" s="280"/>
      <c r="C46" s="281"/>
      <c r="D46" s="281"/>
    </row>
    <row r="47" spans="1:12" ht="18.75" x14ac:dyDescent="0.3">
      <c r="A47" s="54"/>
      <c r="B47" s="280"/>
      <c r="C47" s="281"/>
      <c r="D47" s="281"/>
    </row>
    <row r="48" spans="1:12" ht="15" customHeight="1" x14ac:dyDescent="0.3">
      <c r="A48" s="470" t="s">
        <v>442</v>
      </c>
      <c r="B48" s="471"/>
      <c r="C48" s="471"/>
      <c r="D48" s="328"/>
    </row>
  </sheetData>
  <mergeCells count="7">
    <mergeCell ref="A7:D7"/>
    <mergeCell ref="A48:C48"/>
    <mergeCell ref="C1:L1"/>
    <mergeCell ref="E2:L2"/>
    <mergeCell ref="B3:L3"/>
    <mergeCell ref="B4:L4"/>
    <mergeCell ref="B5:L5"/>
  </mergeCells>
  <phoneticPr fontId="28" type="noConversion"/>
  <pageMargins left="0.70866141732283472" right="0.21" top="0.34" bottom="0.32" header="0.31496062992125984" footer="0.31496062992125984"/>
  <pageSetup paperSize="9" scale="5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57"/>
  <sheetViews>
    <sheetView topLeftCell="A141" zoomScale="120" zoomScaleNormal="120" zoomScaleSheetLayoutView="100" workbookViewId="0">
      <selection sqref="A1:L153"/>
    </sheetView>
  </sheetViews>
  <sheetFormatPr defaultColWidth="45.28515625" defaultRowHeight="15" x14ac:dyDescent="0.25"/>
  <cols>
    <col min="1" max="1" width="3.85546875" style="10" customWidth="1"/>
    <col min="2" max="2" width="34.7109375" style="10" customWidth="1"/>
    <col min="3" max="4" width="4.7109375" style="187" customWidth="1"/>
    <col min="5" max="5" width="5.140625" style="187" customWidth="1"/>
    <col min="6" max="6" width="7.28515625" style="187" customWidth="1"/>
    <col min="7" max="7" width="6" style="286" customWidth="1"/>
    <col min="8" max="8" width="10.42578125" style="286" customWidth="1"/>
    <col min="9" max="9" width="13" style="10" hidden="1" customWidth="1"/>
    <col min="10" max="10" width="2.7109375" style="10" hidden="1" customWidth="1"/>
    <col min="11" max="12" width="9.85546875" style="10" customWidth="1"/>
    <col min="13" max="254" width="9.140625" style="10" customWidth="1"/>
    <col min="255" max="255" width="3.85546875" style="10" customWidth="1"/>
    <col min="256" max="16384" width="45.28515625" style="10"/>
  </cols>
  <sheetData>
    <row r="1" spans="1:16" x14ac:dyDescent="0.25">
      <c r="B1"/>
      <c r="C1" s="486" t="s">
        <v>413</v>
      </c>
      <c r="D1" s="486"/>
      <c r="E1" s="486"/>
      <c r="F1" s="486"/>
      <c r="G1" s="486"/>
      <c r="H1" s="486"/>
      <c r="I1" s="457"/>
      <c r="J1" s="457"/>
      <c r="K1" s="457"/>
      <c r="L1" s="457"/>
    </row>
    <row r="2" spans="1:16" x14ac:dyDescent="0.25">
      <c r="C2" s="486" t="s">
        <v>521</v>
      </c>
      <c r="D2" s="486"/>
      <c r="E2" s="486"/>
      <c r="F2" s="486"/>
      <c r="G2" s="486"/>
      <c r="H2" s="486"/>
      <c r="I2" s="457"/>
      <c r="J2" s="457"/>
      <c r="K2" s="457"/>
      <c r="L2" s="457"/>
    </row>
    <row r="3" spans="1:16" x14ac:dyDescent="0.25">
      <c r="C3" s="486" t="s">
        <v>111</v>
      </c>
      <c r="D3" s="486"/>
      <c r="E3" s="486"/>
      <c r="F3" s="486"/>
      <c r="G3" s="486"/>
      <c r="H3" s="486"/>
      <c r="I3" s="457"/>
      <c r="J3" s="457"/>
      <c r="K3" s="457"/>
      <c r="L3" s="457"/>
    </row>
    <row r="4" spans="1:16" x14ac:dyDescent="0.25">
      <c r="C4" s="486" t="s">
        <v>2</v>
      </c>
      <c r="D4" s="486"/>
      <c r="E4" s="486"/>
      <c r="F4" s="486"/>
      <c r="G4" s="486"/>
      <c r="H4" s="486"/>
      <c r="I4" s="457"/>
      <c r="J4" s="457"/>
      <c r="K4" s="457"/>
      <c r="L4" s="457"/>
    </row>
    <row r="5" spans="1:16" x14ac:dyDescent="0.25">
      <c r="C5" s="486" t="s">
        <v>611</v>
      </c>
      <c r="D5" s="486"/>
      <c r="E5" s="486"/>
      <c r="F5" s="486"/>
      <c r="G5" s="486"/>
      <c r="H5" s="486"/>
      <c r="I5" s="457"/>
      <c r="J5" s="457"/>
      <c r="K5" s="457"/>
      <c r="L5" s="457"/>
    </row>
    <row r="6" spans="1:16" ht="52.5" customHeight="1" x14ac:dyDescent="0.25">
      <c r="A6" s="485" t="s">
        <v>598</v>
      </c>
      <c r="B6" s="485"/>
      <c r="C6" s="485"/>
      <c r="D6" s="485"/>
      <c r="E6" s="485"/>
      <c r="F6" s="485"/>
      <c r="G6" s="485"/>
      <c r="H6" s="485"/>
    </row>
    <row r="7" spans="1:16" x14ac:dyDescent="0.25">
      <c r="L7" s="243" t="s">
        <v>58</v>
      </c>
    </row>
    <row r="8" spans="1:16" ht="195" x14ac:dyDescent="0.25">
      <c r="A8" s="333" t="s">
        <v>59</v>
      </c>
      <c r="B8" s="333" t="s">
        <v>4</v>
      </c>
      <c r="C8" s="477" t="s">
        <v>32</v>
      </c>
      <c r="D8" s="478"/>
      <c r="E8" s="478"/>
      <c r="F8" s="479"/>
      <c r="G8" s="419" t="s">
        <v>33</v>
      </c>
      <c r="H8" s="334" t="s">
        <v>524</v>
      </c>
      <c r="I8" s="335" t="s">
        <v>138</v>
      </c>
      <c r="J8" s="335" t="s">
        <v>138</v>
      </c>
      <c r="K8" s="446" t="s">
        <v>593</v>
      </c>
      <c r="L8" s="336" t="s">
        <v>114</v>
      </c>
    </row>
    <row r="9" spans="1:16" x14ac:dyDescent="0.25">
      <c r="A9" s="11">
        <v>1</v>
      </c>
      <c r="B9" s="11">
        <v>2</v>
      </c>
      <c r="C9" s="480">
        <v>6</v>
      </c>
      <c r="D9" s="481"/>
      <c r="E9" s="481"/>
      <c r="F9" s="482"/>
      <c r="G9" s="287">
        <v>7</v>
      </c>
      <c r="H9" s="330">
        <v>8</v>
      </c>
      <c r="I9" s="165">
        <v>9</v>
      </c>
      <c r="J9" s="165">
        <v>10</v>
      </c>
      <c r="K9" s="165">
        <v>9</v>
      </c>
      <c r="L9" s="165">
        <v>10</v>
      </c>
    </row>
    <row r="10" spans="1:16" x14ac:dyDescent="0.25">
      <c r="A10" s="12"/>
      <c r="B10" s="68" t="s">
        <v>62</v>
      </c>
      <c r="C10" s="166"/>
      <c r="D10" s="166"/>
      <c r="E10" s="166"/>
      <c r="F10" s="166"/>
      <c r="G10" s="156"/>
      <c r="H10" s="371">
        <f>H11+H15+H22+H35+H45+H50+H56+H60+H64+H68+H73+H80+H84+H90+H104+H108+H132+H136+H140+H144+H148</f>
        <v>43023.4</v>
      </c>
      <c r="I10" s="371" t="e">
        <f>I11+I15+I22+I35+I45+I50+I56+I60+I64+I68+I73+I80+I84+I90+I104+I108+I132+I136+I140+I144</f>
        <v>#REF!</v>
      </c>
      <c r="J10" s="371" t="e">
        <f>J11+J15+J22+J35+J45+J50+J56+J60+J64+J68+J73+J80+J84+J90+J104+J108+J132+J136+J140+J144</f>
        <v>#REF!</v>
      </c>
      <c r="K10" s="371">
        <f>K11+K15+K22+K35+K45+K50+K56+K60+K64+K68+K73+K80+K84+K90+K104+K108+K132+K136+K140+K144</f>
        <v>16098.099999999999</v>
      </c>
      <c r="L10" s="244">
        <f>K10*100/H10</f>
        <v>37.417080007623753</v>
      </c>
      <c r="P10" s="21"/>
    </row>
    <row r="11" spans="1:16" s="16" customFormat="1" ht="28.5" x14ac:dyDescent="0.2">
      <c r="A11" s="15">
        <v>1</v>
      </c>
      <c r="B11" s="73" t="s">
        <v>112</v>
      </c>
      <c r="C11" s="157" t="s">
        <v>24</v>
      </c>
      <c r="D11" s="157" t="s">
        <v>65</v>
      </c>
      <c r="E11" s="157" t="s">
        <v>23</v>
      </c>
      <c r="F11" s="157" t="s">
        <v>119</v>
      </c>
      <c r="G11" s="157"/>
      <c r="H11" s="371">
        <f t="shared" ref="H11:H13" si="0">H12</f>
        <v>10</v>
      </c>
      <c r="I11" s="244">
        <f t="shared" ref="I11:L13" si="1">I12</f>
        <v>1</v>
      </c>
      <c r="J11" s="244">
        <f t="shared" si="1"/>
        <v>2</v>
      </c>
      <c r="K11" s="244">
        <f t="shared" si="1"/>
        <v>0</v>
      </c>
      <c r="L11" s="244">
        <f t="shared" si="1"/>
        <v>4</v>
      </c>
    </row>
    <row r="12" spans="1:16" s="16" customFormat="1" x14ac:dyDescent="0.25">
      <c r="A12" s="15"/>
      <c r="B12" s="72" t="s">
        <v>97</v>
      </c>
      <c r="C12" s="166" t="s">
        <v>24</v>
      </c>
      <c r="D12" s="166" t="s">
        <v>74</v>
      </c>
      <c r="E12" s="166" t="s">
        <v>23</v>
      </c>
      <c r="F12" s="166" t="s">
        <v>119</v>
      </c>
      <c r="G12" s="166"/>
      <c r="H12" s="372">
        <f t="shared" si="0"/>
        <v>10</v>
      </c>
      <c r="I12" s="242">
        <f t="shared" si="1"/>
        <v>1</v>
      </c>
      <c r="J12" s="242">
        <f t="shared" si="1"/>
        <v>2</v>
      </c>
      <c r="K12" s="242">
        <f t="shared" si="1"/>
        <v>0</v>
      </c>
      <c r="L12" s="242">
        <f t="shared" si="1"/>
        <v>4</v>
      </c>
    </row>
    <row r="13" spans="1:16" s="16" customFormat="1" ht="60" x14ac:dyDescent="0.25">
      <c r="A13" s="15"/>
      <c r="B13" s="72" t="s">
        <v>98</v>
      </c>
      <c r="C13" s="166" t="s">
        <v>24</v>
      </c>
      <c r="D13" s="166" t="s">
        <v>74</v>
      </c>
      <c r="E13" s="166" t="s">
        <v>23</v>
      </c>
      <c r="F13" s="166" t="s">
        <v>118</v>
      </c>
      <c r="G13" s="166"/>
      <c r="H13" s="372">
        <f t="shared" si="0"/>
        <v>10</v>
      </c>
      <c r="I13" s="242">
        <f t="shared" si="1"/>
        <v>1</v>
      </c>
      <c r="J13" s="242">
        <f t="shared" si="1"/>
        <v>2</v>
      </c>
      <c r="K13" s="242">
        <f t="shared" si="1"/>
        <v>0</v>
      </c>
      <c r="L13" s="242">
        <f t="shared" si="1"/>
        <v>4</v>
      </c>
    </row>
    <row r="14" spans="1:16" s="16" customFormat="1" ht="45" x14ac:dyDescent="0.25">
      <c r="A14" s="15"/>
      <c r="B14" s="382" t="s">
        <v>79</v>
      </c>
      <c r="C14" s="166" t="s">
        <v>24</v>
      </c>
      <c r="D14" s="166" t="s">
        <v>74</v>
      </c>
      <c r="E14" s="166" t="s">
        <v>23</v>
      </c>
      <c r="F14" s="166" t="s">
        <v>118</v>
      </c>
      <c r="G14" s="166" t="s">
        <v>80</v>
      </c>
      <c r="H14" s="372">
        <v>10</v>
      </c>
      <c r="I14" s="242">
        <v>1</v>
      </c>
      <c r="J14" s="242">
        <v>2</v>
      </c>
      <c r="K14" s="242">
        <v>0</v>
      </c>
      <c r="L14" s="242">
        <v>4</v>
      </c>
    </row>
    <row r="15" spans="1:16" s="16" customFormat="1" ht="71.25" x14ac:dyDescent="0.2">
      <c r="A15" s="15">
        <v>2</v>
      </c>
      <c r="B15" s="73" t="s">
        <v>303</v>
      </c>
      <c r="C15" s="157" t="s">
        <v>25</v>
      </c>
      <c r="D15" s="157" t="s">
        <v>65</v>
      </c>
      <c r="E15" s="157" t="s">
        <v>23</v>
      </c>
      <c r="F15" s="157" t="s">
        <v>119</v>
      </c>
      <c r="G15" s="157"/>
      <c r="H15" s="371">
        <f>H16+H19</f>
        <v>5018.8</v>
      </c>
      <c r="I15" s="244">
        <f>I16+I19</f>
        <v>3025.4</v>
      </c>
      <c r="J15" s="244">
        <f>J16+J19</f>
        <v>93.396662086930277</v>
      </c>
      <c r="K15" s="244">
        <f>K16+K19</f>
        <v>3025.4</v>
      </c>
      <c r="L15" s="244">
        <f>K15*100/H16</f>
        <v>66.074080545120992</v>
      </c>
    </row>
    <row r="16" spans="1:16" ht="60" x14ac:dyDescent="0.25">
      <c r="A16" s="15"/>
      <c r="B16" s="70" t="s">
        <v>510</v>
      </c>
      <c r="C16" s="166" t="s">
        <v>25</v>
      </c>
      <c r="D16" s="166" t="s">
        <v>74</v>
      </c>
      <c r="E16" s="166" t="s">
        <v>23</v>
      </c>
      <c r="F16" s="166" t="s">
        <v>119</v>
      </c>
      <c r="G16" s="166"/>
      <c r="H16" s="372">
        <f>H17</f>
        <v>4578.8</v>
      </c>
      <c r="I16" s="242">
        <f t="shared" ref="I16:K16" si="2">I17</f>
        <v>2892.4</v>
      </c>
      <c r="J16" s="242">
        <f t="shared" si="2"/>
        <v>63.169389359657551</v>
      </c>
      <c r="K16" s="242">
        <f t="shared" si="2"/>
        <v>2892.4</v>
      </c>
      <c r="L16" s="242">
        <f>K16*100/H16</f>
        <v>63.169389359657551</v>
      </c>
    </row>
    <row r="17" spans="1:12" ht="45" x14ac:dyDescent="0.25">
      <c r="A17" s="15"/>
      <c r="B17" s="72" t="str">
        <f>прил._5!B107</f>
        <v>Подпрограмма "Мероприятия, финансируемые за счет средств дорожного фонда"</v>
      </c>
      <c r="C17" s="166" t="s">
        <v>25</v>
      </c>
      <c r="D17" s="166" t="s">
        <v>74</v>
      </c>
      <c r="E17" s="166" t="s">
        <v>23</v>
      </c>
      <c r="F17" s="166" t="s">
        <v>120</v>
      </c>
      <c r="G17" s="166"/>
      <c r="H17" s="372">
        <f>H18</f>
        <v>4578.8</v>
      </c>
      <c r="I17" s="242">
        <f t="shared" ref="I17:K17" si="3">I18</f>
        <v>2892.4</v>
      </c>
      <c r="J17" s="242">
        <f t="shared" si="3"/>
        <v>63.169389359657551</v>
      </c>
      <c r="K17" s="242">
        <f t="shared" si="3"/>
        <v>2892.4</v>
      </c>
      <c r="L17" s="242">
        <f t="shared" ref="L17:L78" si="4">K17*100/H17</f>
        <v>63.169389359657551</v>
      </c>
    </row>
    <row r="18" spans="1:12" s="20" customFormat="1" ht="45" x14ac:dyDescent="0.25">
      <c r="A18" s="15"/>
      <c r="B18" s="71" t="s">
        <v>79</v>
      </c>
      <c r="C18" s="166" t="s">
        <v>25</v>
      </c>
      <c r="D18" s="166" t="s">
        <v>74</v>
      </c>
      <c r="E18" s="166" t="s">
        <v>23</v>
      </c>
      <c r="F18" s="166" t="s">
        <v>120</v>
      </c>
      <c r="G18" s="166" t="s">
        <v>80</v>
      </c>
      <c r="H18" s="372">
        <v>4578.8</v>
      </c>
      <c r="I18" s="242">
        <f>прил._5!L108</f>
        <v>2892.4</v>
      </c>
      <c r="J18" s="242">
        <f>прил._5!M108</f>
        <v>63.169389359657551</v>
      </c>
      <c r="K18" s="242">
        <v>2892.4</v>
      </c>
      <c r="L18" s="242">
        <f t="shared" si="4"/>
        <v>63.169389359657551</v>
      </c>
    </row>
    <row r="19" spans="1:12" s="20" customFormat="1" ht="45" x14ac:dyDescent="0.25">
      <c r="A19" s="15"/>
      <c r="B19" s="56" t="s">
        <v>503</v>
      </c>
      <c r="C19" s="166" t="s">
        <v>25</v>
      </c>
      <c r="D19" s="166" t="s">
        <v>67</v>
      </c>
      <c r="E19" s="166" t="s">
        <v>23</v>
      </c>
      <c r="F19" s="166" t="s">
        <v>119</v>
      </c>
      <c r="G19" s="166"/>
      <c r="H19" s="372">
        <f>H20</f>
        <v>440</v>
      </c>
      <c r="I19" s="242">
        <f t="shared" ref="I19:K20" si="5">I20</f>
        <v>133</v>
      </c>
      <c r="J19" s="242">
        <f t="shared" si="5"/>
        <v>30.227272727272727</v>
      </c>
      <c r="K19" s="242">
        <f t="shared" si="5"/>
        <v>133</v>
      </c>
      <c r="L19" s="242">
        <f t="shared" si="4"/>
        <v>30.227272727272727</v>
      </c>
    </row>
    <row r="20" spans="1:12" s="20" customFormat="1" ht="45" x14ac:dyDescent="0.25">
      <c r="A20" s="15"/>
      <c r="B20" s="27" t="s">
        <v>147</v>
      </c>
      <c r="C20" s="166" t="s">
        <v>25</v>
      </c>
      <c r="D20" s="166" t="s">
        <v>67</v>
      </c>
      <c r="E20" s="166" t="s">
        <v>23</v>
      </c>
      <c r="F20" s="166" t="s">
        <v>120</v>
      </c>
      <c r="G20" s="166"/>
      <c r="H20" s="372">
        <f>H21</f>
        <v>440</v>
      </c>
      <c r="I20" s="242">
        <f t="shared" si="5"/>
        <v>133</v>
      </c>
      <c r="J20" s="242">
        <f t="shared" si="5"/>
        <v>30.227272727272727</v>
      </c>
      <c r="K20" s="242">
        <f t="shared" si="5"/>
        <v>133</v>
      </c>
      <c r="L20" s="242">
        <f t="shared" si="4"/>
        <v>30.227272727272727</v>
      </c>
    </row>
    <row r="21" spans="1:12" s="20" customFormat="1" ht="45" x14ac:dyDescent="0.25">
      <c r="A21" s="15"/>
      <c r="B21" s="92" t="s">
        <v>79</v>
      </c>
      <c r="C21" s="166" t="s">
        <v>25</v>
      </c>
      <c r="D21" s="166" t="s">
        <v>67</v>
      </c>
      <c r="E21" s="166" t="s">
        <v>23</v>
      </c>
      <c r="F21" s="166" t="s">
        <v>120</v>
      </c>
      <c r="G21" s="166" t="s">
        <v>80</v>
      </c>
      <c r="H21" s="372">
        <v>440</v>
      </c>
      <c r="I21" s="242">
        <f>прил._5!L111</f>
        <v>133</v>
      </c>
      <c r="J21" s="242">
        <f>прил._5!M111</f>
        <v>30.227272727272727</v>
      </c>
      <c r="K21" s="242">
        <v>133</v>
      </c>
      <c r="L21" s="242">
        <f t="shared" si="4"/>
        <v>30.227272727272727</v>
      </c>
    </row>
    <row r="22" spans="1:12" s="20" customFormat="1" ht="51" customHeight="1" x14ac:dyDescent="0.25">
      <c r="A22" s="15">
        <v>3</v>
      </c>
      <c r="B22" s="73" t="str">
        <f>прил._5!B78</f>
        <v xml:space="preserve">Муниципальная программа "Обеспечение безопасности и развитие казачества </v>
      </c>
      <c r="C22" s="157" t="s">
        <v>30</v>
      </c>
      <c r="D22" s="157" t="s">
        <v>65</v>
      </c>
      <c r="E22" s="157" t="s">
        <v>23</v>
      </c>
      <c r="F22" s="157" t="s">
        <v>119</v>
      </c>
      <c r="G22" s="157"/>
      <c r="H22" s="371">
        <f>H26+H29+H23+H32</f>
        <v>205.8</v>
      </c>
      <c r="I22" s="371">
        <f t="shared" ref="I22:K22" si="6">I26+I29+I23+I32</f>
        <v>41</v>
      </c>
      <c r="J22" s="371">
        <f t="shared" si="6"/>
        <v>42</v>
      </c>
      <c r="K22" s="371">
        <f t="shared" si="6"/>
        <v>160.69999999999999</v>
      </c>
      <c r="L22" s="242">
        <f t="shared" si="4"/>
        <v>78.085519922254605</v>
      </c>
    </row>
    <row r="23" spans="1:12" s="20" customFormat="1" ht="72" customHeight="1" x14ac:dyDescent="0.25">
      <c r="A23" s="15"/>
      <c r="B23" s="72" t="s">
        <v>519</v>
      </c>
      <c r="C23" s="166" t="s">
        <v>30</v>
      </c>
      <c r="D23" s="166" t="s">
        <v>74</v>
      </c>
      <c r="E23" s="166" t="s">
        <v>23</v>
      </c>
      <c r="F23" s="166" t="s">
        <v>119</v>
      </c>
      <c r="G23" s="166"/>
      <c r="H23" s="372">
        <f>H24</f>
        <v>160.80000000000001</v>
      </c>
      <c r="I23" s="372">
        <f t="shared" ref="I23:K23" si="7">I24</f>
        <v>0</v>
      </c>
      <c r="J23" s="372">
        <f t="shared" si="7"/>
        <v>0</v>
      </c>
      <c r="K23" s="372">
        <f t="shared" si="7"/>
        <v>140.69999999999999</v>
      </c>
      <c r="L23" s="242">
        <f t="shared" si="4"/>
        <v>87.499999999999986</v>
      </c>
    </row>
    <row r="24" spans="1:12" s="20" customFormat="1" ht="120" x14ac:dyDescent="0.25">
      <c r="A24" s="15"/>
      <c r="B24" s="56" t="s">
        <v>520</v>
      </c>
      <c r="C24" s="166" t="s">
        <v>30</v>
      </c>
      <c r="D24" s="166" t="s">
        <v>74</v>
      </c>
      <c r="E24" s="166" t="s">
        <v>23</v>
      </c>
      <c r="F24" s="166" t="s">
        <v>135</v>
      </c>
      <c r="G24" s="166"/>
      <c r="H24" s="372">
        <f>H25</f>
        <v>160.80000000000001</v>
      </c>
      <c r="I24" s="372">
        <f t="shared" ref="I24:K24" si="8">I25</f>
        <v>0</v>
      </c>
      <c r="J24" s="372">
        <f t="shared" si="8"/>
        <v>0</v>
      </c>
      <c r="K24" s="372">
        <f t="shared" si="8"/>
        <v>140.69999999999999</v>
      </c>
      <c r="L24" s="242">
        <f t="shared" si="4"/>
        <v>87.499999999999986</v>
      </c>
    </row>
    <row r="25" spans="1:12" s="20" customFormat="1" ht="45" x14ac:dyDescent="0.25">
      <c r="A25" s="15"/>
      <c r="B25" s="71" t="s">
        <v>79</v>
      </c>
      <c r="C25" s="166" t="s">
        <v>30</v>
      </c>
      <c r="D25" s="166" t="s">
        <v>74</v>
      </c>
      <c r="E25" s="166" t="s">
        <v>23</v>
      </c>
      <c r="F25" s="166" t="s">
        <v>135</v>
      </c>
      <c r="G25" s="166" t="s">
        <v>80</v>
      </c>
      <c r="H25" s="372">
        <v>160.80000000000001</v>
      </c>
      <c r="I25" s="242"/>
      <c r="J25" s="242"/>
      <c r="K25" s="242">
        <v>140.69999999999999</v>
      </c>
      <c r="L25" s="242">
        <f t="shared" si="4"/>
        <v>87.499999999999986</v>
      </c>
    </row>
    <row r="26" spans="1:12" ht="30" x14ac:dyDescent="0.25">
      <c r="A26" s="15"/>
      <c r="B26" s="348" t="s">
        <v>466</v>
      </c>
      <c r="C26" s="166" t="s">
        <v>30</v>
      </c>
      <c r="D26" s="166" t="s">
        <v>87</v>
      </c>
      <c r="E26" s="166" t="s">
        <v>23</v>
      </c>
      <c r="F26" s="166" t="s">
        <v>119</v>
      </c>
      <c r="G26" s="166"/>
      <c r="H26" s="372">
        <f>H27</f>
        <v>5</v>
      </c>
      <c r="I26" s="242"/>
      <c r="J26" s="242"/>
      <c r="K26" s="242">
        <v>0</v>
      </c>
      <c r="L26" s="242">
        <f t="shared" si="4"/>
        <v>0</v>
      </c>
    </row>
    <row r="27" spans="1:12" ht="60" x14ac:dyDescent="0.25">
      <c r="A27" s="15"/>
      <c r="B27" s="55" t="s">
        <v>490</v>
      </c>
      <c r="C27" s="166" t="s">
        <v>30</v>
      </c>
      <c r="D27" s="166" t="s">
        <v>87</v>
      </c>
      <c r="E27" s="166" t="s">
        <v>23</v>
      </c>
      <c r="F27" s="166" t="s">
        <v>468</v>
      </c>
      <c r="G27" s="166"/>
      <c r="H27" s="372">
        <f>H28</f>
        <v>5</v>
      </c>
      <c r="I27" s="242"/>
      <c r="J27" s="242"/>
      <c r="K27" s="242">
        <v>0</v>
      </c>
      <c r="L27" s="242">
        <f t="shared" si="4"/>
        <v>0</v>
      </c>
    </row>
    <row r="28" spans="1:12" ht="47.25" x14ac:dyDescent="0.25">
      <c r="A28" s="15"/>
      <c r="B28" s="378" t="s">
        <v>467</v>
      </c>
      <c r="C28" s="166" t="s">
        <v>30</v>
      </c>
      <c r="D28" s="166" t="s">
        <v>87</v>
      </c>
      <c r="E28" s="166" t="s">
        <v>23</v>
      </c>
      <c r="F28" s="166" t="s">
        <v>468</v>
      </c>
      <c r="G28" s="166" t="s">
        <v>80</v>
      </c>
      <c r="H28" s="372">
        <v>5</v>
      </c>
      <c r="I28" s="242"/>
      <c r="J28" s="242"/>
      <c r="K28" s="242">
        <v>0</v>
      </c>
      <c r="L28" s="242">
        <f t="shared" si="4"/>
        <v>0</v>
      </c>
    </row>
    <row r="29" spans="1:12" ht="30" x14ac:dyDescent="0.25">
      <c r="A29" s="15"/>
      <c r="B29" s="55" t="s">
        <v>501</v>
      </c>
      <c r="C29" s="166" t="s">
        <v>30</v>
      </c>
      <c r="D29" s="166" t="s">
        <v>88</v>
      </c>
      <c r="E29" s="166" t="s">
        <v>23</v>
      </c>
      <c r="F29" s="166" t="s">
        <v>119</v>
      </c>
      <c r="G29" s="166"/>
      <c r="H29" s="372">
        <v>20</v>
      </c>
      <c r="I29" s="242">
        <v>20</v>
      </c>
      <c r="J29" s="242">
        <v>20</v>
      </c>
      <c r="K29" s="242">
        <v>20</v>
      </c>
      <c r="L29" s="242">
        <f t="shared" si="4"/>
        <v>100</v>
      </c>
    </row>
    <row r="30" spans="1:12" ht="30" x14ac:dyDescent="0.25">
      <c r="A30" s="15"/>
      <c r="B30" s="195" t="s">
        <v>91</v>
      </c>
      <c r="C30" s="166" t="s">
        <v>30</v>
      </c>
      <c r="D30" s="166" t="s">
        <v>88</v>
      </c>
      <c r="E30" s="166" t="s">
        <v>23</v>
      </c>
      <c r="F30" s="166" t="s">
        <v>136</v>
      </c>
      <c r="G30" s="166"/>
      <c r="H30" s="372">
        <v>20</v>
      </c>
      <c r="I30" s="242">
        <v>20</v>
      </c>
      <c r="J30" s="242">
        <v>20</v>
      </c>
      <c r="K30" s="242">
        <v>20</v>
      </c>
      <c r="L30" s="242">
        <f t="shared" si="4"/>
        <v>100</v>
      </c>
    </row>
    <row r="31" spans="1:12" ht="60" x14ac:dyDescent="0.25">
      <c r="A31" s="15"/>
      <c r="B31" s="193" t="s">
        <v>304</v>
      </c>
      <c r="C31" s="166" t="s">
        <v>30</v>
      </c>
      <c r="D31" s="166" t="s">
        <v>88</v>
      </c>
      <c r="E31" s="166" t="s">
        <v>23</v>
      </c>
      <c r="F31" s="166" t="s">
        <v>136</v>
      </c>
      <c r="G31" s="166" t="s">
        <v>102</v>
      </c>
      <c r="H31" s="372">
        <v>20</v>
      </c>
      <c r="I31" s="242">
        <f>прил._5!L93</f>
        <v>20</v>
      </c>
      <c r="J31" s="242">
        <f>прил._5!M93</f>
        <v>100</v>
      </c>
      <c r="K31" s="242">
        <v>20</v>
      </c>
      <c r="L31" s="242">
        <f t="shared" si="4"/>
        <v>100</v>
      </c>
    </row>
    <row r="32" spans="1:12" x14ac:dyDescent="0.25">
      <c r="A32" s="15"/>
      <c r="B32" s="27" t="s">
        <v>602</v>
      </c>
      <c r="C32" s="166" t="s">
        <v>30</v>
      </c>
      <c r="D32" s="166" t="s">
        <v>89</v>
      </c>
      <c r="E32" s="166" t="s">
        <v>23</v>
      </c>
      <c r="F32" s="166" t="s">
        <v>119</v>
      </c>
      <c r="G32" s="166"/>
      <c r="H32" s="372">
        <f>H33</f>
        <v>20</v>
      </c>
      <c r="I32" s="372">
        <f t="shared" ref="I32:K33" si="9">I33</f>
        <v>21</v>
      </c>
      <c r="J32" s="372">
        <f t="shared" si="9"/>
        <v>22</v>
      </c>
      <c r="K32" s="372">
        <f t="shared" si="9"/>
        <v>0</v>
      </c>
      <c r="L32" s="242"/>
    </row>
    <row r="33" spans="1:12" ht="30" x14ac:dyDescent="0.25">
      <c r="A33" s="15"/>
      <c r="B33" s="56" t="s">
        <v>603</v>
      </c>
      <c r="C33" s="166" t="s">
        <v>30</v>
      </c>
      <c r="D33" s="166" t="s">
        <v>89</v>
      </c>
      <c r="E33" s="166" t="s">
        <v>22</v>
      </c>
      <c r="F33" s="166" t="s">
        <v>604</v>
      </c>
      <c r="G33" s="166"/>
      <c r="H33" s="372">
        <f>H34</f>
        <v>20</v>
      </c>
      <c r="I33" s="372">
        <f t="shared" si="9"/>
        <v>21</v>
      </c>
      <c r="J33" s="372">
        <f t="shared" si="9"/>
        <v>22</v>
      </c>
      <c r="K33" s="372">
        <f t="shared" si="9"/>
        <v>0</v>
      </c>
      <c r="L33" s="242"/>
    </row>
    <row r="34" spans="1:12" ht="45" x14ac:dyDescent="0.25">
      <c r="A34" s="15"/>
      <c r="B34" s="55" t="s">
        <v>79</v>
      </c>
      <c r="C34" s="166" t="s">
        <v>30</v>
      </c>
      <c r="D34" s="166" t="s">
        <v>89</v>
      </c>
      <c r="E34" s="166" t="s">
        <v>22</v>
      </c>
      <c r="F34" s="166" t="s">
        <v>604</v>
      </c>
      <c r="G34" s="166" t="s">
        <v>80</v>
      </c>
      <c r="H34" s="372">
        <v>20</v>
      </c>
      <c r="I34" s="372">
        <v>21</v>
      </c>
      <c r="J34" s="372">
        <v>22</v>
      </c>
      <c r="K34" s="372">
        <v>0</v>
      </c>
      <c r="L34" s="242"/>
    </row>
    <row r="35" spans="1:12" ht="57" x14ac:dyDescent="0.25">
      <c r="A35" s="15">
        <v>4</v>
      </c>
      <c r="B35" s="73" t="str">
        <f>прил._5!B159</f>
        <v>Муниципальная программа "Развитие культуры на 2021-2023 годы  в Новодмитриевском сельском поселении"</v>
      </c>
      <c r="C35" s="157" t="s">
        <v>28</v>
      </c>
      <c r="D35" s="157" t="s">
        <v>65</v>
      </c>
      <c r="E35" s="157" t="s">
        <v>23</v>
      </c>
      <c r="F35" s="157" t="s">
        <v>119</v>
      </c>
      <c r="G35" s="157"/>
      <c r="H35" s="371">
        <f>H36</f>
        <v>5981.5</v>
      </c>
      <c r="I35" s="244" t="e">
        <f t="shared" ref="I35:K35" si="10">I36</f>
        <v>#REF!</v>
      </c>
      <c r="J35" s="244" t="e">
        <f t="shared" si="10"/>
        <v>#REF!</v>
      </c>
      <c r="K35" s="244">
        <f t="shared" si="10"/>
        <v>2132.6999999999998</v>
      </c>
      <c r="L35" s="242">
        <f t="shared" si="4"/>
        <v>35.654936052829555</v>
      </c>
    </row>
    <row r="36" spans="1:12" ht="15.75" x14ac:dyDescent="0.25">
      <c r="A36" s="15"/>
      <c r="B36" s="78" t="s">
        <v>142</v>
      </c>
      <c r="C36" s="166" t="s">
        <v>28</v>
      </c>
      <c r="D36" s="166" t="s">
        <v>74</v>
      </c>
      <c r="E36" s="166" t="s">
        <v>23</v>
      </c>
      <c r="F36" s="166" t="s">
        <v>119</v>
      </c>
      <c r="G36" s="166"/>
      <c r="H36" s="372">
        <f>H37+H42</f>
        <v>5981.5</v>
      </c>
      <c r="I36" s="372" t="e">
        <f t="shared" ref="I36:K36" si="11">I37+I42</f>
        <v>#REF!</v>
      </c>
      <c r="J36" s="372" t="e">
        <f t="shared" si="11"/>
        <v>#REF!</v>
      </c>
      <c r="K36" s="372">
        <f t="shared" si="11"/>
        <v>2132.6999999999998</v>
      </c>
      <c r="L36" s="242">
        <f t="shared" si="4"/>
        <v>35.654936052829555</v>
      </c>
    </row>
    <row r="37" spans="1:12" ht="31.5" x14ac:dyDescent="0.25">
      <c r="A37" s="17"/>
      <c r="B37" s="78" t="s">
        <v>103</v>
      </c>
      <c r="C37" s="166" t="s">
        <v>28</v>
      </c>
      <c r="D37" s="166" t="s">
        <v>74</v>
      </c>
      <c r="E37" s="166" t="s">
        <v>30</v>
      </c>
      <c r="F37" s="166" t="s">
        <v>119</v>
      </c>
      <c r="G37" s="166"/>
      <c r="H37" s="372">
        <f>H38+H40</f>
        <v>5881.5</v>
      </c>
      <c r="I37" s="372">
        <f t="shared" ref="I37:K37" si="12">I38+I40</f>
        <v>1638.7</v>
      </c>
      <c r="J37" s="372">
        <f t="shared" si="12"/>
        <v>30.000732305664386</v>
      </c>
      <c r="K37" s="372">
        <f t="shared" si="12"/>
        <v>2058</v>
      </c>
      <c r="L37" s="242">
        <f t="shared" si="4"/>
        <v>34.991073705687327</v>
      </c>
    </row>
    <row r="38" spans="1:12" ht="63" x14ac:dyDescent="0.25">
      <c r="A38" s="17"/>
      <c r="B38" s="379" t="str">
        <f>прил._5!B162</f>
        <v>Подпрограмма "Расходы на обеспечение деятельности (оказание услуг) муниципальных учреждений"</v>
      </c>
      <c r="C38" s="166" t="s">
        <v>28</v>
      </c>
      <c r="D38" s="166" t="s">
        <v>74</v>
      </c>
      <c r="E38" s="166" t="s">
        <v>30</v>
      </c>
      <c r="F38" s="166" t="s">
        <v>121</v>
      </c>
      <c r="G38" s="166"/>
      <c r="H38" s="372">
        <f>H39</f>
        <v>5462.2</v>
      </c>
      <c r="I38" s="242">
        <f t="shared" ref="I38:K38" si="13">I39</f>
        <v>1638.7</v>
      </c>
      <c r="J38" s="242">
        <f t="shared" si="13"/>
        <v>30.000732305664386</v>
      </c>
      <c r="K38" s="242">
        <f t="shared" si="13"/>
        <v>1638.7</v>
      </c>
      <c r="L38" s="242">
        <f t="shared" si="4"/>
        <v>30.000732305664386</v>
      </c>
    </row>
    <row r="39" spans="1:12" ht="63" x14ac:dyDescent="0.25">
      <c r="A39" s="17"/>
      <c r="B39" s="78" t="s">
        <v>140</v>
      </c>
      <c r="C39" s="166" t="s">
        <v>28</v>
      </c>
      <c r="D39" s="166" t="s">
        <v>74</v>
      </c>
      <c r="E39" s="166" t="s">
        <v>30</v>
      </c>
      <c r="F39" s="166" t="s">
        <v>121</v>
      </c>
      <c r="G39" s="166" t="s">
        <v>102</v>
      </c>
      <c r="H39" s="372">
        <v>5462.2</v>
      </c>
      <c r="I39" s="242">
        <f>прил._5!L163</f>
        <v>1638.7</v>
      </c>
      <c r="J39" s="242">
        <f>прил._5!M163</f>
        <v>30.000732305664386</v>
      </c>
      <c r="K39" s="242">
        <v>1638.7</v>
      </c>
      <c r="L39" s="242">
        <f t="shared" si="4"/>
        <v>30.000732305664386</v>
      </c>
    </row>
    <row r="40" spans="1:12" ht="90" x14ac:dyDescent="0.25">
      <c r="A40" s="17"/>
      <c r="B40" s="27" t="s">
        <v>452</v>
      </c>
      <c r="C40" s="166" t="s">
        <v>28</v>
      </c>
      <c r="D40" s="166" t="s">
        <v>74</v>
      </c>
      <c r="E40" s="166" t="s">
        <v>30</v>
      </c>
      <c r="F40" s="166" t="s">
        <v>449</v>
      </c>
      <c r="G40" s="166"/>
      <c r="H40" s="372">
        <f>H41</f>
        <v>419.3</v>
      </c>
      <c r="I40" s="242">
        <f t="shared" ref="I40:K40" si="14">I41</f>
        <v>0</v>
      </c>
      <c r="J40" s="242">
        <f t="shared" si="14"/>
        <v>0</v>
      </c>
      <c r="K40" s="242">
        <f t="shared" si="14"/>
        <v>419.3</v>
      </c>
      <c r="L40" s="242">
        <f t="shared" si="4"/>
        <v>100</v>
      </c>
    </row>
    <row r="41" spans="1:12" ht="60" x14ac:dyDescent="0.25">
      <c r="A41" s="17"/>
      <c r="B41" s="27" t="s">
        <v>101</v>
      </c>
      <c r="C41" s="166" t="s">
        <v>28</v>
      </c>
      <c r="D41" s="166" t="s">
        <v>74</v>
      </c>
      <c r="E41" s="166" t="s">
        <v>30</v>
      </c>
      <c r="F41" s="166" t="s">
        <v>449</v>
      </c>
      <c r="G41" s="166" t="s">
        <v>102</v>
      </c>
      <c r="H41" s="372">
        <v>419.3</v>
      </c>
      <c r="I41" s="242"/>
      <c r="J41" s="242"/>
      <c r="K41" s="242">
        <v>419.3</v>
      </c>
      <c r="L41" s="242">
        <f t="shared" si="4"/>
        <v>100</v>
      </c>
    </row>
    <row r="42" spans="1:12" ht="30" x14ac:dyDescent="0.25">
      <c r="A42" s="15"/>
      <c r="B42" s="72" t="s">
        <v>104</v>
      </c>
      <c r="C42" s="166" t="s">
        <v>28</v>
      </c>
      <c r="D42" s="166" t="s">
        <v>74</v>
      </c>
      <c r="E42" s="166" t="s">
        <v>31</v>
      </c>
      <c r="F42" s="166" t="s">
        <v>119</v>
      </c>
      <c r="G42" s="166"/>
      <c r="H42" s="372">
        <f>H43</f>
        <v>100</v>
      </c>
      <c r="I42" s="242" t="e">
        <f t="shared" ref="I42:K42" si="15">I44</f>
        <v>#REF!</v>
      </c>
      <c r="J42" s="242" t="e">
        <f t="shared" si="15"/>
        <v>#REF!</v>
      </c>
      <c r="K42" s="242">
        <f t="shared" si="15"/>
        <v>74.7</v>
      </c>
      <c r="L42" s="242">
        <f t="shared" si="4"/>
        <v>74.7</v>
      </c>
    </row>
    <row r="43" spans="1:12" ht="30" x14ac:dyDescent="0.25">
      <c r="A43" s="15"/>
      <c r="B43" s="55" t="s">
        <v>150</v>
      </c>
      <c r="C43" s="166" t="s">
        <v>28</v>
      </c>
      <c r="D43" s="166" t="s">
        <v>74</v>
      </c>
      <c r="E43" s="166" t="s">
        <v>31</v>
      </c>
      <c r="F43" s="166" t="s">
        <v>122</v>
      </c>
      <c r="G43" s="166"/>
      <c r="H43" s="372">
        <f>H44</f>
        <v>100</v>
      </c>
      <c r="I43" s="242" t="e">
        <f t="shared" ref="I43:K43" si="16">I44</f>
        <v>#REF!</v>
      </c>
      <c r="J43" s="242" t="e">
        <f t="shared" si="16"/>
        <v>#REF!</v>
      </c>
      <c r="K43" s="242">
        <f t="shared" si="16"/>
        <v>74.7</v>
      </c>
      <c r="L43" s="242">
        <f t="shared" si="4"/>
        <v>74.7</v>
      </c>
    </row>
    <row r="44" spans="1:12" ht="45" x14ac:dyDescent="0.25">
      <c r="A44" s="15"/>
      <c r="B44" s="70" t="s">
        <v>79</v>
      </c>
      <c r="C44" s="166" t="s">
        <v>28</v>
      </c>
      <c r="D44" s="166" t="s">
        <v>74</v>
      </c>
      <c r="E44" s="166" t="s">
        <v>31</v>
      </c>
      <c r="F44" s="166" t="s">
        <v>122</v>
      </c>
      <c r="G44" s="166" t="s">
        <v>80</v>
      </c>
      <c r="H44" s="372">
        <v>100</v>
      </c>
      <c r="I44" s="242" t="e">
        <f>прил._5!#REF!</f>
        <v>#REF!</v>
      </c>
      <c r="J44" s="242" t="e">
        <f>прил._5!#REF!</f>
        <v>#REF!</v>
      </c>
      <c r="K44" s="242">
        <v>74.7</v>
      </c>
      <c r="L44" s="242">
        <f t="shared" si="4"/>
        <v>74.7</v>
      </c>
    </row>
    <row r="45" spans="1:12" ht="77.25" customHeight="1" x14ac:dyDescent="0.25">
      <c r="A45" s="15">
        <v>5</v>
      </c>
      <c r="B45" s="73" t="s">
        <v>284</v>
      </c>
      <c r="C45" s="157" t="s">
        <v>31</v>
      </c>
      <c r="D45" s="157" t="s">
        <v>65</v>
      </c>
      <c r="E45" s="157" t="s">
        <v>23</v>
      </c>
      <c r="F45" s="157" t="s">
        <v>119</v>
      </c>
      <c r="G45" s="157"/>
      <c r="H45" s="371">
        <f>H46</f>
        <v>307</v>
      </c>
      <c r="I45" s="244">
        <f t="shared" ref="I45:K46" si="17">I46</f>
        <v>124.8</v>
      </c>
      <c r="J45" s="244">
        <f t="shared" si="17"/>
        <v>45.054151624548737</v>
      </c>
      <c r="K45" s="244">
        <f t="shared" si="17"/>
        <v>124.8</v>
      </c>
      <c r="L45" s="244">
        <f t="shared" si="4"/>
        <v>40.651465798045599</v>
      </c>
    </row>
    <row r="46" spans="1:12" ht="45" x14ac:dyDescent="0.25">
      <c r="A46" s="15"/>
      <c r="B46" s="72" t="s">
        <v>558</v>
      </c>
      <c r="C46" s="166" t="s">
        <v>31</v>
      </c>
      <c r="D46" s="166" t="s">
        <v>74</v>
      </c>
      <c r="E46" s="166" t="s">
        <v>26</v>
      </c>
      <c r="F46" s="166" t="s">
        <v>119</v>
      </c>
      <c r="G46" s="166"/>
      <c r="H46" s="372">
        <f>H47</f>
        <v>307</v>
      </c>
      <c r="I46" s="242">
        <f t="shared" si="17"/>
        <v>124.8</v>
      </c>
      <c r="J46" s="242">
        <f t="shared" si="17"/>
        <v>45.054151624548737</v>
      </c>
      <c r="K46" s="242">
        <f t="shared" si="17"/>
        <v>124.8</v>
      </c>
      <c r="L46" s="242">
        <f t="shared" si="4"/>
        <v>40.651465798045599</v>
      </c>
    </row>
    <row r="47" spans="1:12" ht="30" x14ac:dyDescent="0.25">
      <c r="A47" s="15"/>
      <c r="B47" s="14" t="s">
        <v>109</v>
      </c>
      <c r="C47" s="166" t="s">
        <v>31</v>
      </c>
      <c r="D47" s="166" t="s">
        <v>74</v>
      </c>
      <c r="E47" s="166" t="s">
        <v>26</v>
      </c>
      <c r="F47" s="166" t="s">
        <v>123</v>
      </c>
      <c r="G47" s="166"/>
      <c r="H47" s="372">
        <f>H48+H49</f>
        <v>307</v>
      </c>
      <c r="I47" s="242">
        <f t="shared" ref="I47:K47" si="18">I48+I49</f>
        <v>124.8</v>
      </c>
      <c r="J47" s="242">
        <f t="shared" si="18"/>
        <v>45.054151624548737</v>
      </c>
      <c r="K47" s="242">
        <f t="shared" si="18"/>
        <v>124.8</v>
      </c>
      <c r="L47" s="242">
        <f t="shared" si="4"/>
        <v>40.651465798045599</v>
      </c>
    </row>
    <row r="48" spans="1:12" ht="105" x14ac:dyDescent="0.25">
      <c r="A48" s="15"/>
      <c r="B48" s="13" t="s">
        <v>75</v>
      </c>
      <c r="C48" s="166" t="s">
        <v>31</v>
      </c>
      <c r="D48" s="166" t="s">
        <v>74</v>
      </c>
      <c r="E48" s="166" t="s">
        <v>26</v>
      </c>
      <c r="F48" s="166" t="s">
        <v>123</v>
      </c>
      <c r="G48" s="166" t="s">
        <v>76</v>
      </c>
      <c r="H48" s="372">
        <v>277</v>
      </c>
      <c r="I48" s="242">
        <f>прил._5!L186</f>
        <v>124.8</v>
      </c>
      <c r="J48" s="242">
        <f>прил._5!M186</f>
        <v>45.054151624548737</v>
      </c>
      <c r="K48" s="242">
        <v>124.8</v>
      </c>
      <c r="L48" s="242">
        <f t="shared" si="4"/>
        <v>45.054151624548737</v>
      </c>
    </row>
    <row r="49" spans="1:12" ht="45" x14ac:dyDescent="0.25">
      <c r="A49" s="15"/>
      <c r="B49" s="52" t="s">
        <v>79</v>
      </c>
      <c r="C49" s="166" t="s">
        <v>31</v>
      </c>
      <c r="D49" s="166" t="s">
        <v>74</v>
      </c>
      <c r="E49" s="166" t="s">
        <v>26</v>
      </c>
      <c r="F49" s="166" t="s">
        <v>123</v>
      </c>
      <c r="G49" s="166" t="s">
        <v>80</v>
      </c>
      <c r="H49" s="372">
        <v>30</v>
      </c>
      <c r="I49" s="242">
        <f>прил._5!L187</f>
        <v>0</v>
      </c>
      <c r="J49" s="242">
        <f>прил._5!M187</f>
        <v>0</v>
      </c>
      <c r="K49" s="242">
        <v>0</v>
      </c>
      <c r="L49" s="242">
        <f t="shared" si="4"/>
        <v>0</v>
      </c>
    </row>
    <row r="50" spans="1:12" ht="71.25" x14ac:dyDescent="0.25">
      <c r="A50" s="15">
        <v>6</v>
      </c>
      <c r="B50" s="73" t="str">
        <f>прил._5!B151</f>
        <v xml:space="preserve">Муниципальная программа "Молодежь Новодмитриевского сельского поселения Северского района на 2024-2026 годы  </v>
      </c>
      <c r="C50" s="157" t="s">
        <v>94</v>
      </c>
      <c r="D50" s="157" t="s">
        <v>65</v>
      </c>
      <c r="E50" s="157" t="s">
        <v>23</v>
      </c>
      <c r="F50" s="157" t="s">
        <v>119</v>
      </c>
      <c r="G50" s="157"/>
      <c r="H50" s="371">
        <f t="shared" ref="H50:H52" si="19">H51</f>
        <v>307</v>
      </c>
      <c r="I50" s="244">
        <f t="shared" ref="I50:K52" si="20">I51</f>
        <v>133.4</v>
      </c>
      <c r="J50" s="244">
        <f t="shared" si="20"/>
        <v>95.716004813477738</v>
      </c>
      <c r="K50" s="244">
        <f t="shared" si="20"/>
        <v>133.4</v>
      </c>
      <c r="L50" s="242">
        <f t="shared" si="4"/>
        <v>43.452768729641697</v>
      </c>
    </row>
    <row r="51" spans="1:12" ht="45" x14ac:dyDescent="0.25">
      <c r="A51" s="15"/>
      <c r="B51" s="80" t="s">
        <v>305</v>
      </c>
      <c r="C51" s="166" t="s">
        <v>94</v>
      </c>
      <c r="D51" s="166" t="s">
        <v>74</v>
      </c>
      <c r="E51" s="166" t="s">
        <v>23</v>
      </c>
      <c r="F51" s="166" t="s">
        <v>119</v>
      </c>
      <c r="G51" s="166"/>
      <c r="H51" s="372">
        <f t="shared" si="19"/>
        <v>307</v>
      </c>
      <c r="I51" s="242">
        <f t="shared" si="20"/>
        <v>133.4</v>
      </c>
      <c r="J51" s="242">
        <f t="shared" si="20"/>
        <v>95.716004813477738</v>
      </c>
      <c r="K51" s="242">
        <f t="shared" si="20"/>
        <v>133.4</v>
      </c>
      <c r="L51" s="242">
        <f t="shared" si="4"/>
        <v>43.452768729641697</v>
      </c>
    </row>
    <row r="52" spans="1:12" ht="75" x14ac:dyDescent="0.25">
      <c r="A52" s="15"/>
      <c r="B52" s="27" t="s">
        <v>508</v>
      </c>
      <c r="C52" s="166" t="s">
        <v>94</v>
      </c>
      <c r="D52" s="166" t="s">
        <v>74</v>
      </c>
      <c r="E52" s="166" t="s">
        <v>22</v>
      </c>
      <c r="F52" s="166" t="s">
        <v>119</v>
      </c>
      <c r="G52" s="166"/>
      <c r="H52" s="372">
        <f t="shared" si="19"/>
        <v>307</v>
      </c>
      <c r="I52" s="242">
        <f t="shared" si="20"/>
        <v>133.4</v>
      </c>
      <c r="J52" s="242">
        <f t="shared" si="20"/>
        <v>95.716004813477738</v>
      </c>
      <c r="K52" s="242">
        <f t="shared" si="20"/>
        <v>133.4</v>
      </c>
      <c r="L52" s="242">
        <f t="shared" si="4"/>
        <v>43.452768729641697</v>
      </c>
    </row>
    <row r="53" spans="1:12" ht="30" x14ac:dyDescent="0.25">
      <c r="A53" s="15"/>
      <c r="B53" s="52" t="s">
        <v>36</v>
      </c>
      <c r="C53" s="166" t="s">
        <v>94</v>
      </c>
      <c r="D53" s="166" t="s">
        <v>74</v>
      </c>
      <c r="E53" s="166" t="s">
        <v>22</v>
      </c>
      <c r="F53" s="166" t="s">
        <v>124</v>
      </c>
      <c r="G53" s="166"/>
      <c r="H53" s="372">
        <f>H54+H55</f>
        <v>307</v>
      </c>
      <c r="I53" s="242">
        <f t="shared" ref="I53:K53" si="21">I54+I55</f>
        <v>133.4</v>
      </c>
      <c r="J53" s="242">
        <f t="shared" si="21"/>
        <v>95.716004813477738</v>
      </c>
      <c r="K53" s="242">
        <f t="shared" si="21"/>
        <v>133.4</v>
      </c>
      <c r="L53" s="242">
        <f t="shared" si="4"/>
        <v>43.452768729641697</v>
      </c>
    </row>
    <row r="54" spans="1:12" ht="105" x14ac:dyDescent="0.25">
      <c r="A54" s="15"/>
      <c r="B54" s="52" t="s">
        <v>75</v>
      </c>
      <c r="C54" s="166" t="str">
        <f>прил._5!F155</f>
        <v>10</v>
      </c>
      <c r="D54" s="166" t="str">
        <f>прил._5!G155</f>
        <v>1</v>
      </c>
      <c r="E54" s="166" t="str">
        <f>прил._5!H155</f>
        <v>01</v>
      </c>
      <c r="F54" s="166" t="str">
        <f>прил._5!I155</f>
        <v>10520</v>
      </c>
      <c r="G54" s="166" t="s">
        <v>76</v>
      </c>
      <c r="H54" s="372">
        <v>277</v>
      </c>
      <c r="I54" s="242">
        <f>прил._5!L155</f>
        <v>117.4</v>
      </c>
      <c r="J54" s="242">
        <f>прил._5!M155</f>
        <v>42.382671480144403</v>
      </c>
      <c r="K54" s="242">
        <v>117.4</v>
      </c>
      <c r="L54" s="242">
        <f t="shared" si="4"/>
        <v>42.382671480144403</v>
      </c>
    </row>
    <row r="55" spans="1:12" ht="45" x14ac:dyDescent="0.25">
      <c r="A55" s="15"/>
      <c r="B55" s="52" t="s">
        <v>79</v>
      </c>
      <c r="C55" s="166" t="s">
        <v>94</v>
      </c>
      <c r="D55" s="166" t="s">
        <v>74</v>
      </c>
      <c r="E55" s="166" t="s">
        <v>22</v>
      </c>
      <c r="F55" s="166" t="s">
        <v>124</v>
      </c>
      <c r="G55" s="166" t="s">
        <v>80</v>
      </c>
      <c r="H55" s="372">
        <v>30</v>
      </c>
      <c r="I55" s="242">
        <f>прил._5!L156</f>
        <v>16</v>
      </c>
      <c r="J55" s="242">
        <f>прил._5!M156</f>
        <v>53.333333333333336</v>
      </c>
      <c r="K55" s="242">
        <v>16</v>
      </c>
      <c r="L55" s="242">
        <f t="shared" si="4"/>
        <v>53.333333333333336</v>
      </c>
    </row>
    <row r="56" spans="1:12" ht="57.75" x14ac:dyDescent="0.25">
      <c r="A56" s="15">
        <v>7</v>
      </c>
      <c r="B56" s="381" t="s">
        <v>469</v>
      </c>
      <c r="C56" s="157" t="s">
        <v>42</v>
      </c>
      <c r="D56" s="157" t="s">
        <v>65</v>
      </c>
      <c r="E56" s="157" t="s">
        <v>23</v>
      </c>
      <c r="F56" s="157" t="s">
        <v>119</v>
      </c>
      <c r="G56" s="157"/>
      <c r="H56" s="371">
        <f>H57</f>
        <v>14.4</v>
      </c>
      <c r="I56" s="371">
        <f t="shared" ref="I56:K58" si="22">I57</f>
        <v>0</v>
      </c>
      <c r="J56" s="371">
        <f t="shared" si="22"/>
        <v>0</v>
      </c>
      <c r="K56" s="371">
        <f t="shared" si="22"/>
        <v>0</v>
      </c>
      <c r="L56" s="242">
        <f t="shared" si="4"/>
        <v>0</v>
      </c>
    </row>
    <row r="57" spans="1:12" ht="30" x14ac:dyDescent="0.25">
      <c r="A57" s="15"/>
      <c r="B57" s="348" t="s">
        <v>470</v>
      </c>
      <c r="C57" s="166" t="s">
        <v>42</v>
      </c>
      <c r="D57" s="166" t="s">
        <v>74</v>
      </c>
      <c r="E57" s="166" t="s">
        <v>23</v>
      </c>
      <c r="F57" s="166" t="s">
        <v>119</v>
      </c>
      <c r="G57" s="166"/>
      <c r="H57" s="372">
        <f>H58</f>
        <v>14.4</v>
      </c>
      <c r="I57" s="372">
        <f t="shared" si="22"/>
        <v>0</v>
      </c>
      <c r="J57" s="372">
        <f t="shared" si="22"/>
        <v>0</v>
      </c>
      <c r="K57" s="372">
        <f t="shared" si="22"/>
        <v>0</v>
      </c>
      <c r="L57" s="242">
        <f t="shared" si="4"/>
        <v>0</v>
      </c>
    </row>
    <row r="58" spans="1:12" ht="30" x14ac:dyDescent="0.25">
      <c r="A58" s="17"/>
      <c r="B58" s="348" t="s">
        <v>471</v>
      </c>
      <c r="C58" s="166" t="s">
        <v>42</v>
      </c>
      <c r="D58" s="166" t="s">
        <v>74</v>
      </c>
      <c r="E58" s="166" t="s">
        <v>23</v>
      </c>
      <c r="F58" s="166" t="s">
        <v>472</v>
      </c>
      <c r="G58" s="288"/>
      <c r="H58" s="373">
        <f>H59</f>
        <v>14.4</v>
      </c>
      <c r="I58" s="373">
        <f t="shared" si="22"/>
        <v>0</v>
      </c>
      <c r="J58" s="373">
        <f t="shared" si="22"/>
        <v>0</v>
      </c>
      <c r="K58" s="373">
        <f t="shared" si="22"/>
        <v>0</v>
      </c>
      <c r="L58" s="242">
        <f t="shared" si="4"/>
        <v>0</v>
      </c>
    </row>
    <row r="59" spans="1:12" ht="30" x14ac:dyDescent="0.25">
      <c r="A59" s="17"/>
      <c r="B59" s="380" t="s">
        <v>106</v>
      </c>
      <c r="C59" s="166" t="s">
        <v>42</v>
      </c>
      <c r="D59" s="166" t="s">
        <v>74</v>
      </c>
      <c r="E59" s="166" t="s">
        <v>23</v>
      </c>
      <c r="F59" s="166" t="s">
        <v>472</v>
      </c>
      <c r="G59" s="288" t="s">
        <v>107</v>
      </c>
      <c r="H59" s="373">
        <v>14.4</v>
      </c>
      <c r="I59" s="242">
        <v>0</v>
      </c>
      <c r="J59" s="242">
        <v>0</v>
      </c>
      <c r="K59" s="242">
        <v>0</v>
      </c>
      <c r="L59" s="242">
        <f t="shared" si="4"/>
        <v>0</v>
      </c>
    </row>
    <row r="60" spans="1:12" s="16" customFormat="1" ht="90.75" customHeight="1" x14ac:dyDescent="0.25">
      <c r="A60" s="17">
        <v>8</v>
      </c>
      <c r="B60" s="86" t="s">
        <v>571</v>
      </c>
      <c r="C60" s="157" t="s">
        <v>40</v>
      </c>
      <c r="D60" s="157" t="s">
        <v>65</v>
      </c>
      <c r="E60" s="157" t="s">
        <v>23</v>
      </c>
      <c r="F60" s="157" t="s">
        <v>119</v>
      </c>
      <c r="G60" s="289"/>
      <c r="H60" s="374">
        <f>H61</f>
        <v>40</v>
      </c>
      <c r="I60" s="244">
        <f t="shared" ref="I60:K60" si="23">I63</f>
        <v>40</v>
      </c>
      <c r="J60" s="244">
        <f t="shared" si="23"/>
        <v>100</v>
      </c>
      <c r="K60" s="244">
        <f t="shared" si="23"/>
        <v>40</v>
      </c>
      <c r="L60" s="242">
        <f t="shared" si="4"/>
        <v>100</v>
      </c>
    </row>
    <row r="61" spans="1:12" ht="45" x14ac:dyDescent="0.25">
      <c r="A61" s="17"/>
      <c r="B61" s="27" t="s">
        <v>509</v>
      </c>
      <c r="C61" s="166" t="s">
        <v>40</v>
      </c>
      <c r="D61" s="166" t="s">
        <v>74</v>
      </c>
      <c r="E61" s="166" t="s">
        <v>23</v>
      </c>
      <c r="F61" s="166" t="s">
        <v>119</v>
      </c>
      <c r="G61" s="288"/>
      <c r="H61" s="373">
        <f>H62</f>
        <v>40</v>
      </c>
      <c r="I61" s="242">
        <f t="shared" ref="I61:K62" si="24">I62</f>
        <v>40</v>
      </c>
      <c r="J61" s="242">
        <f t="shared" si="24"/>
        <v>100</v>
      </c>
      <c r="K61" s="242">
        <f t="shared" si="24"/>
        <v>40</v>
      </c>
      <c r="L61" s="242">
        <f t="shared" si="4"/>
        <v>100</v>
      </c>
    </row>
    <row r="62" spans="1:12" ht="45" x14ac:dyDescent="0.25">
      <c r="A62" s="17"/>
      <c r="B62" s="85" t="s">
        <v>143</v>
      </c>
      <c r="C62" s="166" t="s">
        <v>40</v>
      </c>
      <c r="D62" s="166" t="s">
        <v>74</v>
      </c>
      <c r="E62" s="166" t="s">
        <v>23</v>
      </c>
      <c r="F62" s="166" t="s">
        <v>141</v>
      </c>
      <c r="G62" s="288"/>
      <c r="H62" s="373">
        <f>H63</f>
        <v>40</v>
      </c>
      <c r="I62" s="242">
        <f t="shared" si="24"/>
        <v>40</v>
      </c>
      <c r="J62" s="242">
        <f t="shared" si="24"/>
        <v>100</v>
      </c>
      <c r="K62" s="242">
        <f t="shared" si="24"/>
        <v>40</v>
      </c>
      <c r="L62" s="242">
        <f t="shared" si="4"/>
        <v>100</v>
      </c>
    </row>
    <row r="63" spans="1:12" ht="60" x14ac:dyDescent="0.25">
      <c r="A63" s="17"/>
      <c r="B63" s="85" t="s">
        <v>101</v>
      </c>
      <c r="C63" s="166" t="s">
        <v>40</v>
      </c>
      <c r="D63" s="166" t="s">
        <v>74</v>
      </c>
      <c r="E63" s="166" t="s">
        <v>23</v>
      </c>
      <c r="F63" s="166" t="s">
        <v>141</v>
      </c>
      <c r="G63" s="288" t="s">
        <v>102</v>
      </c>
      <c r="H63" s="373">
        <v>40</v>
      </c>
      <c r="I63" s="242">
        <f>прил._5!L179</f>
        <v>40</v>
      </c>
      <c r="J63" s="242">
        <f>прил._5!M179</f>
        <v>100</v>
      </c>
      <c r="K63" s="242">
        <v>40</v>
      </c>
      <c r="L63" s="242">
        <f t="shared" si="4"/>
        <v>100</v>
      </c>
    </row>
    <row r="64" spans="1:12" ht="85.5" x14ac:dyDescent="0.25">
      <c r="A64" s="17">
        <v>9</v>
      </c>
      <c r="B64" s="194" t="s">
        <v>188</v>
      </c>
      <c r="C64" s="157" t="s">
        <v>41</v>
      </c>
      <c r="D64" s="157" t="s">
        <v>65</v>
      </c>
      <c r="E64" s="157" t="s">
        <v>23</v>
      </c>
      <c r="F64" s="157" t="s">
        <v>119</v>
      </c>
      <c r="G64" s="289"/>
      <c r="H64" s="374">
        <f>H65</f>
        <v>250</v>
      </c>
      <c r="I64" s="244">
        <f t="shared" ref="I64:K64" si="25">I67</f>
        <v>78</v>
      </c>
      <c r="J64" s="244">
        <f t="shared" si="25"/>
        <v>31.2</v>
      </c>
      <c r="K64" s="244">
        <f t="shared" si="25"/>
        <v>78</v>
      </c>
      <c r="L64" s="242">
        <f t="shared" si="4"/>
        <v>31.2</v>
      </c>
    </row>
    <row r="65" spans="1:15" ht="30" x14ac:dyDescent="0.25">
      <c r="A65" s="17"/>
      <c r="B65" s="83" t="s">
        <v>500</v>
      </c>
      <c r="C65" s="166" t="s">
        <v>41</v>
      </c>
      <c r="D65" s="166" t="s">
        <v>74</v>
      </c>
      <c r="E65" s="166" t="s">
        <v>23</v>
      </c>
      <c r="F65" s="166" t="s">
        <v>119</v>
      </c>
      <c r="G65" s="288"/>
      <c r="H65" s="373">
        <v>250</v>
      </c>
      <c r="I65" s="242">
        <f t="shared" ref="I65:K65" si="26">I67</f>
        <v>78</v>
      </c>
      <c r="J65" s="242">
        <f t="shared" si="26"/>
        <v>31.2</v>
      </c>
      <c r="K65" s="242">
        <f t="shared" si="26"/>
        <v>78</v>
      </c>
      <c r="L65" s="242">
        <f t="shared" si="4"/>
        <v>31.2</v>
      </c>
    </row>
    <row r="66" spans="1:15" ht="75" x14ac:dyDescent="0.25">
      <c r="A66" s="17"/>
      <c r="B66" s="83" t="s">
        <v>161</v>
      </c>
      <c r="C66" s="166" t="s">
        <v>41</v>
      </c>
      <c r="D66" s="166" t="s">
        <v>74</v>
      </c>
      <c r="E66" s="166" t="s">
        <v>23</v>
      </c>
      <c r="F66" s="166" t="s">
        <v>160</v>
      </c>
      <c r="G66" s="288"/>
      <c r="H66" s="373">
        <v>250</v>
      </c>
      <c r="I66" s="242">
        <f t="shared" ref="I66:K66" si="27">I67</f>
        <v>78</v>
      </c>
      <c r="J66" s="242">
        <f t="shared" si="27"/>
        <v>31.2</v>
      </c>
      <c r="K66" s="242">
        <f t="shared" si="27"/>
        <v>78</v>
      </c>
      <c r="L66" s="242">
        <f t="shared" si="4"/>
        <v>31.2</v>
      </c>
    </row>
    <row r="67" spans="1:15" ht="45" x14ac:dyDescent="0.25">
      <c r="A67" s="17"/>
      <c r="B67" s="196" t="s">
        <v>79</v>
      </c>
      <c r="C67" s="166" t="s">
        <v>41</v>
      </c>
      <c r="D67" s="166" t="s">
        <v>74</v>
      </c>
      <c r="E67" s="166" t="s">
        <v>23</v>
      </c>
      <c r="F67" s="166" t="s">
        <v>160</v>
      </c>
      <c r="G67" s="288" t="s">
        <v>80</v>
      </c>
      <c r="H67" s="373">
        <v>250</v>
      </c>
      <c r="I67" s="242">
        <f>прил._5!L65</f>
        <v>78</v>
      </c>
      <c r="J67" s="242">
        <f>прил._5!M65</f>
        <v>31.2</v>
      </c>
      <c r="K67" s="242">
        <v>78</v>
      </c>
      <c r="L67" s="242">
        <f t="shared" si="4"/>
        <v>31.2</v>
      </c>
    </row>
    <row r="68" spans="1:15" ht="43.5" x14ac:dyDescent="0.25">
      <c r="A68" s="17">
        <v>10</v>
      </c>
      <c r="B68" s="381" t="s">
        <v>477</v>
      </c>
      <c r="C68" s="157" t="s">
        <v>46</v>
      </c>
      <c r="D68" s="157" t="s">
        <v>65</v>
      </c>
      <c r="E68" s="157" t="s">
        <v>23</v>
      </c>
      <c r="F68" s="157" t="s">
        <v>119</v>
      </c>
      <c r="G68" s="289"/>
      <c r="H68" s="374">
        <f>H69</f>
        <v>3</v>
      </c>
      <c r="I68" s="244"/>
      <c r="J68" s="244"/>
      <c r="K68" s="244">
        <v>0</v>
      </c>
      <c r="L68" s="242">
        <f t="shared" si="4"/>
        <v>0</v>
      </c>
    </row>
    <row r="69" spans="1:15" ht="30" x14ac:dyDescent="0.25">
      <c r="A69" s="17"/>
      <c r="B69" s="348" t="s">
        <v>478</v>
      </c>
      <c r="C69" s="166" t="s">
        <v>46</v>
      </c>
      <c r="D69" s="166" t="s">
        <v>74</v>
      </c>
      <c r="E69" s="166" t="s">
        <v>23</v>
      </c>
      <c r="F69" s="166" t="s">
        <v>119</v>
      </c>
      <c r="G69" s="288"/>
      <c r="H69" s="373">
        <v>3</v>
      </c>
      <c r="I69" s="242"/>
      <c r="J69" s="242"/>
      <c r="K69" s="242">
        <v>0</v>
      </c>
      <c r="L69" s="242">
        <f t="shared" si="4"/>
        <v>0</v>
      </c>
    </row>
    <row r="70" spans="1:15" ht="105" x14ac:dyDescent="0.25">
      <c r="A70" s="17"/>
      <c r="B70" s="55" t="s">
        <v>479</v>
      </c>
      <c r="C70" s="166" t="s">
        <v>46</v>
      </c>
      <c r="D70" s="166" t="s">
        <v>74</v>
      </c>
      <c r="E70" s="166" t="s">
        <v>22</v>
      </c>
      <c r="F70" s="166" t="s">
        <v>119</v>
      </c>
      <c r="G70" s="288"/>
      <c r="H70" s="373">
        <v>3</v>
      </c>
      <c r="I70" s="242"/>
      <c r="J70" s="242"/>
      <c r="K70" s="242">
        <v>0</v>
      </c>
      <c r="L70" s="242">
        <f t="shared" si="4"/>
        <v>0</v>
      </c>
    </row>
    <row r="71" spans="1:15" ht="60" x14ac:dyDescent="0.25">
      <c r="A71" s="17"/>
      <c r="B71" s="348" t="s">
        <v>489</v>
      </c>
      <c r="C71" s="166" t="s">
        <v>46</v>
      </c>
      <c r="D71" s="166" t="s">
        <v>74</v>
      </c>
      <c r="E71" s="166" t="s">
        <v>22</v>
      </c>
      <c r="F71" s="166" t="s">
        <v>480</v>
      </c>
      <c r="G71" s="288"/>
      <c r="H71" s="373">
        <f>H72</f>
        <v>3</v>
      </c>
      <c r="I71" s="242"/>
      <c r="J71" s="242"/>
      <c r="K71" s="242">
        <v>0</v>
      </c>
      <c r="L71" s="242"/>
    </row>
    <row r="72" spans="1:15" ht="45" x14ac:dyDescent="0.25">
      <c r="A72" s="17"/>
      <c r="B72" s="380" t="s">
        <v>467</v>
      </c>
      <c r="C72" s="166" t="s">
        <v>46</v>
      </c>
      <c r="D72" s="166" t="s">
        <v>74</v>
      </c>
      <c r="E72" s="166" t="s">
        <v>22</v>
      </c>
      <c r="F72" s="166" t="s">
        <v>480</v>
      </c>
      <c r="G72" s="288" t="s">
        <v>80</v>
      </c>
      <c r="H72" s="373">
        <v>3</v>
      </c>
      <c r="I72" s="242"/>
      <c r="J72" s="242"/>
      <c r="K72" s="242">
        <v>0</v>
      </c>
      <c r="L72" s="242">
        <f t="shared" si="4"/>
        <v>0</v>
      </c>
    </row>
    <row r="73" spans="1:15" ht="72" x14ac:dyDescent="0.25">
      <c r="A73" s="15">
        <v>11</v>
      </c>
      <c r="B73" s="74" t="str">
        <f>прил._5!B113</f>
        <v>Муниципальная программа "Информационное общество Северского района в Новодмитриевском сельском поселении на 2021-2023 годы"</v>
      </c>
      <c r="C73" s="157" t="s">
        <v>95</v>
      </c>
      <c r="D73" s="157" t="s">
        <v>65</v>
      </c>
      <c r="E73" s="157" t="s">
        <v>23</v>
      </c>
      <c r="F73" s="157" t="s">
        <v>119</v>
      </c>
      <c r="G73" s="157"/>
      <c r="H73" s="371">
        <f>H74+H77</f>
        <v>719.3</v>
      </c>
      <c r="I73" s="244">
        <f t="shared" ref="I73:K73" si="28">I77+I74</f>
        <v>242.1</v>
      </c>
      <c r="J73" s="244">
        <f t="shared" si="28"/>
        <v>58.522079693160023</v>
      </c>
      <c r="K73" s="244">
        <f t="shared" si="28"/>
        <v>242.1</v>
      </c>
      <c r="L73" s="242">
        <f t="shared" si="4"/>
        <v>33.657722786041987</v>
      </c>
    </row>
    <row r="74" spans="1:15" ht="30" x14ac:dyDescent="0.25">
      <c r="A74" s="15"/>
      <c r="B74" s="70" t="s">
        <v>110</v>
      </c>
      <c r="C74" s="166" t="s">
        <v>95</v>
      </c>
      <c r="D74" s="166" t="s">
        <v>74</v>
      </c>
      <c r="E74" s="166" t="s">
        <v>23</v>
      </c>
      <c r="F74" s="166" t="s">
        <v>119</v>
      </c>
      <c r="G74" s="166"/>
      <c r="H74" s="372">
        <f>H75</f>
        <v>250</v>
      </c>
      <c r="I74" s="242">
        <f t="shared" ref="I74:K74" si="29">I76</f>
        <v>37.1</v>
      </c>
      <c r="J74" s="242">
        <f t="shared" si="29"/>
        <v>14.84</v>
      </c>
      <c r="K74" s="242">
        <f t="shared" si="29"/>
        <v>37.1</v>
      </c>
      <c r="L74" s="242">
        <f t="shared" si="4"/>
        <v>14.84</v>
      </c>
    </row>
    <row r="75" spans="1:15" ht="30" x14ac:dyDescent="0.25">
      <c r="A75" s="15"/>
      <c r="B75" s="14" t="s">
        <v>56</v>
      </c>
      <c r="C75" s="166" t="s">
        <v>95</v>
      </c>
      <c r="D75" s="166" t="s">
        <v>74</v>
      </c>
      <c r="E75" s="166" t="s">
        <v>23</v>
      </c>
      <c r="F75" s="166" t="s">
        <v>125</v>
      </c>
      <c r="G75" s="166"/>
      <c r="H75" s="372">
        <f>H76</f>
        <v>250</v>
      </c>
      <c r="I75" s="372">
        <f t="shared" ref="I75:K75" si="30">I76</f>
        <v>37.1</v>
      </c>
      <c r="J75" s="372">
        <f t="shared" si="30"/>
        <v>14.84</v>
      </c>
      <c r="K75" s="242">
        <f t="shared" si="30"/>
        <v>37.1</v>
      </c>
      <c r="L75" s="242">
        <f t="shared" si="4"/>
        <v>14.84</v>
      </c>
    </row>
    <row r="76" spans="1:15" ht="45" x14ac:dyDescent="0.25">
      <c r="A76" s="15"/>
      <c r="B76" s="71" t="s">
        <v>79</v>
      </c>
      <c r="C76" s="166" t="s">
        <v>95</v>
      </c>
      <c r="D76" s="166" t="s">
        <v>74</v>
      </c>
      <c r="E76" s="166" t="s">
        <v>23</v>
      </c>
      <c r="F76" s="166" t="s">
        <v>125</v>
      </c>
      <c r="G76" s="166" t="s">
        <v>80</v>
      </c>
      <c r="H76" s="372">
        <v>250</v>
      </c>
      <c r="I76" s="242">
        <f>прил._5!L193</f>
        <v>37.1</v>
      </c>
      <c r="J76" s="242">
        <f>прил._5!M193</f>
        <v>14.84</v>
      </c>
      <c r="K76" s="242">
        <v>37.1</v>
      </c>
      <c r="L76" s="242">
        <f t="shared" si="4"/>
        <v>14.84</v>
      </c>
    </row>
    <row r="77" spans="1:15" ht="45" x14ac:dyDescent="0.25">
      <c r="A77" s="15"/>
      <c r="B77" s="70" t="s">
        <v>306</v>
      </c>
      <c r="C77" s="166" t="s">
        <v>95</v>
      </c>
      <c r="D77" s="166" t="s">
        <v>67</v>
      </c>
      <c r="E77" s="166" t="s">
        <v>23</v>
      </c>
      <c r="F77" s="166" t="s">
        <v>119</v>
      </c>
      <c r="G77" s="166"/>
      <c r="H77" s="372">
        <f>H78</f>
        <v>469.3</v>
      </c>
      <c r="I77" s="242">
        <f t="shared" ref="I77:K77" si="31">I78</f>
        <v>205</v>
      </c>
      <c r="J77" s="242">
        <f t="shared" si="31"/>
        <v>43.682079693160027</v>
      </c>
      <c r="K77" s="242">
        <f t="shared" si="31"/>
        <v>205</v>
      </c>
      <c r="L77" s="242">
        <f t="shared" si="4"/>
        <v>43.682079693160027</v>
      </c>
      <c r="M77" s="22"/>
      <c r="N77" s="22"/>
      <c r="O77" s="22"/>
    </row>
    <row r="78" spans="1:15" ht="30" x14ac:dyDescent="0.25">
      <c r="A78" s="15"/>
      <c r="B78" s="14" t="s">
        <v>56</v>
      </c>
      <c r="C78" s="166" t="s">
        <v>95</v>
      </c>
      <c r="D78" s="166" t="s">
        <v>67</v>
      </c>
      <c r="E78" s="166" t="s">
        <v>23</v>
      </c>
      <c r="F78" s="166" t="s">
        <v>126</v>
      </c>
      <c r="G78" s="166"/>
      <c r="H78" s="372">
        <f>H79</f>
        <v>469.3</v>
      </c>
      <c r="I78" s="242">
        <f>I79</f>
        <v>205</v>
      </c>
      <c r="J78" s="242">
        <f>J79</f>
        <v>43.682079693160027</v>
      </c>
      <c r="K78" s="242">
        <f>K79</f>
        <v>205</v>
      </c>
      <c r="L78" s="242">
        <f t="shared" si="4"/>
        <v>43.682079693160027</v>
      </c>
      <c r="M78" s="22"/>
      <c r="N78" s="22"/>
      <c r="O78" s="22"/>
    </row>
    <row r="79" spans="1:15" ht="45" x14ac:dyDescent="0.25">
      <c r="A79" s="15"/>
      <c r="B79" s="71" t="s">
        <v>79</v>
      </c>
      <c r="C79" s="166" t="s">
        <v>95</v>
      </c>
      <c r="D79" s="166" t="s">
        <v>67</v>
      </c>
      <c r="E79" s="166" t="s">
        <v>23</v>
      </c>
      <c r="F79" s="166" t="s">
        <v>126</v>
      </c>
      <c r="G79" s="166" t="s">
        <v>80</v>
      </c>
      <c r="H79" s="372">
        <v>469.3</v>
      </c>
      <c r="I79" s="242">
        <f>прил._5!L116</f>
        <v>205</v>
      </c>
      <c r="J79" s="242">
        <f>прил._5!M116</f>
        <v>43.682079693160027</v>
      </c>
      <c r="K79" s="242">
        <v>205</v>
      </c>
      <c r="L79" s="242">
        <f t="shared" ref="L79:L142" si="32">K79*100/H79</f>
        <v>43.682079693160027</v>
      </c>
      <c r="M79" s="22"/>
      <c r="N79" s="22"/>
      <c r="O79" s="22"/>
    </row>
    <row r="80" spans="1:15" ht="43.5" x14ac:dyDescent="0.25">
      <c r="A80" s="15">
        <v>12</v>
      </c>
      <c r="B80" s="381" t="s">
        <v>473</v>
      </c>
      <c r="C80" s="157" t="s">
        <v>475</v>
      </c>
      <c r="D80" s="157" t="s">
        <v>65</v>
      </c>
      <c r="E80" s="157" t="s">
        <v>23</v>
      </c>
      <c r="F80" s="157" t="s">
        <v>119</v>
      </c>
      <c r="G80" s="157"/>
      <c r="H80" s="371">
        <f>H81</f>
        <v>10</v>
      </c>
      <c r="I80" s="371">
        <f t="shared" ref="I80:K80" si="33">I81</f>
        <v>0</v>
      </c>
      <c r="J80" s="371">
        <f t="shared" si="33"/>
        <v>0</v>
      </c>
      <c r="K80" s="371">
        <f t="shared" si="33"/>
        <v>0</v>
      </c>
      <c r="L80" s="242">
        <f t="shared" si="32"/>
        <v>0</v>
      </c>
      <c r="M80" s="22"/>
      <c r="N80" s="22"/>
      <c r="O80" s="22"/>
    </row>
    <row r="81" spans="1:15" ht="30" x14ac:dyDescent="0.25">
      <c r="A81" s="15"/>
      <c r="B81" s="348" t="s">
        <v>474</v>
      </c>
      <c r="C81" s="166" t="s">
        <v>475</v>
      </c>
      <c r="D81" s="166" t="s">
        <v>74</v>
      </c>
      <c r="E81" s="166" t="s">
        <v>23</v>
      </c>
      <c r="F81" s="166" t="s">
        <v>119</v>
      </c>
      <c r="G81" s="166"/>
      <c r="H81" s="372">
        <v>10</v>
      </c>
      <c r="I81" s="242"/>
      <c r="J81" s="242"/>
      <c r="K81" s="242">
        <v>0</v>
      </c>
      <c r="L81" s="242">
        <f t="shared" si="32"/>
        <v>0</v>
      </c>
      <c r="M81" s="22"/>
      <c r="N81" s="22"/>
      <c r="O81" s="22"/>
    </row>
    <row r="82" spans="1:15" ht="90" x14ac:dyDescent="0.25">
      <c r="A82" s="15"/>
      <c r="B82" s="195" t="s">
        <v>484</v>
      </c>
      <c r="C82" s="166" t="s">
        <v>475</v>
      </c>
      <c r="D82" s="166" t="s">
        <v>74</v>
      </c>
      <c r="E82" s="166" t="s">
        <v>22</v>
      </c>
      <c r="F82" s="166" t="s">
        <v>476</v>
      </c>
      <c r="G82" s="166"/>
      <c r="H82" s="372">
        <v>10</v>
      </c>
      <c r="I82" s="242"/>
      <c r="J82" s="242"/>
      <c r="K82" s="242">
        <v>0</v>
      </c>
      <c r="L82" s="242">
        <f t="shared" si="32"/>
        <v>0</v>
      </c>
      <c r="M82" s="22"/>
      <c r="N82" s="22"/>
      <c r="O82" s="22"/>
    </row>
    <row r="83" spans="1:15" ht="45" x14ac:dyDescent="0.25">
      <c r="A83" s="15"/>
      <c r="B83" s="380" t="s">
        <v>467</v>
      </c>
      <c r="C83" s="166" t="s">
        <v>475</v>
      </c>
      <c r="D83" s="166" t="s">
        <v>74</v>
      </c>
      <c r="E83" s="166" t="s">
        <v>22</v>
      </c>
      <c r="F83" s="166" t="s">
        <v>476</v>
      </c>
      <c r="G83" s="166" t="s">
        <v>80</v>
      </c>
      <c r="H83" s="372">
        <v>10</v>
      </c>
      <c r="I83" s="242"/>
      <c r="J83" s="242"/>
      <c r="K83" s="242">
        <v>0</v>
      </c>
      <c r="L83" s="242">
        <f t="shared" si="32"/>
        <v>0</v>
      </c>
      <c r="M83" s="22"/>
      <c r="N83" s="22"/>
      <c r="O83" s="22"/>
    </row>
    <row r="84" spans="1:15" ht="71.25" x14ac:dyDescent="0.25">
      <c r="A84" s="15">
        <v>13</v>
      </c>
      <c r="B84" s="73" t="str">
        <f>прил._5!B124</f>
        <v>Муниципальная программа "Развитие жилищно-коммунальной инфраструктуры в Новодмитриевском сельском поселении на 2024-2026 годы"</v>
      </c>
      <c r="C84" s="157" t="s">
        <v>96</v>
      </c>
      <c r="D84" s="157" t="s">
        <v>65</v>
      </c>
      <c r="E84" s="157" t="s">
        <v>23</v>
      </c>
      <c r="F84" s="157" t="s">
        <v>119</v>
      </c>
      <c r="G84" s="157"/>
      <c r="H84" s="371">
        <f>H85+H88</f>
        <v>5063.5999999999995</v>
      </c>
      <c r="I84" s="371" t="e">
        <f t="shared" ref="I84:K84" si="34">I85+I88</f>
        <v>#REF!</v>
      </c>
      <c r="J84" s="371" t="e">
        <f t="shared" si="34"/>
        <v>#REF!</v>
      </c>
      <c r="K84" s="371">
        <f t="shared" si="34"/>
        <v>2674.2</v>
      </c>
      <c r="L84" s="242">
        <f t="shared" si="32"/>
        <v>52.812228454064311</v>
      </c>
    </row>
    <row r="85" spans="1:15" ht="30" x14ac:dyDescent="0.25">
      <c r="A85" s="15"/>
      <c r="B85" s="27" t="s">
        <v>505</v>
      </c>
      <c r="C85" s="166" t="s">
        <v>96</v>
      </c>
      <c r="D85" s="166" t="s">
        <v>67</v>
      </c>
      <c r="E85" s="166" t="s">
        <v>23</v>
      </c>
      <c r="F85" s="166" t="s">
        <v>119</v>
      </c>
      <c r="G85" s="166"/>
      <c r="H85" s="372">
        <f>H86</f>
        <v>4806.3999999999996</v>
      </c>
      <c r="I85" s="242" t="e">
        <f>I86+#REF!</f>
        <v>#REF!</v>
      </c>
      <c r="J85" s="242" t="e">
        <f>J86+#REF!</f>
        <v>#REF!</v>
      </c>
      <c r="K85" s="242">
        <f>K86</f>
        <v>2417</v>
      </c>
      <c r="L85" s="242">
        <f t="shared" si="32"/>
        <v>50.287117177097208</v>
      </c>
    </row>
    <row r="86" spans="1:15" ht="30" x14ac:dyDescent="0.25">
      <c r="A86" s="15"/>
      <c r="B86" s="75" t="str">
        <f>прил._5!B126</f>
        <v>Мероприятия в области коммунального хозяйства</v>
      </c>
      <c r="C86" s="166" t="s">
        <v>96</v>
      </c>
      <c r="D86" s="166" t="s">
        <v>67</v>
      </c>
      <c r="E86" s="166" t="s">
        <v>23</v>
      </c>
      <c r="F86" s="166" t="s">
        <v>137</v>
      </c>
      <c r="G86" s="166"/>
      <c r="H86" s="372">
        <f>H87</f>
        <v>4806.3999999999996</v>
      </c>
      <c r="I86" s="242">
        <f t="shared" ref="I86:K86" si="35">I87</f>
        <v>2417</v>
      </c>
      <c r="J86" s="242">
        <f t="shared" si="35"/>
        <v>50.287117177097208</v>
      </c>
      <c r="K86" s="242">
        <f t="shared" si="35"/>
        <v>2417</v>
      </c>
      <c r="L86" s="242">
        <f t="shared" si="32"/>
        <v>50.287117177097208</v>
      </c>
    </row>
    <row r="87" spans="1:15" ht="45" x14ac:dyDescent="0.25">
      <c r="A87" s="15"/>
      <c r="B87" s="70" t="s">
        <v>79</v>
      </c>
      <c r="C87" s="166" t="s">
        <v>96</v>
      </c>
      <c r="D87" s="166" t="s">
        <v>67</v>
      </c>
      <c r="E87" s="166" t="s">
        <v>23</v>
      </c>
      <c r="F87" s="166" t="s">
        <v>137</v>
      </c>
      <c r="G87" s="166" t="s">
        <v>80</v>
      </c>
      <c r="H87" s="372">
        <v>4806.3999999999996</v>
      </c>
      <c r="I87" s="242">
        <f>прил._5!L127</f>
        <v>2417</v>
      </c>
      <c r="J87" s="242">
        <f>прил._5!M127</f>
        <v>50.287117177097208</v>
      </c>
      <c r="K87" s="242">
        <v>2417</v>
      </c>
      <c r="L87" s="242">
        <f t="shared" si="32"/>
        <v>50.287117177097208</v>
      </c>
    </row>
    <row r="88" spans="1:15" ht="90" x14ac:dyDescent="0.25">
      <c r="A88" s="15"/>
      <c r="B88" s="27" t="s">
        <v>605</v>
      </c>
      <c r="C88" s="166" t="s">
        <v>96</v>
      </c>
      <c r="D88" s="166" t="s">
        <v>67</v>
      </c>
      <c r="E88" s="166" t="s">
        <v>23</v>
      </c>
      <c r="F88" s="166" t="s">
        <v>449</v>
      </c>
      <c r="G88" s="166"/>
      <c r="H88" s="372">
        <f>H89</f>
        <v>257.2</v>
      </c>
      <c r="I88" s="372">
        <f t="shared" ref="I88:K88" si="36">I89</f>
        <v>0</v>
      </c>
      <c r="J88" s="372">
        <f t="shared" si="36"/>
        <v>0</v>
      </c>
      <c r="K88" s="372">
        <f t="shared" si="36"/>
        <v>257.2</v>
      </c>
      <c r="L88" s="242">
        <f t="shared" si="32"/>
        <v>100</v>
      </c>
    </row>
    <row r="89" spans="1:15" ht="45" x14ac:dyDescent="0.25">
      <c r="A89" s="15"/>
      <c r="B89" s="79" t="s">
        <v>79</v>
      </c>
      <c r="C89" s="166" t="s">
        <v>96</v>
      </c>
      <c r="D89" s="166" t="s">
        <v>67</v>
      </c>
      <c r="E89" s="166" t="s">
        <v>23</v>
      </c>
      <c r="F89" s="166" t="s">
        <v>449</v>
      </c>
      <c r="G89" s="166" t="s">
        <v>80</v>
      </c>
      <c r="H89" s="372">
        <v>257.2</v>
      </c>
      <c r="I89" s="242"/>
      <c r="J89" s="242"/>
      <c r="K89" s="242">
        <v>257.2</v>
      </c>
      <c r="L89" s="242">
        <f t="shared" si="32"/>
        <v>100</v>
      </c>
    </row>
    <row r="90" spans="1:15" ht="71.25" x14ac:dyDescent="0.25">
      <c r="A90" s="15">
        <v>14</v>
      </c>
      <c r="B90" s="73" t="str">
        <f>прил._5!B135</f>
        <v>Муниципальная программа "Благоустройство территории поселения в Новодмитриевском сельском поселении на 2024-2026 годы"</v>
      </c>
      <c r="C90" s="157" t="s">
        <v>99</v>
      </c>
      <c r="D90" s="157" t="s">
        <v>65</v>
      </c>
      <c r="E90" s="157" t="s">
        <v>23</v>
      </c>
      <c r="F90" s="157" t="s">
        <v>119</v>
      </c>
      <c r="G90" s="157"/>
      <c r="H90" s="371">
        <f>H93+H96+H97</f>
        <v>10717.400000000001</v>
      </c>
      <c r="I90" s="371" t="e">
        <f t="shared" ref="I90:K90" si="37">I93+I96+I97</f>
        <v>#REF!</v>
      </c>
      <c r="J90" s="371" t="e">
        <f t="shared" si="37"/>
        <v>#REF!</v>
      </c>
      <c r="K90" s="371">
        <f t="shared" si="37"/>
        <v>2365.6</v>
      </c>
      <c r="L90" s="242">
        <f t="shared" si="32"/>
        <v>22.072517588221022</v>
      </c>
    </row>
    <row r="91" spans="1:15" ht="60" x14ac:dyDescent="0.25">
      <c r="A91" s="15"/>
      <c r="B91" s="27" t="s">
        <v>506</v>
      </c>
      <c r="C91" s="166" t="s">
        <v>99</v>
      </c>
      <c r="D91" s="166" t="s">
        <v>74</v>
      </c>
      <c r="E91" s="166" t="s">
        <v>23</v>
      </c>
      <c r="F91" s="166" t="s">
        <v>119</v>
      </c>
      <c r="G91" s="166"/>
      <c r="H91" s="372">
        <f>H92</f>
        <v>400</v>
      </c>
      <c r="I91" s="242">
        <f t="shared" ref="I91:K91" si="38">I93</f>
        <v>71.400000000000006</v>
      </c>
      <c r="J91" s="242">
        <f t="shared" si="38"/>
        <v>17.850000000000001</v>
      </c>
      <c r="K91" s="242">
        <f t="shared" si="38"/>
        <v>71.400000000000006</v>
      </c>
      <c r="L91" s="242">
        <f t="shared" si="32"/>
        <v>17.850000000000001</v>
      </c>
    </row>
    <row r="92" spans="1:15" ht="90" x14ac:dyDescent="0.25">
      <c r="A92" s="15"/>
      <c r="B92" s="14" t="str">
        <f>прил._5!B137</f>
        <v>Подпрограмма «Развитие, содержание и ремонт систем наружного освещения населенных пунктов» на 2024-2026 годы в Новодмитриевском сельском поселении</v>
      </c>
      <c r="C92" s="166" t="s">
        <v>99</v>
      </c>
      <c r="D92" s="166" t="s">
        <v>74</v>
      </c>
      <c r="E92" s="166" t="s">
        <v>23</v>
      </c>
      <c r="F92" s="166" t="s">
        <v>127</v>
      </c>
      <c r="G92" s="166"/>
      <c r="H92" s="372">
        <f>H93</f>
        <v>400</v>
      </c>
      <c r="I92" s="242">
        <f t="shared" ref="I92:K92" si="39">I93</f>
        <v>71.400000000000006</v>
      </c>
      <c r="J92" s="242">
        <f t="shared" si="39"/>
        <v>17.850000000000001</v>
      </c>
      <c r="K92" s="242">
        <f t="shared" si="39"/>
        <v>71.400000000000006</v>
      </c>
      <c r="L92" s="242">
        <f t="shared" si="32"/>
        <v>17.850000000000001</v>
      </c>
    </row>
    <row r="93" spans="1:15" ht="45" x14ac:dyDescent="0.25">
      <c r="A93" s="15"/>
      <c r="B93" s="70" t="s">
        <v>79</v>
      </c>
      <c r="C93" s="166" t="s">
        <v>99</v>
      </c>
      <c r="D93" s="166" t="s">
        <v>74</v>
      </c>
      <c r="E93" s="166" t="s">
        <v>23</v>
      </c>
      <c r="F93" s="166" t="s">
        <v>127</v>
      </c>
      <c r="G93" s="166" t="s">
        <v>80</v>
      </c>
      <c r="H93" s="372">
        <v>400</v>
      </c>
      <c r="I93" s="242">
        <f>прил._5!L138</f>
        <v>71.400000000000006</v>
      </c>
      <c r="J93" s="242">
        <f>прил._5!M138</f>
        <v>17.850000000000001</v>
      </c>
      <c r="K93" s="242">
        <v>71.400000000000006</v>
      </c>
      <c r="L93" s="242">
        <f t="shared" si="32"/>
        <v>17.850000000000001</v>
      </c>
    </row>
    <row r="94" spans="1:15" ht="75" x14ac:dyDescent="0.25">
      <c r="A94" s="15"/>
      <c r="B94" s="19" t="str">
        <f>прил._5!B139</f>
        <v>Подпрограмма «Организация ритуальных услуг и содержание мест захоронения» на 2024-2026 годы в Новодмитриевском сельском поселении</v>
      </c>
      <c r="C94" s="166" t="s">
        <v>99</v>
      </c>
      <c r="D94" s="166" t="s">
        <v>67</v>
      </c>
      <c r="E94" s="166" t="s">
        <v>23</v>
      </c>
      <c r="F94" s="166" t="s">
        <v>119</v>
      </c>
      <c r="G94" s="166"/>
      <c r="H94" s="372">
        <f>H95</f>
        <v>440</v>
      </c>
      <c r="I94" s="242">
        <f t="shared" ref="I94:K94" si="40">I96</f>
        <v>87.3</v>
      </c>
      <c r="J94" s="242">
        <f t="shared" si="40"/>
        <v>19.84090909090909</v>
      </c>
      <c r="K94" s="242">
        <f t="shared" si="40"/>
        <v>87.3</v>
      </c>
      <c r="L94" s="242">
        <f t="shared" si="32"/>
        <v>19.84090909090909</v>
      </c>
    </row>
    <row r="95" spans="1:15" ht="30" x14ac:dyDescent="0.25">
      <c r="A95" s="15"/>
      <c r="B95" s="70" t="s">
        <v>100</v>
      </c>
      <c r="C95" s="166" t="s">
        <v>99</v>
      </c>
      <c r="D95" s="166" t="s">
        <v>67</v>
      </c>
      <c r="E95" s="166" t="s">
        <v>23</v>
      </c>
      <c r="F95" s="166" t="s">
        <v>128</v>
      </c>
      <c r="G95" s="166"/>
      <c r="H95" s="372">
        <f>H96</f>
        <v>440</v>
      </c>
      <c r="I95" s="242">
        <f t="shared" ref="I95:K95" si="41">I96</f>
        <v>87.3</v>
      </c>
      <c r="J95" s="242">
        <f t="shared" si="41"/>
        <v>19.84090909090909</v>
      </c>
      <c r="K95" s="242">
        <f t="shared" si="41"/>
        <v>87.3</v>
      </c>
      <c r="L95" s="242">
        <f t="shared" si="32"/>
        <v>19.84090909090909</v>
      </c>
    </row>
    <row r="96" spans="1:15" ht="45" x14ac:dyDescent="0.25">
      <c r="A96" s="15"/>
      <c r="B96" s="19" t="s">
        <v>79</v>
      </c>
      <c r="C96" s="166" t="s">
        <v>99</v>
      </c>
      <c r="D96" s="166" t="s">
        <v>67</v>
      </c>
      <c r="E96" s="166" t="s">
        <v>23</v>
      </c>
      <c r="F96" s="166" t="s">
        <v>128</v>
      </c>
      <c r="G96" s="166" t="s">
        <v>80</v>
      </c>
      <c r="H96" s="372">
        <v>440</v>
      </c>
      <c r="I96" s="242">
        <f>прил._5!L141</f>
        <v>87.3</v>
      </c>
      <c r="J96" s="242">
        <f>прил._5!M141</f>
        <v>19.84090909090909</v>
      </c>
      <c r="K96" s="242">
        <v>87.3</v>
      </c>
      <c r="L96" s="242">
        <f t="shared" si="32"/>
        <v>19.84090909090909</v>
      </c>
    </row>
    <row r="97" spans="1:12" ht="90" x14ac:dyDescent="0.25">
      <c r="A97" s="15"/>
      <c r="B97" s="83" t="s">
        <v>575</v>
      </c>
      <c r="C97" s="166" t="s">
        <v>99</v>
      </c>
      <c r="D97" s="166" t="s">
        <v>90</v>
      </c>
      <c r="E97" s="166" t="s">
        <v>23</v>
      </c>
      <c r="F97" s="166" t="s">
        <v>119</v>
      </c>
      <c r="G97" s="166"/>
      <c r="H97" s="372">
        <f>H98+H100+H102</f>
        <v>9877.4000000000015</v>
      </c>
      <c r="I97" s="372" t="e">
        <f t="shared" ref="I97:K97" si="42">I98+I100+I102</f>
        <v>#REF!</v>
      </c>
      <c r="J97" s="372" t="e">
        <f t="shared" si="42"/>
        <v>#REF!</v>
      </c>
      <c r="K97" s="372">
        <f t="shared" si="42"/>
        <v>2206.9</v>
      </c>
      <c r="L97" s="372">
        <f>K97*100/H97</f>
        <v>22.342924251321193</v>
      </c>
    </row>
    <row r="98" spans="1:12" x14ac:dyDescent="0.25">
      <c r="A98" s="15"/>
      <c r="B98" s="326" t="s">
        <v>450</v>
      </c>
      <c r="C98" s="166" t="s">
        <v>99</v>
      </c>
      <c r="D98" s="166" t="s">
        <v>90</v>
      </c>
      <c r="E98" s="166" t="s">
        <v>23</v>
      </c>
      <c r="F98" s="166" t="s">
        <v>451</v>
      </c>
      <c r="G98" s="166"/>
      <c r="H98" s="372">
        <f>H99</f>
        <v>1720</v>
      </c>
      <c r="I98" s="242">
        <f t="shared" ref="I98:K98" si="43">I99</f>
        <v>0</v>
      </c>
      <c r="J98" s="242">
        <f t="shared" si="43"/>
        <v>0</v>
      </c>
      <c r="K98" s="242">
        <f t="shared" si="43"/>
        <v>0</v>
      </c>
      <c r="L98" s="242">
        <f t="shared" si="32"/>
        <v>0</v>
      </c>
    </row>
    <row r="99" spans="1:12" ht="45" x14ac:dyDescent="0.25">
      <c r="A99" s="15"/>
      <c r="B99" s="196" t="s">
        <v>79</v>
      </c>
      <c r="C99" s="166" t="s">
        <v>99</v>
      </c>
      <c r="D99" s="166" t="s">
        <v>90</v>
      </c>
      <c r="E99" s="166" t="s">
        <v>23</v>
      </c>
      <c r="F99" s="166" t="s">
        <v>451</v>
      </c>
      <c r="G99" s="166" t="s">
        <v>80</v>
      </c>
      <c r="H99" s="372">
        <v>1720</v>
      </c>
      <c r="I99" s="242"/>
      <c r="J99" s="242"/>
      <c r="K99" s="242">
        <v>0</v>
      </c>
      <c r="L99" s="242">
        <f t="shared" si="32"/>
        <v>0</v>
      </c>
    </row>
    <row r="100" spans="1:12" ht="30" x14ac:dyDescent="0.25">
      <c r="A100" s="15"/>
      <c r="B100" s="79" t="s">
        <v>507</v>
      </c>
      <c r="C100" s="166" t="s">
        <v>99</v>
      </c>
      <c r="D100" s="166" t="s">
        <v>90</v>
      </c>
      <c r="E100" s="166" t="s">
        <v>23</v>
      </c>
      <c r="F100" s="166" t="s">
        <v>129</v>
      </c>
      <c r="G100" s="166"/>
      <c r="H100" s="372">
        <f>H101</f>
        <v>3705.1</v>
      </c>
      <c r="I100" s="242" t="e">
        <f>#REF!</f>
        <v>#REF!</v>
      </c>
      <c r="J100" s="242" t="e">
        <f>#REF!</f>
        <v>#REF!</v>
      </c>
      <c r="K100" s="242">
        <f>K101</f>
        <v>2206.9</v>
      </c>
      <c r="L100" s="242">
        <f t="shared" si="32"/>
        <v>59.563844430649645</v>
      </c>
    </row>
    <row r="101" spans="1:12" ht="45" x14ac:dyDescent="0.25">
      <c r="A101" s="15"/>
      <c r="B101" s="70" t="s">
        <v>79</v>
      </c>
      <c r="C101" s="166" t="s">
        <v>99</v>
      </c>
      <c r="D101" s="166" t="s">
        <v>90</v>
      </c>
      <c r="E101" s="166" t="s">
        <v>23</v>
      </c>
      <c r="F101" s="166" t="s">
        <v>129</v>
      </c>
      <c r="G101" s="166" t="s">
        <v>80</v>
      </c>
      <c r="H101" s="372">
        <v>3705.1</v>
      </c>
      <c r="I101" s="242">
        <f>прил._5!L146</f>
        <v>2206.9</v>
      </c>
      <c r="J101" s="242">
        <f>прил._5!M146</f>
        <v>59.563844430649645</v>
      </c>
      <c r="K101" s="242">
        <v>2206.9</v>
      </c>
      <c r="L101" s="242">
        <f t="shared" si="32"/>
        <v>59.563844430649645</v>
      </c>
    </row>
    <row r="102" spans="1:12" ht="45" x14ac:dyDescent="0.25">
      <c r="A102" s="15"/>
      <c r="B102" s="422" t="s">
        <v>533</v>
      </c>
      <c r="C102" s="166" t="s">
        <v>99</v>
      </c>
      <c r="D102" s="166" t="s">
        <v>90</v>
      </c>
      <c r="E102" s="166" t="s">
        <v>23</v>
      </c>
      <c r="F102" s="166" t="s">
        <v>532</v>
      </c>
      <c r="G102" s="166"/>
      <c r="H102" s="372">
        <f>H103</f>
        <v>4452.3</v>
      </c>
      <c r="I102" s="372">
        <f t="shared" ref="I102:K102" si="44">I103</f>
        <v>0</v>
      </c>
      <c r="J102" s="372">
        <f t="shared" si="44"/>
        <v>0</v>
      </c>
      <c r="K102" s="372">
        <f t="shared" si="44"/>
        <v>0</v>
      </c>
      <c r="L102" s="242">
        <v>0</v>
      </c>
    </row>
    <row r="103" spans="1:12" ht="45" x14ac:dyDescent="0.25">
      <c r="A103" s="15"/>
      <c r="B103" s="422" t="s">
        <v>534</v>
      </c>
      <c r="C103" s="166" t="s">
        <v>99</v>
      </c>
      <c r="D103" s="166" t="s">
        <v>90</v>
      </c>
      <c r="E103" s="166" t="s">
        <v>23</v>
      </c>
      <c r="F103" s="166" t="s">
        <v>532</v>
      </c>
      <c r="G103" s="166" t="s">
        <v>80</v>
      </c>
      <c r="H103" s="372">
        <v>4452.3</v>
      </c>
      <c r="I103" s="242"/>
      <c r="J103" s="242"/>
      <c r="K103" s="242">
        <v>0</v>
      </c>
      <c r="L103" s="242">
        <v>0</v>
      </c>
    </row>
    <row r="104" spans="1:12" ht="43.5" x14ac:dyDescent="0.25">
      <c r="A104" s="12">
        <v>15</v>
      </c>
      <c r="B104" s="69" t="s">
        <v>72</v>
      </c>
      <c r="C104" s="157" t="s">
        <v>73</v>
      </c>
      <c r="D104" s="157" t="s">
        <v>65</v>
      </c>
      <c r="E104" s="157" t="s">
        <v>23</v>
      </c>
      <c r="F104" s="157" t="s">
        <v>119</v>
      </c>
      <c r="G104" s="157"/>
      <c r="H104" s="371">
        <f>H105</f>
        <v>1110</v>
      </c>
      <c r="I104" s="244">
        <f t="shared" ref="I104:K104" si="45">I107</f>
        <v>568.29999999999995</v>
      </c>
      <c r="J104" s="244">
        <f t="shared" si="45"/>
        <v>51.198198198198192</v>
      </c>
      <c r="K104" s="244">
        <f t="shared" si="45"/>
        <v>568.29999999999995</v>
      </c>
      <c r="L104" s="242">
        <f t="shared" si="32"/>
        <v>51.198198198198192</v>
      </c>
    </row>
    <row r="105" spans="1:12" x14ac:dyDescent="0.25">
      <c r="A105" s="12"/>
      <c r="B105" s="14" t="s">
        <v>51</v>
      </c>
      <c r="C105" s="166" t="s">
        <v>73</v>
      </c>
      <c r="D105" s="166" t="s">
        <v>74</v>
      </c>
      <c r="E105" s="166" t="s">
        <v>23</v>
      </c>
      <c r="F105" s="166" t="s">
        <v>119</v>
      </c>
      <c r="G105" s="166"/>
      <c r="H105" s="372">
        <f>H106</f>
        <v>1110</v>
      </c>
      <c r="I105" s="242">
        <f>прил._5!L31</f>
        <v>568.29999999999995</v>
      </c>
      <c r="J105" s="242">
        <f>прил._5!M31</f>
        <v>51.198198198198192</v>
      </c>
      <c r="K105" s="242">
        <f>K106</f>
        <v>568.29999999999995</v>
      </c>
      <c r="L105" s="242">
        <f t="shared" si="32"/>
        <v>51.198198198198192</v>
      </c>
    </row>
    <row r="106" spans="1:12" ht="30" x14ac:dyDescent="0.25">
      <c r="A106" s="12"/>
      <c r="B106" s="14" t="s">
        <v>68</v>
      </c>
      <c r="C106" s="166" t="s">
        <v>73</v>
      </c>
      <c r="D106" s="166" t="s">
        <v>74</v>
      </c>
      <c r="E106" s="166" t="s">
        <v>23</v>
      </c>
      <c r="F106" s="166" t="s">
        <v>130</v>
      </c>
      <c r="G106" s="166"/>
      <c r="H106" s="372">
        <f>H107</f>
        <v>1110</v>
      </c>
      <c r="I106" s="242">
        <f t="shared" ref="I106:K106" si="46">I107</f>
        <v>568.29999999999995</v>
      </c>
      <c r="J106" s="242">
        <f t="shared" si="46"/>
        <v>51.198198198198192</v>
      </c>
      <c r="K106" s="242">
        <f t="shared" si="46"/>
        <v>568.29999999999995</v>
      </c>
      <c r="L106" s="242">
        <f t="shared" si="32"/>
        <v>51.198198198198192</v>
      </c>
    </row>
    <row r="107" spans="1:12" ht="105" x14ac:dyDescent="0.25">
      <c r="A107" s="12"/>
      <c r="B107" s="14" t="s">
        <v>75</v>
      </c>
      <c r="C107" s="166" t="s">
        <v>73</v>
      </c>
      <c r="D107" s="166" t="s">
        <v>74</v>
      </c>
      <c r="E107" s="166" t="s">
        <v>23</v>
      </c>
      <c r="F107" s="166" t="s">
        <v>130</v>
      </c>
      <c r="G107" s="166" t="s">
        <v>76</v>
      </c>
      <c r="H107" s="372">
        <v>1110</v>
      </c>
      <c r="I107" s="242">
        <f>прил._5!L31</f>
        <v>568.29999999999995</v>
      </c>
      <c r="J107" s="242">
        <f>прил._5!M31</f>
        <v>51.198198198198192</v>
      </c>
      <c r="K107" s="242">
        <v>568.29999999999995</v>
      </c>
      <c r="L107" s="242">
        <f t="shared" si="32"/>
        <v>51.198198198198192</v>
      </c>
    </row>
    <row r="108" spans="1:12" ht="29.25" x14ac:dyDescent="0.25">
      <c r="A108" s="12">
        <v>16</v>
      </c>
      <c r="B108" s="69" t="s">
        <v>146</v>
      </c>
      <c r="C108" s="157" t="s">
        <v>78</v>
      </c>
      <c r="D108" s="157" t="s">
        <v>65</v>
      </c>
      <c r="E108" s="157" t="s">
        <v>23</v>
      </c>
      <c r="F108" s="157" t="s">
        <v>119</v>
      </c>
      <c r="G108" s="157"/>
      <c r="H108" s="371">
        <f>H109+H120+H123+H126+H127</f>
        <v>9589.7000000000007</v>
      </c>
      <c r="I108" s="371">
        <f t="shared" ref="I108:K108" si="47">I109+I120+I123+I126+I127</f>
        <v>4507.5</v>
      </c>
      <c r="J108" s="371">
        <f t="shared" si="47"/>
        <v>373.82850549918408</v>
      </c>
      <c r="K108" s="371">
        <f t="shared" si="47"/>
        <v>4507.5</v>
      </c>
      <c r="L108" s="244">
        <f t="shared" si="32"/>
        <v>47.003555898516112</v>
      </c>
    </row>
    <row r="109" spans="1:12" ht="30" x14ac:dyDescent="0.25">
      <c r="A109" s="12"/>
      <c r="B109" s="14" t="s">
        <v>146</v>
      </c>
      <c r="C109" s="166" t="s">
        <v>78</v>
      </c>
      <c r="D109" s="166" t="s">
        <v>74</v>
      </c>
      <c r="E109" s="166" t="s">
        <v>23</v>
      </c>
      <c r="F109" s="166" t="s">
        <v>119</v>
      </c>
      <c r="G109" s="166"/>
      <c r="H109" s="372">
        <f>H111+H112+H113+H115+H117</f>
        <v>8860.4000000000015</v>
      </c>
      <c r="I109" s="242">
        <f t="shared" ref="I109:K109" si="48">I110+I114+I116</f>
        <v>4220.8</v>
      </c>
      <c r="J109" s="242">
        <f t="shared" si="48"/>
        <v>234.89567464128118</v>
      </c>
      <c r="K109" s="242">
        <f t="shared" si="48"/>
        <v>4220.8</v>
      </c>
      <c r="L109" s="242">
        <f t="shared" si="32"/>
        <v>47.63667554512211</v>
      </c>
    </row>
    <row r="110" spans="1:12" ht="30" x14ac:dyDescent="0.25">
      <c r="A110" s="15"/>
      <c r="B110" s="14" t="s">
        <v>68</v>
      </c>
      <c r="C110" s="166" t="s">
        <v>78</v>
      </c>
      <c r="D110" s="166" t="s">
        <v>74</v>
      </c>
      <c r="E110" s="166" t="s">
        <v>23</v>
      </c>
      <c r="F110" s="166" t="s">
        <v>130</v>
      </c>
      <c r="G110" s="166"/>
      <c r="H110" s="372">
        <f>H111+H112+H113</f>
        <v>6071</v>
      </c>
      <c r="I110" s="242">
        <f t="shared" ref="I110:K110" si="49">I111+I112+I113</f>
        <v>2900.4</v>
      </c>
      <c r="J110" s="242">
        <f t="shared" si="49"/>
        <v>145.01649624733179</v>
      </c>
      <c r="K110" s="242">
        <f t="shared" si="49"/>
        <v>2900.4</v>
      </c>
      <c r="L110" s="242">
        <f t="shared" si="32"/>
        <v>47.774666447043323</v>
      </c>
    </row>
    <row r="111" spans="1:12" ht="105" x14ac:dyDescent="0.25">
      <c r="A111" s="15"/>
      <c r="B111" s="14" t="s">
        <v>75</v>
      </c>
      <c r="C111" s="166" t="s">
        <v>78</v>
      </c>
      <c r="D111" s="166" t="s">
        <v>74</v>
      </c>
      <c r="E111" s="166" t="s">
        <v>23</v>
      </c>
      <c r="F111" s="166" t="s">
        <v>130</v>
      </c>
      <c r="G111" s="166" t="s">
        <v>76</v>
      </c>
      <c r="H111" s="372">
        <v>4841</v>
      </c>
      <c r="I111" s="242">
        <f>прил._5!L36</f>
        <v>2315.1999999999998</v>
      </c>
      <c r="J111" s="242">
        <f>прил._5!M36</f>
        <v>47.824829580665146</v>
      </c>
      <c r="K111" s="242">
        <v>2315.1999999999998</v>
      </c>
      <c r="L111" s="242">
        <f t="shared" si="32"/>
        <v>47.824829580665146</v>
      </c>
    </row>
    <row r="112" spans="1:12" ht="45" x14ac:dyDescent="0.25">
      <c r="A112" s="15"/>
      <c r="B112" s="14" t="s">
        <v>79</v>
      </c>
      <c r="C112" s="166" t="s">
        <v>78</v>
      </c>
      <c r="D112" s="166" t="s">
        <v>74</v>
      </c>
      <c r="E112" s="166" t="s">
        <v>23</v>
      </c>
      <c r="F112" s="166" t="s">
        <v>130</v>
      </c>
      <c r="G112" s="166" t="s">
        <v>80</v>
      </c>
      <c r="H112" s="372">
        <v>1200</v>
      </c>
      <c r="I112" s="242">
        <f>прил._5!L37</f>
        <v>570.29999999999995</v>
      </c>
      <c r="J112" s="242">
        <f>прил._5!M37</f>
        <v>47.524999999999991</v>
      </c>
      <c r="K112" s="242">
        <v>570.29999999999995</v>
      </c>
      <c r="L112" s="242">
        <f t="shared" si="32"/>
        <v>47.524999999999991</v>
      </c>
    </row>
    <row r="113" spans="1:12" x14ac:dyDescent="0.25">
      <c r="A113" s="15"/>
      <c r="B113" s="14" t="s">
        <v>81</v>
      </c>
      <c r="C113" s="166" t="s">
        <v>78</v>
      </c>
      <c r="D113" s="166" t="s">
        <v>74</v>
      </c>
      <c r="E113" s="166" t="s">
        <v>23</v>
      </c>
      <c r="F113" s="166" t="s">
        <v>130</v>
      </c>
      <c r="G113" s="166" t="s">
        <v>82</v>
      </c>
      <c r="H113" s="372">
        <v>30</v>
      </c>
      <c r="I113" s="242">
        <f>прил._5!L38</f>
        <v>14.9</v>
      </c>
      <c r="J113" s="242">
        <f>прил._5!M38</f>
        <v>49.666666666666664</v>
      </c>
      <c r="K113" s="242">
        <v>14.9</v>
      </c>
      <c r="L113" s="242">
        <f t="shared" si="32"/>
        <v>49.666666666666664</v>
      </c>
    </row>
    <row r="114" spans="1:12" x14ac:dyDescent="0.25">
      <c r="A114" s="15"/>
      <c r="B114" s="134" t="s">
        <v>151</v>
      </c>
      <c r="C114" s="166" t="s">
        <v>78</v>
      </c>
      <c r="D114" s="166" t="s">
        <v>74</v>
      </c>
      <c r="E114" s="166" t="s">
        <v>23</v>
      </c>
      <c r="F114" s="166" t="s">
        <v>152</v>
      </c>
      <c r="G114" s="166"/>
      <c r="H114" s="372">
        <f>H115</f>
        <v>2434.6999999999998</v>
      </c>
      <c r="I114" s="372">
        <f t="shared" ref="I114:K114" si="50">I115</f>
        <v>1172.4000000000001</v>
      </c>
      <c r="J114" s="372">
        <f t="shared" si="50"/>
        <v>48.153776645993354</v>
      </c>
      <c r="K114" s="242">
        <f t="shared" si="50"/>
        <v>1172.4000000000001</v>
      </c>
      <c r="L114" s="242">
        <f t="shared" si="32"/>
        <v>48.153776645993354</v>
      </c>
    </row>
    <row r="115" spans="1:12" x14ac:dyDescent="0.25">
      <c r="A115" s="15"/>
      <c r="B115" s="14" t="s">
        <v>81</v>
      </c>
      <c r="C115" s="166" t="s">
        <v>78</v>
      </c>
      <c r="D115" s="166" t="s">
        <v>74</v>
      </c>
      <c r="E115" s="166" t="s">
        <v>23</v>
      </c>
      <c r="F115" s="166" t="s">
        <v>152</v>
      </c>
      <c r="G115" s="166" t="s">
        <v>82</v>
      </c>
      <c r="H115" s="372">
        <v>2434.6999999999998</v>
      </c>
      <c r="I115" s="242">
        <f>прил._5!L69</f>
        <v>1172.4000000000001</v>
      </c>
      <c r="J115" s="242">
        <f>прил._5!M69</f>
        <v>48.153776645993354</v>
      </c>
      <c r="K115" s="242">
        <v>1172.4000000000001</v>
      </c>
      <c r="L115" s="242">
        <f t="shared" si="32"/>
        <v>48.153776645993354</v>
      </c>
    </row>
    <row r="116" spans="1:12" ht="60" x14ac:dyDescent="0.25">
      <c r="A116" s="17"/>
      <c r="B116" s="407" t="s">
        <v>512</v>
      </c>
      <c r="C116" s="166" t="s">
        <v>78</v>
      </c>
      <c r="D116" s="166" t="s">
        <v>74</v>
      </c>
      <c r="E116" s="166" t="s">
        <v>23</v>
      </c>
      <c r="F116" s="166" t="s">
        <v>134</v>
      </c>
      <c r="G116" s="166"/>
      <c r="H116" s="372">
        <f>H117</f>
        <v>354.7</v>
      </c>
      <c r="I116" s="242">
        <f>прил._5!L71</f>
        <v>148</v>
      </c>
      <c r="J116" s="242">
        <f>прил._5!M71</f>
        <v>41.72540174795602</v>
      </c>
      <c r="K116" s="242">
        <f>K117</f>
        <v>148</v>
      </c>
      <c r="L116" s="242">
        <f t="shared" si="32"/>
        <v>41.72540174795602</v>
      </c>
    </row>
    <row r="117" spans="1:12" ht="105" x14ac:dyDescent="0.25">
      <c r="A117" s="17"/>
      <c r="B117" s="14" t="s">
        <v>75</v>
      </c>
      <c r="C117" s="166" t="s">
        <v>78</v>
      </c>
      <c r="D117" s="166" t="s">
        <v>74</v>
      </c>
      <c r="E117" s="166" t="s">
        <v>23</v>
      </c>
      <c r="F117" s="166" t="s">
        <v>134</v>
      </c>
      <c r="G117" s="166" t="s">
        <v>76</v>
      </c>
      <c r="H117" s="372">
        <v>354.7</v>
      </c>
      <c r="I117" s="242">
        <f>прил._5!L75</f>
        <v>148</v>
      </c>
      <c r="J117" s="242">
        <f>прил._5!M75</f>
        <v>41.72540174795602</v>
      </c>
      <c r="K117" s="242">
        <v>148</v>
      </c>
      <c r="L117" s="242">
        <f t="shared" si="32"/>
        <v>41.72540174795602</v>
      </c>
    </row>
    <row r="118" spans="1:12" x14ac:dyDescent="0.25">
      <c r="A118" s="15"/>
      <c r="B118" s="14" t="s">
        <v>55</v>
      </c>
      <c r="C118" s="166" t="s">
        <v>78</v>
      </c>
      <c r="D118" s="166" t="s">
        <v>67</v>
      </c>
      <c r="E118" s="166" t="s">
        <v>23</v>
      </c>
      <c r="F118" s="166" t="s">
        <v>119</v>
      </c>
      <c r="G118" s="166"/>
      <c r="H118" s="372">
        <f>H119</f>
        <v>3.8</v>
      </c>
      <c r="I118" s="242">
        <v>3.8</v>
      </c>
      <c r="J118" s="242">
        <v>3.8</v>
      </c>
      <c r="K118" s="242">
        <f>K119</f>
        <v>0</v>
      </c>
      <c r="L118" s="242">
        <f t="shared" si="32"/>
        <v>0</v>
      </c>
    </row>
    <row r="119" spans="1:12" ht="75" x14ac:dyDescent="0.25">
      <c r="A119" s="15"/>
      <c r="B119" s="134" t="s">
        <v>511</v>
      </c>
      <c r="C119" s="166" t="s">
        <v>78</v>
      </c>
      <c r="D119" s="166" t="s">
        <v>67</v>
      </c>
      <c r="E119" s="166" t="s">
        <v>23</v>
      </c>
      <c r="F119" s="166" t="s">
        <v>131</v>
      </c>
      <c r="G119" s="166"/>
      <c r="H119" s="372">
        <v>3.8</v>
      </c>
      <c r="I119" s="242">
        <v>3.8</v>
      </c>
      <c r="J119" s="242">
        <v>3.8</v>
      </c>
      <c r="K119" s="242">
        <f>K120</f>
        <v>0</v>
      </c>
      <c r="L119" s="242">
        <f t="shared" si="32"/>
        <v>0</v>
      </c>
    </row>
    <row r="120" spans="1:12" ht="45" x14ac:dyDescent="0.25">
      <c r="A120" s="15"/>
      <c r="B120" s="14" t="s">
        <v>79</v>
      </c>
      <c r="C120" s="166" t="s">
        <v>78</v>
      </c>
      <c r="D120" s="166" t="s">
        <v>67</v>
      </c>
      <c r="E120" s="166" t="s">
        <v>23</v>
      </c>
      <c r="F120" s="166" t="s">
        <v>131</v>
      </c>
      <c r="G120" s="166" t="s">
        <v>80</v>
      </c>
      <c r="H120" s="372">
        <v>3.8</v>
      </c>
      <c r="I120" s="242">
        <f>прил._5!L41</f>
        <v>0</v>
      </c>
      <c r="J120" s="242">
        <f>прил._5!M41</f>
        <v>0</v>
      </c>
      <c r="K120" s="242">
        <v>0</v>
      </c>
      <c r="L120" s="242">
        <f t="shared" si="32"/>
        <v>0</v>
      </c>
    </row>
    <row r="121" spans="1:12" ht="30" x14ac:dyDescent="0.25">
      <c r="A121" s="15"/>
      <c r="B121" s="14" t="s">
        <v>54</v>
      </c>
      <c r="C121" s="166" t="s">
        <v>78</v>
      </c>
      <c r="D121" s="166" t="s">
        <v>85</v>
      </c>
      <c r="E121" s="166" t="s">
        <v>23</v>
      </c>
      <c r="F121" s="166" t="s">
        <v>119</v>
      </c>
      <c r="G121" s="166"/>
      <c r="H121" s="372">
        <f>H122</f>
        <v>10</v>
      </c>
      <c r="I121" s="242">
        <f t="shared" ref="I121:K121" si="51">I123</f>
        <v>0</v>
      </c>
      <c r="J121" s="242">
        <f t="shared" si="51"/>
        <v>0</v>
      </c>
      <c r="K121" s="242">
        <f t="shared" si="51"/>
        <v>0</v>
      </c>
      <c r="L121" s="242">
        <f t="shared" si="32"/>
        <v>0</v>
      </c>
    </row>
    <row r="122" spans="1:12" x14ac:dyDescent="0.25">
      <c r="A122" s="15"/>
      <c r="B122" s="14" t="s">
        <v>86</v>
      </c>
      <c r="C122" s="166" t="s">
        <v>78</v>
      </c>
      <c r="D122" s="166" t="s">
        <v>85</v>
      </c>
      <c r="E122" s="166" t="s">
        <v>23</v>
      </c>
      <c r="F122" s="166" t="s">
        <v>132</v>
      </c>
      <c r="G122" s="166"/>
      <c r="H122" s="372">
        <v>10</v>
      </c>
      <c r="I122" s="242">
        <f t="shared" ref="I122:K122" si="52">I123</f>
        <v>0</v>
      </c>
      <c r="J122" s="242">
        <f t="shared" si="52"/>
        <v>0</v>
      </c>
      <c r="K122" s="242">
        <f t="shared" si="52"/>
        <v>0</v>
      </c>
      <c r="L122" s="242">
        <f t="shared" si="32"/>
        <v>0</v>
      </c>
    </row>
    <row r="123" spans="1:12" x14ac:dyDescent="0.25">
      <c r="A123" s="15"/>
      <c r="B123" s="92" t="s">
        <v>81</v>
      </c>
      <c r="C123" s="166" t="s">
        <v>78</v>
      </c>
      <c r="D123" s="166" t="s">
        <v>85</v>
      </c>
      <c r="E123" s="166" t="s">
        <v>23</v>
      </c>
      <c r="F123" s="166" t="s">
        <v>132</v>
      </c>
      <c r="G123" s="166" t="s">
        <v>82</v>
      </c>
      <c r="H123" s="372">
        <v>10</v>
      </c>
      <c r="I123" s="242">
        <f>прил._5!L56</f>
        <v>0</v>
      </c>
      <c r="J123" s="242">
        <f>прил._5!M56</f>
        <v>0</v>
      </c>
      <c r="K123" s="242">
        <f>прил._5!N56</f>
        <v>0</v>
      </c>
      <c r="L123" s="242">
        <f t="shared" si="32"/>
        <v>0</v>
      </c>
    </row>
    <row r="124" spans="1:12" ht="45" x14ac:dyDescent="0.25">
      <c r="A124" s="15"/>
      <c r="B124" s="54" t="s">
        <v>50</v>
      </c>
      <c r="C124" s="166" t="s">
        <v>78</v>
      </c>
      <c r="D124" s="166" t="s">
        <v>89</v>
      </c>
      <c r="E124" s="166" t="s">
        <v>23</v>
      </c>
      <c r="F124" s="166" t="s">
        <v>119</v>
      </c>
      <c r="G124" s="166"/>
      <c r="H124" s="372">
        <f>H125</f>
        <v>650</v>
      </c>
      <c r="I124" s="372">
        <f t="shared" ref="I124:K124" si="53">I125</f>
        <v>254</v>
      </c>
      <c r="J124" s="372">
        <f t="shared" si="53"/>
        <v>39.07692307692308</v>
      </c>
      <c r="K124" s="372">
        <f t="shared" si="53"/>
        <v>254</v>
      </c>
      <c r="L124" s="242">
        <f>L125</f>
        <v>39.07692307692308</v>
      </c>
    </row>
    <row r="125" spans="1:12" ht="30" x14ac:dyDescent="0.25">
      <c r="A125" s="17"/>
      <c r="B125" s="70" t="s">
        <v>105</v>
      </c>
      <c r="C125" s="166" t="s">
        <v>78</v>
      </c>
      <c r="D125" s="166" t="s">
        <v>89</v>
      </c>
      <c r="E125" s="166" t="s">
        <v>23</v>
      </c>
      <c r="F125" s="166" t="s">
        <v>133</v>
      </c>
      <c r="G125" s="166"/>
      <c r="H125" s="372">
        <f>H126</f>
        <v>650</v>
      </c>
      <c r="I125" s="242">
        <f t="shared" ref="I125:K125" si="54">I126</f>
        <v>254</v>
      </c>
      <c r="J125" s="242">
        <f t="shared" si="54"/>
        <v>39.07692307692308</v>
      </c>
      <c r="K125" s="242">
        <f t="shared" si="54"/>
        <v>254</v>
      </c>
      <c r="L125" s="242">
        <f t="shared" si="32"/>
        <v>39.07692307692308</v>
      </c>
    </row>
    <row r="126" spans="1:12" ht="30" x14ac:dyDescent="0.25">
      <c r="A126" s="17"/>
      <c r="B126" s="70" t="s">
        <v>106</v>
      </c>
      <c r="C126" s="166" t="s">
        <v>78</v>
      </c>
      <c r="D126" s="166" t="s">
        <v>89</v>
      </c>
      <c r="E126" s="166" t="s">
        <v>23</v>
      </c>
      <c r="F126" s="166" t="s">
        <v>133</v>
      </c>
      <c r="G126" s="166" t="s">
        <v>107</v>
      </c>
      <c r="H126" s="372">
        <v>650</v>
      </c>
      <c r="I126" s="242">
        <f>прил._5!L174</f>
        <v>254</v>
      </c>
      <c r="J126" s="242">
        <f>прил._5!M174</f>
        <v>39.07692307692308</v>
      </c>
      <c r="K126" s="242">
        <v>254</v>
      </c>
      <c r="L126" s="242">
        <f t="shared" si="32"/>
        <v>39.07692307692308</v>
      </c>
    </row>
    <row r="127" spans="1:12" ht="30" x14ac:dyDescent="0.25">
      <c r="A127" s="17"/>
      <c r="B127" s="55" t="s">
        <v>296</v>
      </c>
      <c r="C127" s="290" t="s">
        <v>78</v>
      </c>
      <c r="D127" s="290" t="s">
        <v>139</v>
      </c>
      <c r="E127" s="290" t="s">
        <v>23</v>
      </c>
      <c r="F127" s="290" t="s">
        <v>119</v>
      </c>
      <c r="G127" s="291"/>
      <c r="H127" s="375">
        <f>H129+H131</f>
        <v>65.5</v>
      </c>
      <c r="I127" s="245">
        <f t="shared" ref="I127:K127" si="55">I130+I128</f>
        <v>32.700000000000003</v>
      </c>
      <c r="J127" s="245">
        <f t="shared" si="55"/>
        <v>99.85590778097982</v>
      </c>
      <c r="K127" s="245">
        <f t="shared" si="55"/>
        <v>32.700000000000003</v>
      </c>
      <c r="L127" s="242">
        <f t="shared" si="32"/>
        <v>49.92366412213741</v>
      </c>
    </row>
    <row r="128" spans="1:12" ht="90" x14ac:dyDescent="0.25">
      <c r="A128" s="17"/>
      <c r="B128" s="55" t="s">
        <v>297</v>
      </c>
      <c r="C128" s="290" t="s">
        <v>78</v>
      </c>
      <c r="D128" s="290" t="s">
        <v>139</v>
      </c>
      <c r="E128" s="290" t="s">
        <v>23</v>
      </c>
      <c r="F128" s="290" t="s">
        <v>298</v>
      </c>
      <c r="G128" s="291"/>
      <c r="H128" s="375">
        <f>H129</f>
        <v>30.8</v>
      </c>
      <c r="I128" s="375">
        <f t="shared" ref="I128:K128" si="56">I129</f>
        <v>15.4</v>
      </c>
      <c r="J128" s="375">
        <f t="shared" si="56"/>
        <v>50</v>
      </c>
      <c r="K128" s="425">
        <f t="shared" si="56"/>
        <v>15.4</v>
      </c>
      <c r="L128" s="242">
        <f t="shared" si="32"/>
        <v>50</v>
      </c>
    </row>
    <row r="129" spans="1:256" x14ac:dyDescent="0.25">
      <c r="A129" s="17"/>
      <c r="B129" s="154" t="s">
        <v>69</v>
      </c>
      <c r="C129" s="290" t="s">
        <v>78</v>
      </c>
      <c r="D129" s="290" t="s">
        <v>139</v>
      </c>
      <c r="E129" s="290" t="s">
        <v>23</v>
      </c>
      <c r="F129" s="290" t="s">
        <v>298</v>
      </c>
      <c r="G129" s="291" t="s">
        <v>70</v>
      </c>
      <c r="H129" s="375">
        <v>30.8</v>
      </c>
      <c r="I129" s="245">
        <f>прил._5!L44</f>
        <v>15.4</v>
      </c>
      <c r="J129" s="245">
        <f>прил._5!M44</f>
        <v>50</v>
      </c>
      <c r="K129" s="245">
        <v>15.4</v>
      </c>
      <c r="L129" s="242">
        <f t="shared" si="32"/>
        <v>50</v>
      </c>
    </row>
    <row r="130" spans="1:256" ht="45" x14ac:dyDescent="0.25">
      <c r="A130" s="17"/>
      <c r="B130" s="55" t="s">
        <v>308</v>
      </c>
      <c r="C130" s="290" t="s">
        <v>78</v>
      </c>
      <c r="D130" s="290" t="s">
        <v>139</v>
      </c>
      <c r="E130" s="290" t="s">
        <v>23</v>
      </c>
      <c r="F130" s="290" t="s">
        <v>299</v>
      </c>
      <c r="G130" s="291"/>
      <c r="H130" s="375">
        <f>H131</f>
        <v>34.700000000000003</v>
      </c>
      <c r="I130" s="375">
        <f t="shared" ref="I130:K130" si="57">I131</f>
        <v>17.3</v>
      </c>
      <c r="J130" s="375">
        <f t="shared" si="57"/>
        <v>49.85590778097982</v>
      </c>
      <c r="K130" s="424">
        <f t="shared" si="57"/>
        <v>17.3</v>
      </c>
      <c r="L130" s="242">
        <f t="shared" si="32"/>
        <v>49.85590778097982</v>
      </c>
    </row>
    <row r="131" spans="1:256" x14ac:dyDescent="0.25">
      <c r="A131" s="17"/>
      <c r="B131" s="154" t="s">
        <v>69</v>
      </c>
      <c r="C131" s="290" t="s">
        <v>78</v>
      </c>
      <c r="D131" s="290" t="s">
        <v>139</v>
      </c>
      <c r="E131" s="290" t="s">
        <v>23</v>
      </c>
      <c r="F131" s="290" t="s">
        <v>299</v>
      </c>
      <c r="G131" s="291" t="s">
        <v>70</v>
      </c>
      <c r="H131" s="375">
        <v>34.700000000000003</v>
      </c>
      <c r="I131" s="245">
        <f>прил._5!L46</f>
        <v>17.3</v>
      </c>
      <c r="J131" s="245">
        <f>прил._5!M46</f>
        <v>49.85590778097982</v>
      </c>
      <c r="K131" s="245">
        <v>17.3</v>
      </c>
      <c r="L131" s="242">
        <f t="shared" si="32"/>
        <v>49.85590778097982</v>
      </c>
    </row>
    <row r="132" spans="1:256" ht="47.25" x14ac:dyDescent="0.25">
      <c r="A132" s="17">
        <v>17</v>
      </c>
      <c r="B132" s="107" t="s">
        <v>156</v>
      </c>
      <c r="C132" s="284" t="s">
        <v>154</v>
      </c>
      <c r="D132" s="284" t="s">
        <v>65</v>
      </c>
      <c r="E132" s="284" t="s">
        <v>23</v>
      </c>
      <c r="F132" s="284" t="s">
        <v>119</v>
      </c>
      <c r="G132" s="284"/>
      <c r="H132" s="371">
        <f>H133</f>
        <v>0.4</v>
      </c>
      <c r="I132" s="244">
        <f t="shared" ref="I132:K132" si="58">I135</f>
        <v>0</v>
      </c>
      <c r="J132" s="244">
        <f t="shared" si="58"/>
        <v>0</v>
      </c>
      <c r="K132" s="244">
        <f t="shared" si="58"/>
        <v>0</v>
      </c>
      <c r="L132" s="242">
        <f t="shared" si="32"/>
        <v>0</v>
      </c>
    </row>
    <row r="133" spans="1:256" ht="31.5" x14ac:dyDescent="0.25">
      <c r="A133" s="17"/>
      <c r="B133" s="91" t="s">
        <v>157</v>
      </c>
      <c r="C133" s="163" t="s">
        <v>154</v>
      </c>
      <c r="D133" s="163" t="s">
        <v>67</v>
      </c>
      <c r="E133" s="163" t="s">
        <v>23</v>
      </c>
      <c r="F133" s="163" t="s">
        <v>119</v>
      </c>
      <c r="G133" s="163"/>
      <c r="H133" s="372">
        <f>H134</f>
        <v>0.4</v>
      </c>
      <c r="I133" s="164">
        <f t="shared" ref="I133:K133" si="59">I135</f>
        <v>0</v>
      </c>
      <c r="J133" s="164">
        <f t="shared" si="59"/>
        <v>0</v>
      </c>
      <c r="K133" s="164">
        <f t="shared" si="59"/>
        <v>0</v>
      </c>
      <c r="L133" s="242">
        <f t="shared" si="32"/>
        <v>0</v>
      </c>
    </row>
    <row r="134" spans="1:256" ht="31.5" x14ac:dyDescent="0.25">
      <c r="A134" s="17"/>
      <c r="B134" s="91" t="s">
        <v>158</v>
      </c>
      <c r="C134" s="166" t="s">
        <v>154</v>
      </c>
      <c r="D134" s="166" t="s">
        <v>67</v>
      </c>
      <c r="E134" s="166" t="s">
        <v>23</v>
      </c>
      <c r="F134" s="166" t="s">
        <v>130</v>
      </c>
      <c r="G134" s="166"/>
      <c r="H134" s="372">
        <f>H135</f>
        <v>0.4</v>
      </c>
      <c r="I134" s="242">
        <f t="shared" ref="I134:K134" si="60">I135</f>
        <v>0</v>
      </c>
      <c r="J134" s="242">
        <f t="shared" si="60"/>
        <v>0</v>
      </c>
      <c r="K134" s="242">
        <f t="shared" si="60"/>
        <v>0</v>
      </c>
      <c r="L134" s="242">
        <f t="shared" si="32"/>
        <v>0</v>
      </c>
    </row>
    <row r="135" spans="1:256" ht="63" x14ac:dyDescent="0.25">
      <c r="A135" s="17"/>
      <c r="B135" s="135" t="s">
        <v>159</v>
      </c>
      <c r="C135" s="166" t="s">
        <v>154</v>
      </c>
      <c r="D135" s="166" t="s">
        <v>67</v>
      </c>
      <c r="E135" s="166" t="s">
        <v>23</v>
      </c>
      <c r="F135" s="166" t="s">
        <v>130</v>
      </c>
      <c r="G135" s="166" t="s">
        <v>80</v>
      </c>
      <c r="H135" s="372">
        <v>0.4</v>
      </c>
      <c r="I135" s="242">
        <f>прил._5!L19</f>
        <v>0</v>
      </c>
      <c r="J135" s="242">
        <f>прил._5!M19</f>
        <v>0</v>
      </c>
      <c r="K135" s="242">
        <v>0</v>
      </c>
      <c r="L135" s="242">
        <f t="shared" si="32"/>
        <v>0</v>
      </c>
    </row>
    <row r="136" spans="1:256" customFormat="1" ht="63" x14ac:dyDescent="0.25">
      <c r="A136" s="17">
        <v>18</v>
      </c>
      <c r="B136" s="435" t="str">
        <f>прил._5!B195</f>
        <v>Обслуживание государственного (муниципального) внутреннего долга</v>
      </c>
      <c r="C136" s="284" t="str">
        <f>прил._5!F196</f>
        <v>54</v>
      </c>
      <c r="D136" s="284" t="str">
        <f>прил._5!G196</f>
        <v>0</v>
      </c>
      <c r="E136" s="284" t="str">
        <f>прил._5!H196</f>
        <v>00</v>
      </c>
      <c r="F136" s="284" t="str">
        <f>прил._5!I196</f>
        <v>00000</v>
      </c>
      <c r="G136" s="282"/>
      <c r="H136" s="377">
        <f>H137</f>
        <v>2</v>
      </c>
      <c r="I136" s="246">
        <f t="shared" ref="I136:K138" si="61">I137</f>
        <v>1</v>
      </c>
      <c r="J136" s="246">
        <f t="shared" si="61"/>
        <v>50</v>
      </c>
      <c r="K136" s="244">
        <f t="shared" si="61"/>
        <v>1</v>
      </c>
      <c r="L136" s="242">
        <f t="shared" si="32"/>
        <v>50</v>
      </c>
      <c r="M136" s="87"/>
      <c r="N136" s="87"/>
      <c r="O136" s="87"/>
      <c r="P136" s="87"/>
      <c r="Q136" s="87"/>
      <c r="R136" s="87"/>
      <c r="S136" s="87"/>
      <c r="T136" s="87"/>
      <c r="U136" s="87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87"/>
      <c r="AL136" s="87"/>
      <c r="AM136" s="87"/>
      <c r="AN136" s="87"/>
      <c r="AO136" s="87"/>
      <c r="AP136" s="87"/>
      <c r="AQ136" s="87"/>
      <c r="AR136" s="87"/>
      <c r="AS136" s="87"/>
      <c r="AT136" s="87"/>
      <c r="AU136" s="87"/>
      <c r="AV136" s="87"/>
      <c r="AW136" s="87"/>
      <c r="AX136" s="87"/>
      <c r="AY136" s="87"/>
      <c r="AZ136" s="87"/>
      <c r="BA136" s="87"/>
      <c r="BB136" s="87"/>
      <c r="BC136" s="87"/>
      <c r="BD136" s="87"/>
      <c r="BE136" s="87"/>
      <c r="BF136" s="87"/>
      <c r="BG136" s="87"/>
      <c r="BH136" s="87"/>
      <c r="BI136" s="87"/>
      <c r="BJ136" s="87"/>
      <c r="BK136" s="87"/>
      <c r="BL136" s="87"/>
      <c r="BM136" s="87"/>
      <c r="BN136" s="87"/>
      <c r="BO136" s="87"/>
      <c r="BP136" s="87"/>
      <c r="BQ136" s="87"/>
      <c r="BR136" s="87"/>
      <c r="BS136" s="87"/>
      <c r="BT136" s="87"/>
      <c r="BU136" s="87"/>
      <c r="BV136" s="87"/>
      <c r="BW136" s="87"/>
      <c r="BX136" s="87"/>
      <c r="BY136" s="87"/>
      <c r="BZ136" s="87"/>
      <c r="CA136" s="87"/>
      <c r="CB136" s="87"/>
      <c r="CC136" s="87"/>
      <c r="CD136" s="87"/>
      <c r="CE136" s="87"/>
      <c r="CF136" s="87"/>
      <c r="CG136" s="87"/>
      <c r="CH136" s="87"/>
      <c r="CI136" s="87"/>
      <c r="CJ136" s="87"/>
      <c r="CK136" s="87"/>
      <c r="CL136" s="87"/>
      <c r="CM136" s="87"/>
      <c r="CN136" s="87"/>
      <c r="CO136" s="87"/>
      <c r="CP136" s="87"/>
      <c r="CQ136" s="87"/>
      <c r="CR136" s="87"/>
      <c r="CS136" s="87"/>
      <c r="CT136" s="87"/>
      <c r="CU136" s="87"/>
      <c r="CV136" s="87"/>
      <c r="CW136" s="87"/>
      <c r="CX136" s="87"/>
      <c r="CY136" s="87"/>
      <c r="CZ136" s="87"/>
      <c r="DA136" s="87"/>
      <c r="DB136" s="87"/>
      <c r="DC136" s="87"/>
      <c r="DD136" s="87"/>
      <c r="DE136" s="87"/>
      <c r="DF136" s="87"/>
      <c r="DG136" s="87"/>
      <c r="DH136" s="87"/>
      <c r="DI136" s="87"/>
      <c r="DJ136" s="87"/>
      <c r="DK136" s="87"/>
      <c r="DL136" s="87"/>
      <c r="DM136" s="87"/>
      <c r="DN136" s="87"/>
      <c r="DO136" s="87"/>
      <c r="DP136" s="87"/>
      <c r="DQ136" s="87"/>
      <c r="DR136" s="87"/>
      <c r="DS136" s="87"/>
      <c r="DT136" s="87"/>
      <c r="DU136" s="87"/>
      <c r="DV136" s="87"/>
      <c r="DW136" s="87"/>
      <c r="DX136" s="87"/>
      <c r="DY136" s="87"/>
      <c r="DZ136" s="87"/>
      <c r="EA136" s="87"/>
      <c r="EB136" s="87"/>
      <c r="EC136" s="87"/>
      <c r="ED136" s="87"/>
      <c r="EE136" s="87"/>
      <c r="EF136" s="87"/>
      <c r="EG136" s="87"/>
      <c r="EH136" s="87"/>
      <c r="EI136" s="87"/>
      <c r="EJ136" s="87"/>
      <c r="EK136" s="87"/>
      <c r="EL136" s="87"/>
      <c r="EM136" s="87"/>
      <c r="EN136" s="87"/>
      <c r="EO136" s="87"/>
      <c r="EP136" s="87"/>
      <c r="EQ136" s="87"/>
      <c r="ER136" s="87"/>
      <c r="ES136" s="87"/>
      <c r="ET136" s="87"/>
      <c r="EU136" s="87"/>
      <c r="EV136" s="87"/>
      <c r="EW136" s="87"/>
      <c r="EX136" s="87"/>
      <c r="EY136" s="87"/>
      <c r="EZ136" s="87"/>
      <c r="FA136" s="87"/>
      <c r="FB136" s="87"/>
      <c r="FC136" s="87"/>
      <c r="FD136" s="87"/>
      <c r="FE136" s="87"/>
      <c r="FF136" s="87"/>
      <c r="FG136" s="87"/>
      <c r="FH136" s="87"/>
      <c r="FI136" s="87"/>
      <c r="FJ136" s="87"/>
      <c r="FK136" s="87"/>
      <c r="FL136" s="87"/>
      <c r="FM136" s="87"/>
      <c r="FN136" s="87"/>
      <c r="FO136" s="87"/>
      <c r="FP136" s="87"/>
      <c r="FQ136" s="87"/>
      <c r="FR136" s="87"/>
      <c r="FS136" s="87"/>
      <c r="FT136" s="87"/>
      <c r="FU136" s="87"/>
      <c r="FV136" s="87"/>
      <c r="FW136" s="87"/>
      <c r="FX136" s="87"/>
      <c r="FY136" s="87"/>
      <c r="FZ136" s="87"/>
      <c r="GA136" s="87"/>
      <c r="GB136" s="87"/>
      <c r="GC136" s="87"/>
      <c r="GD136" s="87"/>
      <c r="GE136" s="87"/>
      <c r="GF136" s="87"/>
      <c r="GG136" s="87"/>
      <c r="GH136" s="87"/>
      <c r="GI136" s="87"/>
      <c r="GJ136" s="87"/>
      <c r="GK136" s="87"/>
      <c r="GL136" s="87"/>
      <c r="GM136" s="87"/>
      <c r="GN136" s="87"/>
      <c r="GO136" s="87"/>
      <c r="GP136" s="87"/>
      <c r="GQ136" s="87"/>
      <c r="GR136" s="87"/>
      <c r="GS136" s="87"/>
      <c r="GT136" s="87"/>
      <c r="GU136" s="87"/>
      <c r="GV136" s="87"/>
      <c r="GW136" s="87"/>
      <c r="GX136" s="87"/>
      <c r="GY136" s="87"/>
      <c r="GZ136" s="87"/>
      <c r="HA136" s="87"/>
      <c r="HB136" s="87"/>
      <c r="HC136" s="87"/>
      <c r="HD136" s="87"/>
      <c r="HE136" s="87"/>
      <c r="HF136" s="87"/>
      <c r="HG136" s="87"/>
      <c r="HH136" s="87"/>
      <c r="HI136" s="87"/>
      <c r="HJ136" s="87"/>
      <c r="HK136" s="87"/>
      <c r="HL136" s="87"/>
      <c r="HM136" s="87"/>
      <c r="HN136" s="87"/>
      <c r="HO136" s="87"/>
      <c r="HP136" s="87"/>
      <c r="HQ136" s="87"/>
      <c r="HR136" s="87"/>
      <c r="HS136" s="87"/>
      <c r="HT136" s="87"/>
      <c r="HU136" s="87"/>
      <c r="HV136" s="87"/>
      <c r="HW136" s="87"/>
      <c r="HX136" s="87"/>
      <c r="HY136" s="87"/>
      <c r="HZ136" s="87"/>
      <c r="IA136" s="87"/>
      <c r="IB136" s="87"/>
      <c r="IC136" s="87"/>
      <c r="ID136" s="87"/>
      <c r="IE136" s="87"/>
      <c r="IF136" s="87"/>
      <c r="IG136" s="87"/>
      <c r="IH136" s="87"/>
      <c r="II136" s="87"/>
      <c r="IJ136" s="87"/>
      <c r="IK136" s="87"/>
      <c r="IL136" s="87"/>
      <c r="IM136" s="87"/>
      <c r="IN136" s="87"/>
      <c r="IO136" s="87"/>
      <c r="IP136" s="87"/>
      <c r="IQ136" s="87"/>
      <c r="IR136" s="87"/>
      <c r="IS136" s="87"/>
      <c r="IT136" s="87"/>
      <c r="IU136" s="87"/>
      <c r="IV136" s="87"/>
    </row>
    <row r="137" spans="1:256" customFormat="1" ht="31.5" x14ac:dyDescent="0.25">
      <c r="A137" s="17"/>
      <c r="B137" s="135" t="str">
        <f>прил._5!B196</f>
        <v>Управление муниципальными финансами</v>
      </c>
      <c r="C137" s="163" t="str">
        <f>прил._5!F197</f>
        <v>54</v>
      </c>
      <c r="D137" s="163" t="str">
        <f>прил._5!G197</f>
        <v>2</v>
      </c>
      <c r="E137" s="163" t="str">
        <f>прил._5!H197</f>
        <v>00</v>
      </c>
      <c r="F137" s="163" t="s">
        <v>119</v>
      </c>
      <c r="G137" s="282"/>
      <c r="H137" s="376">
        <v>2</v>
      </c>
      <c r="I137" s="164">
        <f t="shared" si="61"/>
        <v>1</v>
      </c>
      <c r="J137" s="164">
        <f t="shared" si="61"/>
        <v>50</v>
      </c>
      <c r="K137" s="164">
        <f t="shared" si="61"/>
        <v>1</v>
      </c>
      <c r="L137" s="242">
        <f t="shared" si="32"/>
        <v>50</v>
      </c>
      <c r="M137" s="87"/>
      <c r="N137" s="87"/>
      <c r="O137" s="87"/>
      <c r="P137" s="87"/>
      <c r="Q137" s="87"/>
      <c r="R137" s="87"/>
      <c r="S137" s="87"/>
      <c r="T137" s="87"/>
      <c r="U137" s="87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87"/>
      <c r="AL137" s="87"/>
      <c r="AM137" s="87"/>
      <c r="AN137" s="87"/>
      <c r="AO137" s="87"/>
      <c r="AP137" s="87"/>
      <c r="AQ137" s="87"/>
      <c r="AR137" s="87"/>
      <c r="AS137" s="87"/>
      <c r="AT137" s="87"/>
      <c r="AU137" s="87"/>
      <c r="AV137" s="87"/>
      <c r="AW137" s="87"/>
      <c r="AX137" s="87"/>
      <c r="AY137" s="87"/>
      <c r="AZ137" s="87"/>
      <c r="BA137" s="87"/>
      <c r="BB137" s="87"/>
      <c r="BC137" s="87"/>
      <c r="BD137" s="87"/>
      <c r="BE137" s="87"/>
      <c r="BF137" s="87"/>
      <c r="BG137" s="87"/>
      <c r="BH137" s="87"/>
      <c r="BI137" s="87"/>
      <c r="BJ137" s="87"/>
      <c r="BK137" s="87"/>
      <c r="BL137" s="87"/>
      <c r="BM137" s="87"/>
      <c r="BN137" s="87"/>
      <c r="BO137" s="87"/>
      <c r="BP137" s="87"/>
      <c r="BQ137" s="87"/>
      <c r="BR137" s="87"/>
      <c r="BS137" s="87"/>
      <c r="BT137" s="87"/>
      <c r="BU137" s="87"/>
      <c r="BV137" s="87"/>
      <c r="BW137" s="87"/>
      <c r="BX137" s="87"/>
      <c r="BY137" s="87"/>
      <c r="BZ137" s="87"/>
      <c r="CA137" s="87"/>
      <c r="CB137" s="87"/>
      <c r="CC137" s="87"/>
      <c r="CD137" s="87"/>
      <c r="CE137" s="87"/>
      <c r="CF137" s="87"/>
      <c r="CG137" s="87"/>
      <c r="CH137" s="87"/>
      <c r="CI137" s="87"/>
      <c r="CJ137" s="87"/>
      <c r="CK137" s="87"/>
      <c r="CL137" s="87"/>
      <c r="CM137" s="87"/>
      <c r="CN137" s="87"/>
      <c r="CO137" s="87"/>
      <c r="CP137" s="87"/>
      <c r="CQ137" s="87"/>
      <c r="CR137" s="87"/>
      <c r="CS137" s="87"/>
      <c r="CT137" s="87"/>
      <c r="CU137" s="87"/>
      <c r="CV137" s="87"/>
      <c r="CW137" s="87"/>
      <c r="CX137" s="87"/>
      <c r="CY137" s="87"/>
      <c r="CZ137" s="87"/>
      <c r="DA137" s="87"/>
      <c r="DB137" s="87"/>
      <c r="DC137" s="87"/>
      <c r="DD137" s="87"/>
      <c r="DE137" s="87"/>
      <c r="DF137" s="87"/>
      <c r="DG137" s="87"/>
      <c r="DH137" s="87"/>
      <c r="DI137" s="87"/>
      <c r="DJ137" s="87"/>
      <c r="DK137" s="87"/>
      <c r="DL137" s="87"/>
      <c r="DM137" s="87"/>
      <c r="DN137" s="87"/>
      <c r="DO137" s="87"/>
      <c r="DP137" s="87"/>
      <c r="DQ137" s="87"/>
      <c r="DR137" s="87"/>
      <c r="DS137" s="87"/>
      <c r="DT137" s="87"/>
      <c r="DU137" s="87"/>
      <c r="DV137" s="87"/>
      <c r="DW137" s="87"/>
      <c r="DX137" s="87"/>
      <c r="DY137" s="87"/>
      <c r="DZ137" s="87"/>
      <c r="EA137" s="87"/>
      <c r="EB137" s="87"/>
      <c r="EC137" s="87"/>
      <c r="ED137" s="87"/>
      <c r="EE137" s="87"/>
      <c r="EF137" s="87"/>
      <c r="EG137" s="87"/>
      <c r="EH137" s="87"/>
      <c r="EI137" s="87"/>
      <c r="EJ137" s="87"/>
      <c r="EK137" s="87"/>
      <c r="EL137" s="87"/>
      <c r="EM137" s="87"/>
      <c r="EN137" s="87"/>
      <c r="EO137" s="87"/>
      <c r="EP137" s="87"/>
      <c r="EQ137" s="87"/>
      <c r="ER137" s="87"/>
      <c r="ES137" s="87"/>
      <c r="ET137" s="87"/>
      <c r="EU137" s="87"/>
      <c r="EV137" s="87"/>
      <c r="EW137" s="87"/>
      <c r="EX137" s="87"/>
      <c r="EY137" s="87"/>
      <c r="EZ137" s="87"/>
      <c r="FA137" s="87"/>
      <c r="FB137" s="87"/>
      <c r="FC137" s="87"/>
      <c r="FD137" s="87"/>
      <c r="FE137" s="87"/>
      <c r="FF137" s="87"/>
      <c r="FG137" s="87"/>
      <c r="FH137" s="87"/>
      <c r="FI137" s="87"/>
      <c r="FJ137" s="87"/>
      <c r="FK137" s="87"/>
      <c r="FL137" s="87"/>
      <c r="FM137" s="87"/>
      <c r="FN137" s="87"/>
      <c r="FO137" s="87"/>
      <c r="FP137" s="87"/>
      <c r="FQ137" s="87"/>
      <c r="FR137" s="87"/>
      <c r="FS137" s="87"/>
      <c r="FT137" s="87"/>
      <c r="FU137" s="87"/>
      <c r="FV137" s="87"/>
      <c r="FW137" s="87"/>
      <c r="FX137" s="87"/>
      <c r="FY137" s="87"/>
      <c r="FZ137" s="87"/>
      <c r="GA137" s="87"/>
      <c r="GB137" s="87"/>
      <c r="GC137" s="87"/>
      <c r="GD137" s="87"/>
      <c r="GE137" s="87"/>
      <c r="GF137" s="87"/>
      <c r="GG137" s="87"/>
      <c r="GH137" s="87"/>
      <c r="GI137" s="87"/>
      <c r="GJ137" s="87"/>
      <c r="GK137" s="87"/>
      <c r="GL137" s="87"/>
      <c r="GM137" s="87"/>
      <c r="GN137" s="87"/>
      <c r="GO137" s="87"/>
      <c r="GP137" s="87"/>
      <c r="GQ137" s="87"/>
      <c r="GR137" s="87"/>
      <c r="GS137" s="87"/>
      <c r="GT137" s="87"/>
      <c r="GU137" s="87"/>
      <c r="GV137" s="87"/>
      <c r="GW137" s="87"/>
      <c r="GX137" s="87"/>
      <c r="GY137" s="87"/>
      <c r="GZ137" s="87"/>
      <c r="HA137" s="87"/>
      <c r="HB137" s="87"/>
      <c r="HC137" s="87"/>
      <c r="HD137" s="87"/>
      <c r="HE137" s="87"/>
      <c r="HF137" s="87"/>
      <c r="HG137" s="87"/>
      <c r="HH137" s="87"/>
      <c r="HI137" s="87"/>
      <c r="HJ137" s="87"/>
      <c r="HK137" s="87"/>
      <c r="HL137" s="87"/>
      <c r="HM137" s="87"/>
      <c r="HN137" s="87"/>
      <c r="HO137" s="87"/>
      <c r="HP137" s="87"/>
      <c r="HQ137" s="87"/>
      <c r="HR137" s="87"/>
      <c r="HS137" s="87"/>
      <c r="HT137" s="87"/>
      <c r="HU137" s="87"/>
      <c r="HV137" s="87"/>
      <c r="HW137" s="87"/>
      <c r="HX137" s="87"/>
      <c r="HY137" s="87"/>
      <c r="HZ137" s="87"/>
      <c r="IA137" s="87"/>
      <c r="IB137" s="87"/>
      <c r="IC137" s="87"/>
      <c r="ID137" s="87"/>
      <c r="IE137" s="87"/>
      <c r="IF137" s="87"/>
      <c r="IG137" s="87"/>
      <c r="IH137" s="87"/>
      <c r="II137" s="87"/>
      <c r="IJ137" s="87"/>
      <c r="IK137" s="87"/>
      <c r="IL137" s="87"/>
      <c r="IM137" s="87"/>
      <c r="IN137" s="87"/>
      <c r="IO137" s="87"/>
      <c r="IP137" s="87"/>
      <c r="IQ137" s="87"/>
      <c r="IR137" s="87"/>
      <c r="IS137" s="87"/>
      <c r="IT137" s="87"/>
      <c r="IU137" s="87"/>
      <c r="IV137" s="87"/>
    </row>
    <row r="138" spans="1:256" customFormat="1" ht="63" x14ac:dyDescent="0.25">
      <c r="A138" s="17"/>
      <c r="B138" s="135" t="str">
        <f>прил._5!B197</f>
        <v>Управление муниципальным долгом и муниципальными финансовыми активами Краснодарского края</v>
      </c>
      <c r="C138" s="163" t="str">
        <f>прил._5!F198</f>
        <v>54</v>
      </c>
      <c r="D138" s="163" t="str">
        <f>прил._5!G198</f>
        <v>2</v>
      </c>
      <c r="E138" s="163" t="str">
        <f>прил._5!H198</f>
        <v>00</v>
      </c>
      <c r="F138" s="163" t="str">
        <f>прил._5!I199</f>
        <v>10090</v>
      </c>
      <c r="G138" s="282"/>
      <c r="H138" s="376">
        <v>2</v>
      </c>
      <c r="I138" s="164">
        <f t="shared" si="61"/>
        <v>1</v>
      </c>
      <c r="J138" s="164">
        <f t="shared" si="61"/>
        <v>50</v>
      </c>
      <c r="K138" s="242">
        <f t="shared" si="61"/>
        <v>1</v>
      </c>
      <c r="L138" s="242">
        <f t="shared" si="32"/>
        <v>50</v>
      </c>
      <c r="M138" s="87"/>
      <c r="N138" s="87"/>
      <c r="O138" s="87"/>
      <c r="P138" s="87"/>
      <c r="Q138" s="87"/>
      <c r="R138" s="87"/>
      <c r="S138" s="87"/>
      <c r="T138" s="87"/>
      <c r="U138" s="87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87"/>
      <c r="AL138" s="87"/>
      <c r="AM138" s="87"/>
      <c r="AN138" s="87"/>
      <c r="AO138" s="87"/>
      <c r="AP138" s="87"/>
      <c r="AQ138" s="87"/>
      <c r="AR138" s="87"/>
      <c r="AS138" s="87"/>
      <c r="AT138" s="87"/>
      <c r="AU138" s="87"/>
      <c r="AV138" s="87"/>
      <c r="AW138" s="87"/>
      <c r="AX138" s="87"/>
      <c r="AY138" s="87"/>
      <c r="AZ138" s="87"/>
      <c r="BA138" s="87"/>
      <c r="BB138" s="87"/>
      <c r="BC138" s="87"/>
      <c r="BD138" s="87"/>
      <c r="BE138" s="87"/>
      <c r="BF138" s="87"/>
      <c r="BG138" s="87"/>
      <c r="BH138" s="87"/>
      <c r="BI138" s="87"/>
      <c r="BJ138" s="87"/>
      <c r="BK138" s="87"/>
      <c r="BL138" s="87"/>
      <c r="BM138" s="87"/>
      <c r="BN138" s="87"/>
      <c r="BO138" s="87"/>
      <c r="BP138" s="87"/>
      <c r="BQ138" s="87"/>
      <c r="BR138" s="87"/>
      <c r="BS138" s="87"/>
      <c r="BT138" s="87"/>
      <c r="BU138" s="87"/>
      <c r="BV138" s="87"/>
      <c r="BW138" s="87"/>
      <c r="BX138" s="87"/>
      <c r="BY138" s="87"/>
      <c r="BZ138" s="87"/>
      <c r="CA138" s="87"/>
      <c r="CB138" s="87"/>
      <c r="CC138" s="87"/>
      <c r="CD138" s="87"/>
      <c r="CE138" s="87"/>
      <c r="CF138" s="87"/>
      <c r="CG138" s="87"/>
      <c r="CH138" s="87"/>
      <c r="CI138" s="87"/>
      <c r="CJ138" s="87"/>
      <c r="CK138" s="87"/>
      <c r="CL138" s="87"/>
      <c r="CM138" s="87"/>
      <c r="CN138" s="87"/>
      <c r="CO138" s="87"/>
      <c r="CP138" s="87"/>
      <c r="CQ138" s="87"/>
      <c r="CR138" s="87"/>
      <c r="CS138" s="87"/>
      <c r="CT138" s="87"/>
      <c r="CU138" s="87"/>
      <c r="CV138" s="87"/>
      <c r="CW138" s="87"/>
      <c r="CX138" s="87"/>
      <c r="CY138" s="87"/>
      <c r="CZ138" s="87"/>
      <c r="DA138" s="87"/>
      <c r="DB138" s="87"/>
      <c r="DC138" s="87"/>
      <c r="DD138" s="87"/>
      <c r="DE138" s="87"/>
      <c r="DF138" s="87"/>
      <c r="DG138" s="87"/>
      <c r="DH138" s="87"/>
      <c r="DI138" s="87"/>
      <c r="DJ138" s="87"/>
      <c r="DK138" s="87"/>
      <c r="DL138" s="87"/>
      <c r="DM138" s="87"/>
      <c r="DN138" s="87"/>
      <c r="DO138" s="87"/>
      <c r="DP138" s="87"/>
      <c r="DQ138" s="87"/>
      <c r="DR138" s="87"/>
      <c r="DS138" s="87"/>
      <c r="DT138" s="87"/>
      <c r="DU138" s="87"/>
      <c r="DV138" s="87"/>
      <c r="DW138" s="87"/>
      <c r="DX138" s="87"/>
      <c r="DY138" s="87"/>
      <c r="DZ138" s="87"/>
      <c r="EA138" s="87"/>
      <c r="EB138" s="87"/>
      <c r="EC138" s="87"/>
      <c r="ED138" s="87"/>
      <c r="EE138" s="87"/>
      <c r="EF138" s="87"/>
      <c r="EG138" s="87"/>
      <c r="EH138" s="87"/>
      <c r="EI138" s="87"/>
      <c r="EJ138" s="87"/>
      <c r="EK138" s="87"/>
      <c r="EL138" s="87"/>
      <c r="EM138" s="87"/>
      <c r="EN138" s="87"/>
      <c r="EO138" s="87"/>
      <c r="EP138" s="87"/>
      <c r="EQ138" s="87"/>
      <c r="ER138" s="87"/>
      <c r="ES138" s="87"/>
      <c r="ET138" s="87"/>
      <c r="EU138" s="87"/>
      <c r="EV138" s="87"/>
      <c r="EW138" s="87"/>
      <c r="EX138" s="87"/>
      <c r="EY138" s="87"/>
      <c r="EZ138" s="87"/>
      <c r="FA138" s="87"/>
      <c r="FB138" s="87"/>
      <c r="FC138" s="87"/>
      <c r="FD138" s="87"/>
      <c r="FE138" s="87"/>
      <c r="FF138" s="87"/>
      <c r="FG138" s="87"/>
      <c r="FH138" s="87"/>
      <c r="FI138" s="87"/>
      <c r="FJ138" s="87"/>
      <c r="FK138" s="87"/>
      <c r="FL138" s="87"/>
      <c r="FM138" s="87"/>
      <c r="FN138" s="87"/>
      <c r="FO138" s="87"/>
      <c r="FP138" s="87"/>
      <c r="FQ138" s="87"/>
      <c r="FR138" s="87"/>
      <c r="FS138" s="87"/>
      <c r="FT138" s="87"/>
      <c r="FU138" s="87"/>
      <c r="FV138" s="87"/>
      <c r="FW138" s="87"/>
      <c r="FX138" s="87"/>
      <c r="FY138" s="87"/>
      <c r="FZ138" s="87"/>
      <c r="GA138" s="87"/>
      <c r="GB138" s="87"/>
      <c r="GC138" s="87"/>
      <c r="GD138" s="87"/>
      <c r="GE138" s="87"/>
      <c r="GF138" s="87"/>
      <c r="GG138" s="87"/>
      <c r="GH138" s="87"/>
      <c r="GI138" s="87"/>
      <c r="GJ138" s="87"/>
      <c r="GK138" s="87"/>
      <c r="GL138" s="87"/>
      <c r="GM138" s="87"/>
      <c r="GN138" s="87"/>
      <c r="GO138" s="87"/>
      <c r="GP138" s="87"/>
      <c r="GQ138" s="87"/>
      <c r="GR138" s="87"/>
      <c r="GS138" s="87"/>
      <c r="GT138" s="87"/>
      <c r="GU138" s="87"/>
      <c r="GV138" s="87"/>
      <c r="GW138" s="87"/>
      <c r="GX138" s="87"/>
      <c r="GY138" s="87"/>
      <c r="GZ138" s="87"/>
      <c r="HA138" s="87"/>
      <c r="HB138" s="87"/>
      <c r="HC138" s="87"/>
      <c r="HD138" s="87"/>
      <c r="HE138" s="87"/>
      <c r="HF138" s="87"/>
      <c r="HG138" s="87"/>
      <c r="HH138" s="87"/>
      <c r="HI138" s="87"/>
      <c r="HJ138" s="87"/>
      <c r="HK138" s="87"/>
      <c r="HL138" s="87"/>
      <c r="HM138" s="87"/>
      <c r="HN138" s="87"/>
      <c r="HO138" s="87"/>
      <c r="HP138" s="87"/>
      <c r="HQ138" s="87"/>
      <c r="HR138" s="87"/>
      <c r="HS138" s="87"/>
      <c r="HT138" s="87"/>
      <c r="HU138" s="87"/>
      <c r="HV138" s="87"/>
      <c r="HW138" s="87"/>
      <c r="HX138" s="87"/>
      <c r="HY138" s="87"/>
      <c r="HZ138" s="87"/>
      <c r="IA138" s="87"/>
      <c r="IB138" s="87"/>
      <c r="IC138" s="87"/>
      <c r="ID138" s="87"/>
      <c r="IE138" s="87"/>
      <c r="IF138" s="87"/>
      <c r="IG138" s="87"/>
      <c r="IH138" s="87"/>
      <c r="II138" s="87"/>
      <c r="IJ138" s="87"/>
      <c r="IK138" s="87"/>
      <c r="IL138" s="87"/>
      <c r="IM138" s="87"/>
      <c r="IN138" s="87"/>
      <c r="IO138" s="87"/>
      <c r="IP138" s="87"/>
      <c r="IQ138" s="87"/>
      <c r="IR138" s="87"/>
      <c r="IS138" s="87"/>
      <c r="IT138" s="87"/>
      <c r="IU138" s="87"/>
      <c r="IV138" s="87"/>
    </row>
    <row r="139" spans="1:256" customFormat="1" ht="31.5" x14ac:dyDescent="0.25">
      <c r="A139" s="17"/>
      <c r="B139" s="135" t="str">
        <f>прил._5!B198</f>
        <v>Процентные платежи по муниципальному долгу</v>
      </c>
      <c r="C139" s="163" t="str">
        <f>прил._5!F199</f>
        <v>54</v>
      </c>
      <c r="D139" s="163" t="str">
        <f>прил._5!G199</f>
        <v>2</v>
      </c>
      <c r="E139" s="163" t="str">
        <f>прил._5!H199</f>
        <v>00</v>
      </c>
      <c r="F139" s="163" t="str">
        <f>прил._5!I199</f>
        <v>10090</v>
      </c>
      <c r="G139" s="282" t="str">
        <f>прил._5!J199</f>
        <v>700</v>
      </c>
      <c r="H139" s="376">
        <v>2</v>
      </c>
      <c r="I139" s="164">
        <f>прил._5!L195</f>
        <v>1</v>
      </c>
      <c r="J139" s="164">
        <f>прил._5!M195</f>
        <v>50</v>
      </c>
      <c r="K139" s="164">
        <v>1</v>
      </c>
      <c r="L139" s="242">
        <f t="shared" si="32"/>
        <v>50</v>
      </c>
      <c r="M139" s="87"/>
      <c r="N139" s="87"/>
      <c r="O139" s="87"/>
      <c r="P139" s="87"/>
      <c r="Q139" s="87"/>
      <c r="R139" s="87"/>
      <c r="S139" s="87"/>
      <c r="T139" s="87"/>
      <c r="U139" s="87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87"/>
      <c r="AL139" s="87"/>
      <c r="AM139" s="87"/>
      <c r="AN139" s="87"/>
      <c r="AO139" s="87"/>
      <c r="AP139" s="87"/>
      <c r="AQ139" s="87"/>
      <c r="AR139" s="87"/>
      <c r="AS139" s="87"/>
      <c r="AT139" s="87"/>
      <c r="AU139" s="87"/>
      <c r="AV139" s="87"/>
      <c r="AW139" s="87"/>
      <c r="AX139" s="87"/>
      <c r="AY139" s="87"/>
      <c r="AZ139" s="87"/>
      <c r="BA139" s="87"/>
      <c r="BB139" s="87"/>
      <c r="BC139" s="87"/>
      <c r="BD139" s="87"/>
      <c r="BE139" s="87"/>
      <c r="BF139" s="87"/>
      <c r="BG139" s="87"/>
      <c r="BH139" s="87"/>
      <c r="BI139" s="87"/>
      <c r="BJ139" s="87"/>
      <c r="BK139" s="87"/>
      <c r="BL139" s="87"/>
      <c r="BM139" s="87"/>
      <c r="BN139" s="87"/>
      <c r="BO139" s="87"/>
      <c r="BP139" s="87"/>
      <c r="BQ139" s="87"/>
      <c r="BR139" s="87"/>
      <c r="BS139" s="87"/>
      <c r="BT139" s="87"/>
      <c r="BU139" s="87"/>
      <c r="BV139" s="87"/>
      <c r="BW139" s="87"/>
      <c r="BX139" s="87"/>
      <c r="BY139" s="87"/>
      <c r="BZ139" s="87"/>
      <c r="CA139" s="87"/>
      <c r="CB139" s="87"/>
      <c r="CC139" s="87"/>
      <c r="CD139" s="87"/>
      <c r="CE139" s="87"/>
      <c r="CF139" s="87"/>
      <c r="CG139" s="87"/>
      <c r="CH139" s="87"/>
      <c r="CI139" s="87"/>
      <c r="CJ139" s="87"/>
      <c r="CK139" s="87"/>
      <c r="CL139" s="87"/>
      <c r="CM139" s="87"/>
      <c r="CN139" s="87"/>
      <c r="CO139" s="87"/>
      <c r="CP139" s="87"/>
      <c r="CQ139" s="87"/>
      <c r="CR139" s="87"/>
      <c r="CS139" s="87"/>
      <c r="CT139" s="87"/>
      <c r="CU139" s="87"/>
      <c r="CV139" s="87"/>
      <c r="CW139" s="87"/>
      <c r="CX139" s="87"/>
      <c r="CY139" s="87"/>
      <c r="CZ139" s="87"/>
      <c r="DA139" s="87"/>
      <c r="DB139" s="87"/>
      <c r="DC139" s="87"/>
      <c r="DD139" s="87"/>
      <c r="DE139" s="87"/>
      <c r="DF139" s="87"/>
      <c r="DG139" s="87"/>
      <c r="DH139" s="87"/>
      <c r="DI139" s="87"/>
      <c r="DJ139" s="87"/>
      <c r="DK139" s="87"/>
      <c r="DL139" s="87"/>
      <c r="DM139" s="87"/>
      <c r="DN139" s="87"/>
      <c r="DO139" s="87"/>
      <c r="DP139" s="87"/>
      <c r="DQ139" s="87"/>
      <c r="DR139" s="87"/>
      <c r="DS139" s="87"/>
      <c r="DT139" s="87"/>
      <c r="DU139" s="87"/>
      <c r="DV139" s="87"/>
      <c r="DW139" s="87"/>
      <c r="DX139" s="87"/>
      <c r="DY139" s="87"/>
      <c r="DZ139" s="87"/>
      <c r="EA139" s="87"/>
      <c r="EB139" s="87"/>
      <c r="EC139" s="87"/>
      <c r="ED139" s="87"/>
      <c r="EE139" s="87"/>
      <c r="EF139" s="87"/>
      <c r="EG139" s="87"/>
      <c r="EH139" s="87"/>
      <c r="EI139" s="87"/>
      <c r="EJ139" s="87"/>
      <c r="EK139" s="87"/>
      <c r="EL139" s="87"/>
      <c r="EM139" s="87"/>
      <c r="EN139" s="87"/>
      <c r="EO139" s="87"/>
      <c r="EP139" s="87"/>
      <c r="EQ139" s="87"/>
      <c r="ER139" s="87"/>
      <c r="ES139" s="87"/>
      <c r="ET139" s="87"/>
      <c r="EU139" s="87"/>
      <c r="EV139" s="87"/>
      <c r="EW139" s="87"/>
      <c r="EX139" s="87"/>
      <c r="EY139" s="87"/>
      <c r="EZ139" s="87"/>
      <c r="FA139" s="87"/>
      <c r="FB139" s="87"/>
      <c r="FC139" s="87"/>
      <c r="FD139" s="87"/>
      <c r="FE139" s="87"/>
      <c r="FF139" s="87"/>
      <c r="FG139" s="87"/>
      <c r="FH139" s="87"/>
      <c r="FI139" s="87"/>
      <c r="FJ139" s="87"/>
      <c r="FK139" s="87"/>
      <c r="FL139" s="87"/>
      <c r="FM139" s="87"/>
      <c r="FN139" s="87"/>
      <c r="FO139" s="87"/>
      <c r="FP139" s="87"/>
      <c r="FQ139" s="87"/>
      <c r="FR139" s="87"/>
      <c r="FS139" s="87"/>
      <c r="FT139" s="87"/>
      <c r="FU139" s="87"/>
      <c r="FV139" s="87"/>
      <c r="FW139" s="87"/>
      <c r="FX139" s="87"/>
      <c r="FY139" s="87"/>
      <c r="FZ139" s="87"/>
      <c r="GA139" s="87"/>
      <c r="GB139" s="87"/>
      <c r="GC139" s="87"/>
      <c r="GD139" s="87"/>
      <c r="GE139" s="87"/>
      <c r="GF139" s="87"/>
      <c r="GG139" s="87"/>
      <c r="GH139" s="87"/>
      <c r="GI139" s="87"/>
      <c r="GJ139" s="87"/>
      <c r="GK139" s="87"/>
      <c r="GL139" s="87"/>
      <c r="GM139" s="87"/>
      <c r="GN139" s="87"/>
      <c r="GO139" s="87"/>
      <c r="GP139" s="87"/>
      <c r="GQ139" s="87"/>
      <c r="GR139" s="87"/>
      <c r="GS139" s="87"/>
      <c r="GT139" s="87"/>
      <c r="GU139" s="87"/>
      <c r="GV139" s="87"/>
      <c r="GW139" s="87"/>
      <c r="GX139" s="87"/>
      <c r="GY139" s="87"/>
      <c r="GZ139" s="87"/>
      <c r="HA139" s="87"/>
      <c r="HB139" s="87"/>
      <c r="HC139" s="87"/>
      <c r="HD139" s="87"/>
      <c r="HE139" s="87"/>
      <c r="HF139" s="87"/>
      <c r="HG139" s="87"/>
      <c r="HH139" s="87"/>
      <c r="HI139" s="87"/>
      <c r="HJ139" s="87"/>
      <c r="HK139" s="87"/>
      <c r="HL139" s="87"/>
      <c r="HM139" s="87"/>
      <c r="HN139" s="87"/>
      <c r="HO139" s="87"/>
      <c r="HP139" s="87"/>
      <c r="HQ139" s="87"/>
      <c r="HR139" s="87"/>
      <c r="HS139" s="87"/>
      <c r="HT139" s="87"/>
      <c r="HU139" s="87"/>
      <c r="HV139" s="87"/>
      <c r="HW139" s="87"/>
      <c r="HX139" s="87"/>
      <c r="HY139" s="87"/>
      <c r="HZ139" s="87"/>
      <c r="IA139" s="87"/>
      <c r="IB139" s="87"/>
      <c r="IC139" s="87"/>
      <c r="ID139" s="87"/>
      <c r="IE139" s="87"/>
      <c r="IF139" s="87"/>
      <c r="IG139" s="87"/>
      <c r="IH139" s="87"/>
      <c r="II139" s="87"/>
      <c r="IJ139" s="87"/>
      <c r="IK139" s="87"/>
      <c r="IL139" s="87"/>
      <c r="IM139" s="87"/>
      <c r="IN139" s="87"/>
      <c r="IO139" s="87"/>
      <c r="IP139" s="87"/>
      <c r="IQ139" s="87"/>
      <c r="IR139" s="87"/>
      <c r="IS139" s="87"/>
      <c r="IT139" s="87"/>
      <c r="IU139" s="87"/>
      <c r="IV139" s="87"/>
    </row>
    <row r="140" spans="1:256" ht="57.75" x14ac:dyDescent="0.25">
      <c r="A140" s="12">
        <v>19</v>
      </c>
      <c r="B140" s="283" t="s">
        <v>63</v>
      </c>
      <c r="C140" s="157" t="s">
        <v>64</v>
      </c>
      <c r="D140" s="157" t="s">
        <v>65</v>
      </c>
      <c r="E140" s="157" t="s">
        <v>23</v>
      </c>
      <c r="F140" s="157" t="s">
        <v>119</v>
      </c>
      <c r="G140" s="161"/>
      <c r="H140" s="377">
        <f>H141</f>
        <v>98.9</v>
      </c>
      <c r="I140" s="285" t="str">
        <f t="shared" ref="I140:K140" si="62">I143</f>
        <v>44,4</v>
      </c>
      <c r="J140" s="285">
        <f t="shared" si="62"/>
        <v>44.893832153690596</v>
      </c>
      <c r="K140" s="244">
        <f t="shared" si="62"/>
        <v>44.4</v>
      </c>
      <c r="L140" s="242">
        <f t="shared" si="32"/>
        <v>44.893832153690596</v>
      </c>
    </row>
    <row r="141" spans="1:256" x14ac:dyDescent="0.25">
      <c r="A141" s="12"/>
      <c r="B141" s="14" t="s">
        <v>53</v>
      </c>
      <c r="C141" s="166" t="s">
        <v>64</v>
      </c>
      <c r="D141" s="166" t="s">
        <v>67</v>
      </c>
      <c r="E141" s="166" t="s">
        <v>23</v>
      </c>
      <c r="F141" s="166" t="s">
        <v>119</v>
      </c>
      <c r="G141" s="168"/>
      <c r="H141" s="376">
        <f>H142</f>
        <v>98.9</v>
      </c>
      <c r="I141" s="247" t="str">
        <f t="shared" ref="I141:J142" si="63">I142</f>
        <v>44,4</v>
      </c>
      <c r="J141" s="247">
        <f t="shared" si="63"/>
        <v>44.893832153690596</v>
      </c>
      <c r="K141" s="242">
        <f>K142</f>
        <v>44.4</v>
      </c>
      <c r="L141" s="242">
        <f t="shared" si="32"/>
        <v>44.893832153690596</v>
      </c>
    </row>
    <row r="142" spans="1:256" ht="30" x14ac:dyDescent="0.25">
      <c r="A142" s="12"/>
      <c r="B142" s="14" t="s">
        <v>68</v>
      </c>
      <c r="C142" s="166" t="s">
        <v>64</v>
      </c>
      <c r="D142" s="166" t="s">
        <v>67</v>
      </c>
      <c r="E142" s="166" t="s">
        <v>23</v>
      </c>
      <c r="F142" s="166" t="s">
        <v>130</v>
      </c>
      <c r="G142" s="168"/>
      <c r="H142" s="376">
        <f>H143</f>
        <v>98.9</v>
      </c>
      <c r="I142" s="247" t="str">
        <f t="shared" si="63"/>
        <v>44,4</v>
      </c>
      <c r="J142" s="247">
        <f t="shared" si="63"/>
        <v>44.893832153690596</v>
      </c>
      <c r="K142" s="242">
        <f>K143</f>
        <v>44.4</v>
      </c>
      <c r="L142" s="242">
        <f t="shared" si="32"/>
        <v>44.893832153690596</v>
      </c>
    </row>
    <row r="143" spans="1:256" x14ac:dyDescent="0.25">
      <c r="A143" s="12"/>
      <c r="B143" s="154" t="s">
        <v>69</v>
      </c>
      <c r="C143" s="166" t="s">
        <v>64</v>
      </c>
      <c r="D143" s="166" t="s">
        <v>67</v>
      </c>
      <c r="E143" s="166" t="s">
        <v>23</v>
      </c>
      <c r="F143" s="166" t="s">
        <v>130</v>
      </c>
      <c r="G143" s="168" t="s">
        <v>70</v>
      </c>
      <c r="H143" s="376">
        <v>98.9</v>
      </c>
      <c r="I143" s="247" t="str">
        <f>прил._5!L24</f>
        <v>44,4</v>
      </c>
      <c r="J143" s="247">
        <f>прил._5!M24</f>
        <v>44.893832153690596</v>
      </c>
      <c r="K143" s="242">
        <v>44.4</v>
      </c>
      <c r="L143" s="242">
        <f t="shared" ref="L143" si="64">K143*100/H143</f>
        <v>44.893832153690596</v>
      </c>
    </row>
    <row r="144" spans="1:256" ht="57" x14ac:dyDescent="0.25">
      <c r="A144" s="12">
        <v>20</v>
      </c>
      <c r="B144" s="426" t="s">
        <v>527</v>
      </c>
      <c r="C144" s="157" t="s">
        <v>528</v>
      </c>
      <c r="D144" s="157" t="s">
        <v>65</v>
      </c>
      <c r="E144" s="157" t="s">
        <v>23</v>
      </c>
      <c r="F144" s="157" t="s">
        <v>119</v>
      </c>
      <c r="G144" s="157"/>
      <c r="H144" s="371">
        <f>H145</f>
        <v>504.6</v>
      </c>
      <c r="I144" s="371">
        <f t="shared" ref="I144:K146" si="65">I145</f>
        <v>0</v>
      </c>
      <c r="J144" s="371">
        <f t="shared" si="65"/>
        <v>0</v>
      </c>
      <c r="K144" s="371">
        <f t="shared" si="65"/>
        <v>0</v>
      </c>
      <c r="L144" s="244">
        <v>0</v>
      </c>
    </row>
    <row r="145" spans="1:17" ht="22.5" customHeight="1" x14ac:dyDescent="0.25">
      <c r="A145" s="12"/>
      <c r="B145" s="422" t="s">
        <v>530</v>
      </c>
      <c r="C145" s="166" t="s">
        <v>528</v>
      </c>
      <c r="D145" s="166" t="s">
        <v>139</v>
      </c>
      <c r="E145" s="166" t="s">
        <v>23</v>
      </c>
      <c r="F145" s="166" t="s">
        <v>119</v>
      </c>
      <c r="G145" s="166"/>
      <c r="H145" s="372">
        <f>H146</f>
        <v>504.6</v>
      </c>
      <c r="I145" s="372">
        <f t="shared" si="65"/>
        <v>0</v>
      </c>
      <c r="J145" s="372">
        <f t="shared" si="65"/>
        <v>0</v>
      </c>
      <c r="K145" s="372">
        <f t="shared" si="65"/>
        <v>0</v>
      </c>
      <c r="L145" s="242">
        <v>0</v>
      </c>
    </row>
    <row r="146" spans="1:17" ht="15.75" customHeight="1" x14ac:dyDescent="0.25">
      <c r="A146" s="12"/>
      <c r="B146" s="422" t="s">
        <v>531</v>
      </c>
      <c r="C146" s="166" t="s">
        <v>528</v>
      </c>
      <c r="D146" s="166" t="s">
        <v>139</v>
      </c>
      <c r="E146" s="166" t="s">
        <v>23</v>
      </c>
      <c r="F146" s="166" t="s">
        <v>529</v>
      </c>
      <c r="G146" s="166"/>
      <c r="H146" s="372">
        <f>H147</f>
        <v>504.6</v>
      </c>
      <c r="I146" s="372">
        <f t="shared" si="65"/>
        <v>0</v>
      </c>
      <c r="J146" s="372">
        <f t="shared" si="65"/>
        <v>0</v>
      </c>
      <c r="K146" s="372">
        <f t="shared" si="65"/>
        <v>0</v>
      </c>
      <c r="L146" s="242">
        <v>0</v>
      </c>
    </row>
    <row r="147" spans="1:17" ht="20.25" customHeight="1" x14ac:dyDescent="0.25">
      <c r="A147" s="12"/>
      <c r="B147" s="422" t="s">
        <v>81</v>
      </c>
      <c r="C147" s="166" t="s">
        <v>528</v>
      </c>
      <c r="D147" s="166" t="s">
        <v>139</v>
      </c>
      <c r="E147" s="166" t="s">
        <v>23</v>
      </c>
      <c r="F147" s="166" t="s">
        <v>529</v>
      </c>
      <c r="G147" s="166" t="s">
        <v>82</v>
      </c>
      <c r="H147" s="372">
        <v>504.6</v>
      </c>
      <c r="I147" s="247"/>
      <c r="J147" s="247"/>
      <c r="K147" s="242">
        <v>0</v>
      </c>
      <c r="L147" s="242">
        <v>0</v>
      </c>
    </row>
    <row r="148" spans="1:17" ht="45.75" customHeight="1" x14ac:dyDescent="0.25">
      <c r="A148" s="12"/>
      <c r="B148" s="422" t="s">
        <v>527</v>
      </c>
      <c r="C148" s="166" t="s">
        <v>528</v>
      </c>
      <c r="D148" s="166" t="s">
        <v>65</v>
      </c>
      <c r="E148" s="166" t="s">
        <v>23</v>
      </c>
      <c r="F148" s="166" t="s">
        <v>119</v>
      </c>
      <c r="G148" s="166"/>
      <c r="H148" s="372">
        <f>H149</f>
        <v>3070</v>
      </c>
      <c r="I148" s="372">
        <f t="shared" ref="I148:K150" si="66">I149</f>
        <v>0</v>
      </c>
      <c r="J148" s="372">
        <f t="shared" si="66"/>
        <v>0</v>
      </c>
      <c r="K148" s="372">
        <f t="shared" si="66"/>
        <v>0</v>
      </c>
      <c r="L148" s="242">
        <v>0</v>
      </c>
    </row>
    <row r="149" spans="1:17" ht="20.25" customHeight="1" x14ac:dyDescent="0.25">
      <c r="A149" s="12"/>
      <c r="B149" s="422" t="s">
        <v>606</v>
      </c>
      <c r="C149" s="166" t="s">
        <v>528</v>
      </c>
      <c r="D149" s="166" t="s">
        <v>139</v>
      </c>
      <c r="E149" s="166" t="s">
        <v>23</v>
      </c>
      <c r="F149" s="166" t="s">
        <v>119</v>
      </c>
      <c r="G149" s="166"/>
      <c r="H149" s="372">
        <f>H150</f>
        <v>3070</v>
      </c>
      <c r="I149" s="372">
        <f t="shared" si="66"/>
        <v>0</v>
      </c>
      <c r="J149" s="372">
        <f t="shared" si="66"/>
        <v>0</v>
      </c>
      <c r="K149" s="372">
        <f t="shared" si="66"/>
        <v>0</v>
      </c>
      <c r="L149" s="242">
        <v>0</v>
      </c>
    </row>
    <row r="150" spans="1:17" ht="51" customHeight="1" x14ac:dyDescent="0.25">
      <c r="A150" s="12"/>
      <c r="B150" s="422" t="s">
        <v>607</v>
      </c>
      <c r="C150" s="166" t="s">
        <v>528</v>
      </c>
      <c r="D150" s="166" t="s">
        <v>139</v>
      </c>
      <c r="E150" s="166" t="s">
        <v>23</v>
      </c>
      <c r="F150" s="166" t="s">
        <v>608</v>
      </c>
      <c r="G150" s="166"/>
      <c r="H150" s="372">
        <f>H151</f>
        <v>3070</v>
      </c>
      <c r="I150" s="372">
        <f t="shared" si="66"/>
        <v>0</v>
      </c>
      <c r="J150" s="372">
        <f t="shared" si="66"/>
        <v>0</v>
      </c>
      <c r="K150" s="372">
        <f t="shared" si="66"/>
        <v>0</v>
      </c>
      <c r="L150" s="242">
        <v>0</v>
      </c>
    </row>
    <row r="151" spans="1:17" ht="51.75" customHeight="1" x14ac:dyDescent="0.25">
      <c r="A151" s="12"/>
      <c r="B151" s="422" t="s">
        <v>534</v>
      </c>
      <c r="C151" s="166" t="s">
        <v>528</v>
      </c>
      <c r="D151" s="166" t="s">
        <v>139</v>
      </c>
      <c r="E151" s="166" t="s">
        <v>23</v>
      </c>
      <c r="F151" s="166" t="s">
        <v>608</v>
      </c>
      <c r="G151" s="166" t="s">
        <v>80</v>
      </c>
      <c r="H151" s="372">
        <v>3070</v>
      </c>
      <c r="I151" s="247"/>
      <c r="J151" s="247"/>
      <c r="K151" s="242">
        <v>0</v>
      </c>
      <c r="L151" s="242">
        <v>0</v>
      </c>
    </row>
    <row r="152" spans="1:17" ht="32.25" customHeight="1" x14ac:dyDescent="0.25">
      <c r="A152" s="22"/>
      <c r="B152" s="483" t="s">
        <v>443</v>
      </c>
      <c r="C152" s="484"/>
      <c r="D152" s="484"/>
      <c r="E152" s="484"/>
      <c r="F152" s="484"/>
      <c r="G152" s="484"/>
      <c r="H152" s="484"/>
      <c r="K152" s="187"/>
    </row>
    <row r="153" spans="1:17" ht="32.25" customHeight="1" x14ac:dyDescent="0.25">
      <c r="A153" s="22"/>
      <c r="B153" s="19"/>
      <c r="C153" s="292"/>
      <c r="D153" s="292"/>
      <c r="E153" s="292"/>
      <c r="F153" s="292"/>
      <c r="G153" s="292"/>
      <c r="H153" s="292"/>
      <c r="K153" s="187"/>
    </row>
    <row r="154" spans="1:17" x14ac:dyDescent="0.25">
      <c r="G154" s="187"/>
      <c r="H154" s="187"/>
      <c r="K154" s="187"/>
      <c r="O154" s="187"/>
      <c r="P154" s="187"/>
      <c r="Q154" s="187"/>
    </row>
    <row r="155" spans="1:17" x14ac:dyDescent="0.25">
      <c r="B155" s="20"/>
      <c r="K155" s="187"/>
      <c r="O155" s="187"/>
      <c r="P155" s="187"/>
      <c r="Q155" s="187"/>
    </row>
    <row r="156" spans="1:17" x14ac:dyDescent="0.25">
      <c r="K156" s="187"/>
      <c r="O156" s="187"/>
      <c r="P156" s="187"/>
      <c r="Q156" s="187"/>
    </row>
    <row r="157" spans="1:17" x14ac:dyDescent="0.25">
      <c r="K157" s="187"/>
    </row>
  </sheetData>
  <mergeCells count="9">
    <mergeCell ref="C8:F8"/>
    <mergeCell ref="C9:F9"/>
    <mergeCell ref="B152:H152"/>
    <mergeCell ref="A6:H6"/>
    <mergeCell ref="C1:L1"/>
    <mergeCell ref="C2:L2"/>
    <mergeCell ref="C3:L3"/>
    <mergeCell ref="C4:L4"/>
    <mergeCell ref="C5:L5"/>
  </mergeCells>
  <phoneticPr fontId="28" type="noConversion"/>
  <pageMargins left="0.43307086614173229" right="0.23622047244094491" top="0.35433070866141736" bottom="0.35433070866141736" header="0.31496062992125984" footer="0.31496062992125984"/>
  <pageSetup paperSize="9" scale="9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2"/>
  <sheetViews>
    <sheetView view="pageBreakPreview" topLeftCell="A4" zoomScale="120" zoomScaleNormal="91" zoomScaleSheetLayoutView="120" workbookViewId="0">
      <selection activeCell="C6" sqref="C6:K6"/>
    </sheetView>
  </sheetViews>
  <sheetFormatPr defaultColWidth="11.42578125" defaultRowHeight="15" x14ac:dyDescent="0.25"/>
  <cols>
    <col min="1" max="1" width="3.85546875" style="48" customWidth="1"/>
    <col min="2" max="2" width="65.28515625" style="48" customWidth="1"/>
    <col min="3" max="3" width="4.85546875" style="48" customWidth="1"/>
    <col min="4" max="5" width="3.85546875" style="48" customWidth="1"/>
    <col min="6" max="6" width="4.140625" style="48" customWidth="1"/>
    <col min="7" max="7" width="3.28515625" style="48" customWidth="1"/>
    <col min="8" max="8" width="4" style="48" customWidth="1"/>
    <col min="9" max="9" width="7.42578125" style="48" customWidth="1"/>
    <col min="10" max="10" width="4.7109375" style="67" customWidth="1"/>
    <col min="11" max="11" width="12.7109375" style="67" customWidth="1"/>
    <col min="12" max="12" width="14.5703125" style="94" customWidth="1"/>
    <col min="13" max="13" width="14.7109375" style="95" customWidth="1"/>
    <col min="14" max="14" width="9.140625" style="95" customWidth="1"/>
    <col min="15" max="15" width="14.42578125" style="48" customWidth="1"/>
    <col min="16" max="246" width="9.140625" style="48" customWidth="1"/>
    <col min="247" max="247" width="3.85546875" style="48" customWidth="1"/>
    <col min="248" max="248" width="45.28515625" style="48" customWidth="1"/>
    <col min="249" max="249" width="4.85546875" style="48" customWidth="1"/>
    <col min="250" max="251" width="3.85546875" style="48" customWidth="1"/>
    <col min="252" max="252" width="3.7109375" style="48" customWidth="1"/>
    <col min="253" max="253" width="2.5703125" style="48" customWidth="1"/>
    <col min="254" max="254" width="7.42578125" style="48" customWidth="1"/>
    <col min="255" max="255" width="4.7109375" style="48" customWidth="1"/>
    <col min="256" max="16384" width="11.42578125" style="48"/>
  </cols>
  <sheetData>
    <row r="1" spans="1:17" x14ac:dyDescent="0.25">
      <c r="B1"/>
      <c r="C1" s="487" t="s">
        <v>185</v>
      </c>
      <c r="D1" s="487"/>
      <c r="E1" s="487"/>
      <c r="F1" s="487"/>
      <c r="G1" s="487"/>
      <c r="H1" s="487"/>
      <c r="I1" s="487"/>
      <c r="J1" s="487"/>
      <c r="K1" s="487"/>
      <c r="L1" s="457"/>
      <c r="M1" s="457"/>
    </row>
    <row r="2" spans="1:17" x14ac:dyDescent="0.25">
      <c r="C2" s="487" t="s">
        <v>521</v>
      </c>
      <c r="D2" s="487"/>
      <c r="E2" s="487"/>
      <c r="F2" s="487"/>
      <c r="G2" s="487"/>
      <c r="H2" s="487"/>
      <c r="I2" s="487"/>
      <c r="J2" s="487"/>
      <c r="K2" s="487"/>
      <c r="L2" s="457"/>
      <c r="M2" s="457"/>
      <c r="P2" s="101"/>
      <c r="Q2" s="101"/>
    </row>
    <row r="3" spans="1:17" x14ac:dyDescent="0.25">
      <c r="C3" s="487" t="s">
        <v>1</v>
      </c>
      <c r="D3" s="487"/>
      <c r="E3" s="487"/>
      <c r="F3" s="487"/>
      <c r="G3" s="487"/>
      <c r="H3" s="487"/>
      <c r="I3" s="487"/>
      <c r="J3" s="487"/>
      <c r="K3" s="487"/>
      <c r="L3" s="457"/>
      <c r="M3" s="457"/>
    </row>
    <row r="4" spans="1:17" x14ac:dyDescent="0.25">
      <c r="C4" s="487" t="s">
        <v>2</v>
      </c>
      <c r="D4" s="487"/>
      <c r="E4" s="487"/>
      <c r="F4" s="487"/>
      <c r="G4" s="487"/>
      <c r="H4" s="487"/>
      <c r="I4" s="487"/>
      <c r="J4" s="487"/>
      <c r="K4" s="487"/>
      <c r="L4" s="457"/>
      <c r="M4" s="457"/>
    </row>
    <row r="5" spans="1:17" x14ac:dyDescent="0.25">
      <c r="C5" s="273"/>
      <c r="D5" s="273"/>
      <c r="E5" s="273"/>
      <c r="F5" s="273"/>
      <c r="G5" s="273"/>
      <c r="H5" s="273"/>
      <c r="I5" s="487" t="s">
        <v>611</v>
      </c>
      <c r="J5" s="457"/>
      <c r="K5" s="457"/>
      <c r="L5" s="457"/>
      <c r="M5" s="457"/>
    </row>
    <row r="6" spans="1:17" ht="12.75" customHeight="1" x14ac:dyDescent="0.25">
      <c r="C6" s="487"/>
      <c r="D6" s="487"/>
      <c r="E6" s="487"/>
      <c r="F6" s="487"/>
      <c r="G6" s="487"/>
      <c r="H6" s="487"/>
      <c r="I6" s="487"/>
      <c r="J6" s="487"/>
      <c r="K6" s="487"/>
    </row>
    <row r="7" spans="1:17" x14ac:dyDescent="0.25">
      <c r="A7" s="493" t="s">
        <v>599</v>
      </c>
      <c r="B7" s="493"/>
      <c r="C7" s="493"/>
      <c r="D7" s="493"/>
      <c r="E7" s="493"/>
      <c r="F7" s="493"/>
      <c r="G7" s="493"/>
      <c r="H7" s="493"/>
      <c r="I7" s="493"/>
      <c r="J7" s="493"/>
      <c r="K7" s="493"/>
    </row>
    <row r="8" spans="1:17" ht="6" customHeight="1" x14ac:dyDescent="0.25">
      <c r="A8" s="494"/>
      <c r="B8" s="494"/>
      <c r="C8" s="494"/>
      <c r="D8" s="494"/>
      <c r="E8" s="494"/>
      <c r="F8" s="494"/>
      <c r="G8" s="494"/>
      <c r="H8" s="494"/>
      <c r="I8" s="494"/>
      <c r="J8" s="494"/>
      <c r="K8" s="494"/>
    </row>
    <row r="9" spans="1:17" ht="17.25" customHeight="1" x14ac:dyDescent="0.25">
      <c r="A9" s="76"/>
      <c r="B9" s="76"/>
      <c r="C9" s="76"/>
      <c r="D9" s="76"/>
      <c r="E9" s="76"/>
      <c r="F9" s="76"/>
      <c r="G9" s="76"/>
      <c r="H9" s="76"/>
      <c r="I9" s="76"/>
      <c r="J9" s="77"/>
      <c r="K9" s="77"/>
      <c r="M9" s="266" t="s">
        <v>58</v>
      </c>
    </row>
    <row r="10" spans="1:17" ht="174.75" customHeight="1" x14ac:dyDescent="0.25">
      <c r="A10" s="339" t="s">
        <v>59</v>
      </c>
      <c r="B10" s="339" t="s">
        <v>4</v>
      </c>
      <c r="C10" s="340" t="s">
        <v>60</v>
      </c>
      <c r="D10" s="341" t="s">
        <v>61</v>
      </c>
      <c r="E10" s="341" t="s">
        <v>6</v>
      </c>
      <c r="F10" s="495" t="s">
        <v>32</v>
      </c>
      <c r="G10" s="496"/>
      <c r="H10" s="496"/>
      <c r="I10" s="497"/>
      <c r="J10" s="342" t="s">
        <v>33</v>
      </c>
      <c r="K10" s="346" t="s">
        <v>524</v>
      </c>
      <c r="L10" s="336" t="s">
        <v>593</v>
      </c>
      <c r="M10" s="336" t="s">
        <v>114</v>
      </c>
    </row>
    <row r="11" spans="1:17" x14ac:dyDescent="0.25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498">
        <v>6</v>
      </c>
      <c r="G11" s="499"/>
      <c r="H11" s="499"/>
      <c r="I11" s="500"/>
      <c r="J11" s="293">
        <v>7</v>
      </c>
      <c r="K11" s="330">
        <v>8</v>
      </c>
      <c r="L11" s="165">
        <v>9</v>
      </c>
      <c r="M11" s="165">
        <v>10</v>
      </c>
    </row>
    <row r="12" spans="1:17" x14ac:dyDescent="0.25">
      <c r="A12" s="24"/>
      <c r="B12" s="50" t="s">
        <v>62</v>
      </c>
      <c r="C12" s="44"/>
      <c r="D12" s="44"/>
      <c r="E12" s="44"/>
      <c r="F12" s="488"/>
      <c r="G12" s="489"/>
      <c r="H12" s="489"/>
      <c r="I12" s="490"/>
      <c r="J12" s="321"/>
      <c r="K12" s="383">
        <f>K13+K25</f>
        <v>43023.4</v>
      </c>
      <c r="L12" s="162">
        <f>L25+L13</f>
        <v>16098.099999999999</v>
      </c>
      <c r="M12" s="162">
        <f>L12*100/K12</f>
        <v>37.417080007623753</v>
      </c>
      <c r="N12" s="97"/>
      <c r="O12" s="49"/>
      <c r="Q12" s="49"/>
    </row>
    <row r="13" spans="1:17" x14ac:dyDescent="0.25">
      <c r="A13" s="44">
        <v>1</v>
      </c>
      <c r="B13" s="43" t="s">
        <v>113</v>
      </c>
      <c r="C13" s="44">
        <v>991</v>
      </c>
      <c r="D13" s="45"/>
      <c r="E13" s="45"/>
      <c r="F13" s="309"/>
      <c r="G13" s="310"/>
      <c r="H13" s="310"/>
      <c r="I13" s="311"/>
      <c r="J13" s="157"/>
      <c r="K13" s="162">
        <f>K14</f>
        <v>99.300000000000011</v>
      </c>
      <c r="L13" s="162">
        <f>L20+L19</f>
        <v>44.4</v>
      </c>
      <c r="M13" s="162">
        <f>L13*100/K13</f>
        <v>44.712990936555883</v>
      </c>
    </row>
    <row r="14" spans="1:17" x14ac:dyDescent="0.25">
      <c r="A14" s="45" t="s">
        <v>559</v>
      </c>
      <c r="B14" s="43" t="s">
        <v>7</v>
      </c>
      <c r="C14" s="44">
        <v>991</v>
      </c>
      <c r="D14" s="45" t="s">
        <v>22</v>
      </c>
      <c r="E14" s="45" t="s">
        <v>23</v>
      </c>
      <c r="F14" s="309"/>
      <c r="G14" s="310"/>
      <c r="H14" s="310"/>
      <c r="I14" s="311"/>
      <c r="J14" s="157"/>
      <c r="K14" s="162">
        <f>K15+K20</f>
        <v>99.300000000000011</v>
      </c>
      <c r="L14" s="162">
        <f>L13</f>
        <v>44.4</v>
      </c>
      <c r="M14" s="162">
        <f>L14*100/K14</f>
        <v>44.712990936555883</v>
      </c>
    </row>
    <row r="15" spans="1:17" ht="47.25" x14ac:dyDescent="0.25">
      <c r="A15" s="45"/>
      <c r="B15" s="197" t="s">
        <v>155</v>
      </c>
      <c r="C15" s="44">
        <v>991</v>
      </c>
      <c r="D15" s="45" t="s">
        <v>22</v>
      </c>
      <c r="E15" s="46" t="s">
        <v>26</v>
      </c>
      <c r="F15" s="309"/>
      <c r="G15" s="312"/>
      <c r="H15" s="312"/>
      <c r="I15" s="313"/>
      <c r="J15" s="161"/>
      <c r="K15" s="383">
        <f>K16</f>
        <v>0.4</v>
      </c>
      <c r="L15" s="162">
        <f>L19</f>
        <v>0</v>
      </c>
      <c r="M15" s="162">
        <f>L15*100/K15</f>
        <v>0</v>
      </c>
      <c r="N15" s="96"/>
    </row>
    <row r="16" spans="1:17" ht="31.5" x14ac:dyDescent="0.25">
      <c r="A16" s="133"/>
      <c r="B16" s="91" t="s">
        <v>156</v>
      </c>
      <c r="C16" s="24">
        <v>991</v>
      </c>
      <c r="D16" s="25" t="s">
        <v>22</v>
      </c>
      <c r="E16" s="26" t="s">
        <v>26</v>
      </c>
      <c r="F16" s="167" t="s">
        <v>154</v>
      </c>
      <c r="G16" s="314" t="s">
        <v>65</v>
      </c>
      <c r="H16" s="160" t="s">
        <v>23</v>
      </c>
      <c r="I16" s="168" t="s">
        <v>119</v>
      </c>
      <c r="J16" s="168"/>
      <c r="K16" s="384">
        <f>K17</f>
        <v>0.4</v>
      </c>
      <c r="L16" s="155">
        <f>L19</f>
        <v>0</v>
      </c>
      <c r="M16" s="155">
        <f>L16*100/K16</f>
        <v>0</v>
      </c>
      <c r="O16" s="49"/>
    </row>
    <row r="17" spans="1:17" ht="15.75" x14ac:dyDescent="0.25">
      <c r="A17" s="133"/>
      <c r="B17" s="91" t="s">
        <v>157</v>
      </c>
      <c r="C17" s="24">
        <v>991</v>
      </c>
      <c r="D17" s="25" t="s">
        <v>22</v>
      </c>
      <c r="E17" s="26" t="s">
        <v>26</v>
      </c>
      <c r="F17" s="167" t="s">
        <v>154</v>
      </c>
      <c r="G17" s="314" t="s">
        <v>67</v>
      </c>
      <c r="H17" s="160" t="s">
        <v>23</v>
      </c>
      <c r="I17" s="168" t="s">
        <v>119</v>
      </c>
      <c r="J17" s="168"/>
      <c r="K17" s="384">
        <f>K18</f>
        <v>0.4</v>
      </c>
      <c r="L17" s="155">
        <f>L19</f>
        <v>0</v>
      </c>
      <c r="M17" s="155">
        <f t="shared" ref="M17:M86" si="0">L17*100/K17</f>
        <v>0</v>
      </c>
      <c r="N17" s="96"/>
      <c r="P17" s="49"/>
    </row>
    <row r="18" spans="1:17" ht="31.5" x14ac:dyDescent="0.25">
      <c r="A18" s="45"/>
      <c r="B18" s="91" t="s">
        <v>158</v>
      </c>
      <c r="C18" s="24">
        <v>991</v>
      </c>
      <c r="D18" s="25" t="s">
        <v>22</v>
      </c>
      <c r="E18" s="25" t="s">
        <v>26</v>
      </c>
      <c r="F18" s="315" t="s">
        <v>154</v>
      </c>
      <c r="G18" s="316" t="s">
        <v>67</v>
      </c>
      <c r="H18" s="316" t="s">
        <v>23</v>
      </c>
      <c r="I18" s="317" t="s">
        <v>130</v>
      </c>
      <c r="J18" s="166"/>
      <c r="K18" s="155">
        <f>K19</f>
        <v>0.4</v>
      </c>
      <c r="L18" s="155">
        <f>L19</f>
        <v>0</v>
      </c>
      <c r="M18" s="155">
        <f t="shared" si="0"/>
        <v>0</v>
      </c>
    </row>
    <row r="19" spans="1:17" ht="31.5" x14ac:dyDescent="0.25">
      <c r="A19" s="45"/>
      <c r="B19" s="124" t="s">
        <v>159</v>
      </c>
      <c r="C19" s="24">
        <v>991</v>
      </c>
      <c r="D19" s="25" t="s">
        <v>22</v>
      </c>
      <c r="E19" s="25" t="s">
        <v>26</v>
      </c>
      <c r="F19" s="315" t="s">
        <v>154</v>
      </c>
      <c r="G19" s="316" t="s">
        <v>67</v>
      </c>
      <c r="H19" s="316" t="s">
        <v>23</v>
      </c>
      <c r="I19" s="317" t="s">
        <v>130</v>
      </c>
      <c r="J19" s="166" t="s">
        <v>80</v>
      </c>
      <c r="K19" s="155">
        <v>0.4</v>
      </c>
      <c r="L19" s="155">
        <v>0</v>
      </c>
      <c r="M19" s="155">
        <f t="shared" si="0"/>
        <v>0</v>
      </c>
    </row>
    <row r="20" spans="1:17" x14ac:dyDescent="0.25">
      <c r="A20" s="45"/>
      <c r="B20" s="43" t="s">
        <v>7</v>
      </c>
      <c r="C20" s="44">
        <v>991</v>
      </c>
      <c r="D20" s="45" t="s">
        <v>22</v>
      </c>
      <c r="E20" s="45" t="s">
        <v>28</v>
      </c>
      <c r="F20" s="309"/>
      <c r="G20" s="310"/>
      <c r="H20" s="310"/>
      <c r="I20" s="311"/>
      <c r="J20" s="157"/>
      <c r="K20" s="162">
        <f>K21</f>
        <v>98.9</v>
      </c>
      <c r="L20" s="244" t="str">
        <f>L24</f>
        <v>44,4</v>
      </c>
      <c r="M20" s="155">
        <f t="shared" si="0"/>
        <v>44.893832153690596</v>
      </c>
    </row>
    <row r="21" spans="1:17" ht="30" x14ac:dyDescent="0.25">
      <c r="A21" s="133"/>
      <c r="B21" s="51" t="s">
        <v>63</v>
      </c>
      <c r="C21" s="24">
        <v>991</v>
      </c>
      <c r="D21" s="25" t="s">
        <v>22</v>
      </c>
      <c r="E21" s="26" t="s">
        <v>28</v>
      </c>
      <c r="F21" s="167" t="s">
        <v>64</v>
      </c>
      <c r="G21" s="160" t="s">
        <v>65</v>
      </c>
      <c r="H21" s="160" t="s">
        <v>23</v>
      </c>
      <c r="I21" s="168" t="s">
        <v>119</v>
      </c>
      <c r="J21" s="168"/>
      <c r="K21" s="384">
        <f>K22</f>
        <v>98.9</v>
      </c>
      <c r="L21" s="242" t="str">
        <f>L24</f>
        <v>44,4</v>
      </c>
      <c r="M21" s="155">
        <f t="shared" si="0"/>
        <v>44.893832153690596</v>
      </c>
      <c r="O21" s="49"/>
    </row>
    <row r="22" spans="1:17" x14ac:dyDescent="0.25">
      <c r="A22" s="133"/>
      <c r="B22" s="51" t="s">
        <v>53</v>
      </c>
      <c r="C22" s="24">
        <v>991</v>
      </c>
      <c r="D22" s="25" t="s">
        <v>22</v>
      </c>
      <c r="E22" s="26" t="s">
        <v>28</v>
      </c>
      <c r="F22" s="167" t="s">
        <v>64</v>
      </c>
      <c r="G22" s="160" t="s">
        <v>67</v>
      </c>
      <c r="H22" s="160" t="s">
        <v>23</v>
      </c>
      <c r="I22" s="168" t="s">
        <v>119</v>
      </c>
      <c r="J22" s="168"/>
      <c r="K22" s="384">
        <f>K23</f>
        <v>98.9</v>
      </c>
      <c r="L22" s="242" t="str">
        <f>L24</f>
        <v>44,4</v>
      </c>
      <c r="M22" s="155">
        <f t="shared" si="0"/>
        <v>44.893832153690596</v>
      </c>
      <c r="N22" s="96"/>
      <c r="P22" s="49"/>
    </row>
    <row r="23" spans="1:17" x14ac:dyDescent="0.25">
      <c r="A23" s="133"/>
      <c r="B23" s="52" t="s">
        <v>68</v>
      </c>
      <c r="C23" s="24">
        <v>991</v>
      </c>
      <c r="D23" s="25" t="s">
        <v>22</v>
      </c>
      <c r="E23" s="26" t="s">
        <v>28</v>
      </c>
      <c r="F23" s="167" t="s">
        <v>64</v>
      </c>
      <c r="G23" s="160" t="s">
        <v>67</v>
      </c>
      <c r="H23" s="160" t="s">
        <v>23</v>
      </c>
      <c r="I23" s="168" t="s">
        <v>130</v>
      </c>
      <c r="J23" s="168"/>
      <c r="K23" s="384">
        <f>K24</f>
        <v>98.9</v>
      </c>
      <c r="L23" s="242" t="str">
        <f>L24</f>
        <v>44,4</v>
      </c>
      <c r="M23" s="155">
        <f t="shared" si="0"/>
        <v>44.893832153690596</v>
      </c>
      <c r="O23" s="49"/>
      <c r="P23" s="49"/>
    </row>
    <row r="24" spans="1:17" x14ac:dyDescent="0.25">
      <c r="A24" s="133"/>
      <c r="B24" s="51" t="s">
        <v>69</v>
      </c>
      <c r="C24" s="165">
        <v>991</v>
      </c>
      <c r="D24" s="166" t="s">
        <v>22</v>
      </c>
      <c r="E24" s="167" t="s">
        <v>28</v>
      </c>
      <c r="F24" s="167" t="s">
        <v>64</v>
      </c>
      <c r="G24" s="160" t="s">
        <v>67</v>
      </c>
      <c r="H24" s="160" t="s">
        <v>23</v>
      </c>
      <c r="I24" s="168" t="s">
        <v>130</v>
      </c>
      <c r="J24" s="168" t="s">
        <v>70</v>
      </c>
      <c r="K24" s="384">
        <v>98.9</v>
      </c>
      <c r="L24" s="308" t="s">
        <v>601</v>
      </c>
      <c r="M24" s="155">
        <f t="shared" si="0"/>
        <v>44.893832153690596</v>
      </c>
      <c r="N24" s="96"/>
      <c r="O24" s="49"/>
    </row>
    <row r="25" spans="1:17" x14ac:dyDescent="0.25">
      <c r="A25" s="45">
        <v>2</v>
      </c>
      <c r="B25" s="53" t="s">
        <v>71</v>
      </c>
      <c r="C25" s="44">
        <v>992</v>
      </c>
      <c r="D25" s="42"/>
      <c r="E25" s="42"/>
      <c r="F25" s="167"/>
      <c r="G25" s="160"/>
      <c r="H25" s="160"/>
      <c r="I25" s="168"/>
      <c r="J25" s="156"/>
      <c r="K25" s="162">
        <f>K26+K70+K76+K99+K122+K149+K157+K169+K180+K188+K194</f>
        <v>42924.1</v>
      </c>
      <c r="L25" s="162">
        <f>L26+L70+L76+L99+L122+L149+L157+L169+L180+L188+L194</f>
        <v>16053.699999999999</v>
      </c>
      <c r="M25" s="155">
        <f t="shared" si="0"/>
        <v>37.400201751463634</v>
      </c>
      <c r="N25" s="96"/>
      <c r="O25" s="49"/>
      <c r="P25" s="49"/>
      <c r="Q25" s="49"/>
    </row>
    <row r="26" spans="1:17" s="47" customFormat="1" x14ac:dyDescent="0.25">
      <c r="A26" s="45" t="s">
        <v>560</v>
      </c>
      <c r="B26" s="53" t="s">
        <v>7</v>
      </c>
      <c r="C26" s="44">
        <v>992</v>
      </c>
      <c r="D26" s="45" t="s">
        <v>22</v>
      </c>
      <c r="E26" s="45" t="s">
        <v>23</v>
      </c>
      <c r="F26" s="158"/>
      <c r="G26" s="159"/>
      <c r="H26" s="159"/>
      <c r="I26" s="161"/>
      <c r="J26" s="157"/>
      <c r="K26" s="162">
        <f>K27+K32+K52+K57+K51</f>
        <v>10464</v>
      </c>
      <c r="L26" s="162">
        <f>L27+L32+L52+L57+L51</f>
        <v>4751.7999999999993</v>
      </c>
      <c r="M26" s="155">
        <f t="shared" si="0"/>
        <v>45.410932721712534</v>
      </c>
      <c r="N26" s="98"/>
    </row>
    <row r="27" spans="1:17" s="47" customFormat="1" ht="30" x14ac:dyDescent="0.25">
      <c r="A27" s="45"/>
      <c r="B27" s="198" t="s">
        <v>37</v>
      </c>
      <c r="C27" s="24">
        <v>992</v>
      </c>
      <c r="D27" s="133" t="s">
        <v>22</v>
      </c>
      <c r="E27" s="133" t="s">
        <v>24</v>
      </c>
      <c r="F27" s="167"/>
      <c r="G27" s="160"/>
      <c r="H27" s="160"/>
      <c r="I27" s="168"/>
      <c r="J27" s="166"/>
      <c r="K27" s="155">
        <f>K28</f>
        <v>1110</v>
      </c>
      <c r="L27" s="155">
        <f>L31</f>
        <v>568.29999999999995</v>
      </c>
      <c r="M27" s="155">
        <f t="shared" si="0"/>
        <v>51.198198198198192</v>
      </c>
      <c r="N27" s="98"/>
    </row>
    <row r="28" spans="1:17" s="47" customFormat="1" x14ac:dyDescent="0.25">
      <c r="A28" s="45"/>
      <c r="B28" s="51" t="s">
        <v>72</v>
      </c>
      <c r="C28" s="24">
        <v>992</v>
      </c>
      <c r="D28" s="25" t="s">
        <v>22</v>
      </c>
      <c r="E28" s="25" t="s">
        <v>24</v>
      </c>
      <c r="F28" s="167" t="s">
        <v>73</v>
      </c>
      <c r="G28" s="160" t="s">
        <v>65</v>
      </c>
      <c r="H28" s="160" t="s">
        <v>23</v>
      </c>
      <c r="I28" s="168" t="s">
        <v>119</v>
      </c>
      <c r="J28" s="166"/>
      <c r="K28" s="155">
        <v>1110</v>
      </c>
      <c r="L28" s="155">
        <f>L31</f>
        <v>568.29999999999995</v>
      </c>
      <c r="M28" s="155">
        <f t="shared" si="0"/>
        <v>51.198198198198192</v>
      </c>
      <c r="N28" s="98"/>
      <c r="O28" s="58"/>
    </row>
    <row r="29" spans="1:17" s="47" customFormat="1" x14ac:dyDescent="0.25">
      <c r="A29" s="45"/>
      <c r="B29" s="51" t="s">
        <v>51</v>
      </c>
      <c r="C29" s="24">
        <v>992</v>
      </c>
      <c r="D29" s="25" t="s">
        <v>22</v>
      </c>
      <c r="E29" s="25" t="s">
        <v>24</v>
      </c>
      <c r="F29" s="167" t="s">
        <v>73</v>
      </c>
      <c r="G29" s="160" t="s">
        <v>74</v>
      </c>
      <c r="H29" s="160" t="s">
        <v>23</v>
      </c>
      <c r="I29" s="168" t="s">
        <v>119</v>
      </c>
      <c r="J29" s="166"/>
      <c r="K29" s="155">
        <v>1110</v>
      </c>
      <c r="L29" s="155">
        <f>L31</f>
        <v>568.29999999999995</v>
      </c>
      <c r="M29" s="155">
        <f t="shared" si="0"/>
        <v>51.198198198198192</v>
      </c>
      <c r="N29" s="98"/>
      <c r="O29" s="58"/>
    </row>
    <row r="30" spans="1:17" s="47" customFormat="1" x14ac:dyDescent="0.25">
      <c r="A30" s="45"/>
      <c r="B30" s="198" t="s">
        <v>68</v>
      </c>
      <c r="C30" s="24">
        <v>992</v>
      </c>
      <c r="D30" s="25" t="s">
        <v>22</v>
      </c>
      <c r="E30" s="25" t="s">
        <v>24</v>
      </c>
      <c r="F30" s="167" t="s">
        <v>73</v>
      </c>
      <c r="G30" s="160" t="s">
        <v>74</v>
      </c>
      <c r="H30" s="160" t="s">
        <v>23</v>
      </c>
      <c r="I30" s="168" t="s">
        <v>130</v>
      </c>
      <c r="J30" s="166"/>
      <c r="K30" s="155">
        <v>1110</v>
      </c>
      <c r="L30" s="155">
        <f>L31</f>
        <v>568.29999999999995</v>
      </c>
      <c r="M30" s="155">
        <f t="shared" si="0"/>
        <v>51.198198198198192</v>
      </c>
      <c r="N30" s="98"/>
    </row>
    <row r="31" spans="1:17" s="47" customFormat="1" ht="60" x14ac:dyDescent="0.25">
      <c r="A31" s="45"/>
      <c r="B31" s="51" t="s">
        <v>75</v>
      </c>
      <c r="C31" s="24">
        <v>992</v>
      </c>
      <c r="D31" s="25" t="s">
        <v>22</v>
      </c>
      <c r="E31" s="25" t="s">
        <v>24</v>
      </c>
      <c r="F31" s="167" t="s">
        <v>73</v>
      </c>
      <c r="G31" s="160" t="s">
        <v>74</v>
      </c>
      <c r="H31" s="160" t="s">
        <v>23</v>
      </c>
      <c r="I31" s="168" t="s">
        <v>130</v>
      </c>
      <c r="J31" s="166" t="s">
        <v>76</v>
      </c>
      <c r="K31" s="155">
        <v>1110</v>
      </c>
      <c r="L31" s="155">
        <v>568.29999999999995</v>
      </c>
      <c r="M31" s="155">
        <f t="shared" si="0"/>
        <v>51.198198198198192</v>
      </c>
      <c r="N31" s="98"/>
      <c r="O31" s="58"/>
    </row>
    <row r="32" spans="1:17" s="47" customFormat="1" ht="45" x14ac:dyDescent="0.25">
      <c r="A32" s="45"/>
      <c r="B32" s="198" t="s">
        <v>77</v>
      </c>
      <c r="C32" s="24">
        <v>992</v>
      </c>
      <c r="D32" s="133" t="s">
        <v>22</v>
      </c>
      <c r="E32" s="133" t="s">
        <v>25</v>
      </c>
      <c r="F32" s="167"/>
      <c r="G32" s="160"/>
      <c r="H32" s="160"/>
      <c r="I32" s="168"/>
      <c r="J32" s="166"/>
      <c r="K32" s="155">
        <f>K33</f>
        <v>6140.3</v>
      </c>
      <c r="L32" s="155">
        <f>L36+L37+L38+L41+L42</f>
        <v>2933.1</v>
      </c>
      <c r="M32" s="155">
        <f t="shared" si="0"/>
        <v>47.768024363630438</v>
      </c>
      <c r="N32" s="98"/>
    </row>
    <row r="33" spans="1:14" s="47" customFormat="1" x14ac:dyDescent="0.25">
      <c r="A33" s="45"/>
      <c r="B33" s="51" t="s">
        <v>146</v>
      </c>
      <c r="C33" s="24">
        <v>992</v>
      </c>
      <c r="D33" s="25" t="s">
        <v>22</v>
      </c>
      <c r="E33" s="25" t="s">
        <v>25</v>
      </c>
      <c r="F33" s="167" t="s">
        <v>78</v>
      </c>
      <c r="G33" s="160" t="s">
        <v>65</v>
      </c>
      <c r="H33" s="160" t="s">
        <v>23</v>
      </c>
      <c r="I33" s="168" t="s">
        <v>119</v>
      </c>
      <c r="J33" s="166"/>
      <c r="K33" s="155">
        <f>K34+K39+K42</f>
        <v>6140.3</v>
      </c>
      <c r="L33" s="155">
        <f>L34+L39+L42</f>
        <v>2933.1</v>
      </c>
      <c r="M33" s="155">
        <f t="shared" si="0"/>
        <v>47.768024363630438</v>
      </c>
      <c r="N33" s="98"/>
    </row>
    <row r="34" spans="1:14" x14ac:dyDescent="0.25">
      <c r="A34" s="428"/>
      <c r="B34" s="51" t="s">
        <v>146</v>
      </c>
      <c r="C34" s="24">
        <v>992</v>
      </c>
      <c r="D34" s="25" t="s">
        <v>22</v>
      </c>
      <c r="E34" s="25" t="s">
        <v>25</v>
      </c>
      <c r="F34" s="167" t="s">
        <v>78</v>
      </c>
      <c r="G34" s="160" t="s">
        <v>74</v>
      </c>
      <c r="H34" s="160" t="s">
        <v>23</v>
      </c>
      <c r="I34" s="168" t="s">
        <v>119</v>
      </c>
      <c r="J34" s="166"/>
      <c r="K34" s="155">
        <f>K35</f>
        <v>6071</v>
      </c>
      <c r="L34" s="155">
        <f>L35</f>
        <v>2900.4</v>
      </c>
      <c r="M34" s="155">
        <f t="shared" si="0"/>
        <v>47.774666447043323</v>
      </c>
    </row>
    <row r="35" spans="1:14" x14ac:dyDescent="0.25">
      <c r="A35" s="428"/>
      <c r="B35" s="198" t="s">
        <v>68</v>
      </c>
      <c r="C35" s="24">
        <v>992</v>
      </c>
      <c r="D35" s="25" t="s">
        <v>22</v>
      </c>
      <c r="E35" s="25" t="s">
        <v>25</v>
      </c>
      <c r="F35" s="167" t="s">
        <v>78</v>
      </c>
      <c r="G35" s="160" t="s">
        <v>74</v>
      </c>
      <c r="H35" s="160" t="s">
        <v>23</v>
      </c>
      <c r="I35" s="168" t="s">
        <v>130</v>
      </c>
      <c r="J35" s="166"/>
      <c r="K35" s="155">
        <f>K36+K37+K38</f>
        <v>6071</v>
      </c>
      <c r="L35" s="155">
        <f>L36+L37+L38</f>
        <v>2900.4</v>
      </c>
      <c r="M35" s="155">
        <f t="shared" si="0"/>
        <v>47.774666447043323</v>
      </c>
    </row>
    <row r="36" spans="1:14" ht="60" x14ac:dyDescent="0.25">
      <c r="A36" s="428"/>
      <c r="B36" s="51" t="s">
        <v>75</v>
      </c>
      <c r="C36" s="24">
        <v>992</v>
      </c>
      <c r="D36" s="25" t="s">
        <v>22</v>
      </c>
      <c r="E36" s="25" t="s">
        <v>25</v>
      </c>
      <c r="F36" s="167" t="s">
        <v>78</v>
      </c>
      <c r="G36" s="160" t="s">
        <v>74</v>
      </c>
      <c r="H36" s="160" t="s">
        <v>23</v>
      </c>
      <c r="I36" s="168" t="s">
        <v>130</v>
      </c>
      <c r="J36" s="166" t="s">
        <v>76</v>
      </c>
      <c r="K36" s="155">
        <v>4841</v>
      </c>
      <c r="L36" s="155">
        <v>2315.1999999999998</v>
      </c>
      <c r="M36" s="155">
        <f t="shared" si="0"/>
        <v>47.824829580665146</v>
      </c>
    </row>
    <row r="37" spans="1:14" ht="30" x14ac:dyDescent="0.25">
      <c r="A37" s="428"/>
      <c r="B37" s="51" t="s">
        <v>79</v>
      </c>
      <c r="C37" s="24">
        <v>992</v>
      </c>
      <c r="D37" s="25" t="s">
        <v>22</v>
      </c>
      <c r="E37" s="25" t="s">
        <v>25</v>
      </c>
      <c r="F37" s="167" t="s">
        <v>78</v>
      </c>
      <c r="G37" s="160" t="s">
        <v>74</v>
      </c>
      <c r="H37" s="160" t="s">
        <v>23</v>
      </c>
      <c r="I37" s="168" t="s">
        <v>130</v>
      </c>
      <c r="J37" s="166" t="s">
        <v>80</v>
      </c>
      <c r="K37" s="155">
        <v>1200</v>
      </c>
      <c r="L37" s="155">
        <v>570.29999999999995</v>
      </c>
      <c r="M37" s="155">
        <f t="shared" si="0"/>
        <v>47.524999999999991</v>
      </c>
    </row>
    <row r="38" spans="1:14" x14ac:dyDescent="0.25">
      <c r="A38" s="429"/>
      <c r="B38" s="13" t="s">
        <v>81</v>
      </c>
      <c r="C38" s="84">
        <v>992</v>
      </c>
      <c r="D38" s="18" t="s">
        <v>22</v>
      </c>
      <c r="E38" s="18" t="s">
        <v>25</v>
      </c>
      <c r="F38" s="167" t="s">
        <v>78</v>
      </c>
      <c r="G38" s="160" t="s">
        <v>74</v>
      </c>
      <c r="H38" s="160" t="s">
        <v>23</v>
      </c>
      <c r="I38" s="168" t="s">
        <v>130</v>
      </c>
      <c r="J38" s="166" t="s">
        <v>82</v>
      </c>
      <c r="K38" s="155">
        <v>30</v>
      </c>
      <c r="L38" s="155">
        <v>14.9</v>
      </c>
      <c r="M38" s="155">
        <f t="shared" si="0"/>
        <v>49.666666666666664</v>
      </c>
    </row>
    <row r="39" spans="1:14" x14ac:dyDescent="0.25">
      <c r="A39" s="428"/>
      <c r="B39" s="51" t="s">
        <v>55</v>
      </c>
      <c r="C39" s="24">
        <v>992</v>
      </c>
      <c r="D39" s="25" t="s">
        <v>22</v>
      </c>
      <c r="E39" s="25" t="s">
        <v>25</v>
      </c>
      <c r="F39" s="167" t="s">
        <v>78</v>
      </c>
      <c r="G39" s="160" t="s">
        <v>67</v>
      </c>
      <c r="H39" s="160" t="s">
        <v>23</v>
      </c>
      <c r="I39" s="168" t="s">
        <v>119</v>
      </c>
      <c r="J39" s="166"/>
      <c r="K39" s="155">
        <v>3.8</v>
      </c>
      <c r="L39" s="155">
        <f>L40</f>
        <v>0</v>
      </c>
      <c r="M39" s="155">
        <f t="shared" si="0"/>
        <v>0</v>
      </c>
    </row>
    <row r="40" spans="1:14" ht="45" x14ac:dyDescent="0.25">
      <c r="A40" s="428"/>
      <c r="B40" s="51" t="s">
        <v>83</v>
      </c>
      <c r="C40" s="24">
        <v>992</v>
      </c>
      <c r="D40" s="25" t="s">
        <v>22</v>
      </c>
      <c r="E40" s="25" t="s">
        <v>25</v>
      </c>
      <c r="F40" s="167" t="s">
        <v>78</v>
      </c>
      <c r="G40" s="160" t="s">
        <v>67</v>
      </c>
      <c r="H40" s="160" t="s">
        <v>23</v>
      </c>
      <c r="I40" s="168" t="s">
        <v>131</v>
      </c>
      <c r="J40" s="166"/>
      <c r="K40" s="155">
        <v>3.8</v>
      </c>
      <c r="L40" s="155">
        <f>L41</f>
        <v>0</v>
      </c>
      <c r="M40" s="155">
        <f t="shared" si="0"/>
        <v>0</v>
      </c>
    </row>
    <row r="41" spans="1:14" ht="30" x14ac:dyDescent="0.25">
      <c r="A41" s="430"/>
      <c r="B41" s="56" t="s">
        <v>79</v>
      </c>
      <c r="C41" s="82">
        <v>992</v>
      </c>
      <c r="D41" s="93" t="s">
        <v>22</v>
      </c>
      <c r="E41" s="93" t="s">
        <v>25</v>
      </c>
      <c r="F41" s="318" t="s">
        <v>78</v>
      </c>
      <c r="G41" s="319" t="s">
        <v>67</v>
      </c>
      <c r="H41" s="319" t="s">
        <v>23</v>
      </c>
      <c r="I41" s="320" t="s">
        <v>131</v>
      </c>
      <c r="J41" s="290" t="s">
        <v>80</v>
      </c>
      <c r="K41" s="245">
        <v>3.8</v>
      </c>
      <c r="L41" s="245">
        <v>0</v>
      </c>
      <c r="M41" s="155">
        <f t="shared" si="0"/>
        <v>0</v>
      </c>
    </row>
    <row r="42" spans="1:14" x14ac:dyDescent="0.25">
      <c r="A42" s="428"/>
      <c r="B42" s="55" t="s">
        <v>296</v>
      </c>
      <c r="C42" s="24">
        <v>992</v>
      </c>
      <c r="D42" s="133" t="s">
        <v>22</v>
      </c>
      <c r="E42" s="133" t="s">
        <v>25</v>
      </c>
      <c r="F42" s="318" t="s">
        <v>78</v>
      </c>
      <c r="G42" s="319" t="s">
        <v>139</v>
      </c>
      <c r="H42" s="319" t="s">
        <v>23</v>
      </c>
      <c r="I42" s="320" t="s">
        <v>119</v>
      </c>
      <c r="J42" s="166"/>
      <c r="K42" s="155">
        <f>K43+K45</f>
        <v>65.5</v>
      </c>
      <c r="L42" s="155">
        <f>L43+L45</f>
        <v>32.700000000000003</v>
      </c>
      <c r="M42" s="155">
        <f t="shared" si="0"/>
        <v>49.92366412213741</v>
      </c>
    </row>
    <row r="43" spans="1:14" ht="45" x14ac:dyDescent="0.25">
      <c r="A43" s="428"/>
      <c r="B43" s="55" t="s">
        <v>297</v>
      </c>
      <c r="C43" s="24">
        <v>992</v>
      </c>
      <c r="D43" s="133" t="s">
        <v>22</v>
      </c>
      <c r="E43" s="133" t="s">
        <v>25</v>
      </c>
      <c r="F43" s="318" t="s">
        <v>78</v>
      </c>
      <c r="G43" s="319" t="s">
        <v>139</v>
      </c>
      <c r="H43" s="319" t="s">
        <v>23</v>
      </c>
      <c r="I43" s="320" t="s">
        <v>298</v>
      </c>
      <c r="J43" s="166"/>
      <c r="K43" s="155">
        <f>K44</f>
        <v>30.8</v>
      </c>
      <c r="L43" s="155">
        <f>L44</f>
        <v>15.4</v>
      </c>
      <c r="M43" s="155">
        <f t="shared" si="0"/>
        <v>50</v>
      </c>
    </row>
    <row r="44" spans="1:14" x14ac:dyDescent="0.25">
      <c r="A44" s="428"/>
      <c r="B44" s="55" t="s">
        <v>69</v>
      </c>
      <c r="C44" s="24">
        <v>992</v>
      </c>
      <c r="D44" s="133" t="s">
        <v>22</v>
      </c>
      <c r="E44" s="133" t="s">
        <v>25</v>
      </c>
      <c r="F44" s="318" t="s">
        <v>78</v>
      </c>
      <c r="G44" s="319" t="s">
        <v>139</v>
      </c>
      <c r="H44" s="319" t="s">
        <v>23</v>
      </c>
      <c r="I44" s="320" t="s">
        <v>298</v>
      </c>
      <c r="J44" s="166" t="s">
        <v>70</v>
      </c>
      <c r="K44" s="155">
        <v>30.8</v>
      </c>
      <c r="L44" s="155">
        <v>15.4</v>
      </c>
      <c r="M44" s="155">
        <f t="shared" si="0"/>
        <v>50</v>
      </c>
    </row>
    <row r="45" spans="1:14" x14ac:dyDescent="0.25">
      <c r="A45" s="428"/>
      <c r="B45" s="55" t="s">
        <v>499</v>
      </c>
      <c r="C45" s="24">
        <v>992</v>
      </c>
      <c r="D45" s="133" t="s">
        <v>22</v>
      </c>
      <c r="E45" s="133" t="s">
        <v>25</v>
      </c>
      <c r="F45" s="318" t="s">
        <v>78</v>
      </c>
      <c r="G45" s="319" t="s">
        <v>139</v>
      </c>
      <c r="H45" s="319" t="s">
        <v>23</v>
      </c>
      <c r="I45" s="320" t="s">
        <v>300</v>
      </c>
      <c r="J45" s="166"/>
      <c r="K45" s="155">
        <f>K46</f>
        <v>34.700000000000003</v>
      </c>
      <c r="L45" s="155">
        <f>L46</f>
        <v>17.3</v>
      </c>
      <c r="M45" s="155">
        <f t="shared" si="0"/>
        <v>49.85590778097982</v>
      </c>
    </row>
    <row r="46" spans="1:14" x14ac:dyDescent="0.25">
      <c r="A46" s="428"/>
      <c r="B46" s="55" t="s">
        <v>69</v>
      </c>
      <c r="C46" s="24">
        <v>992</v>
      </c>
      <c r="D46" s="133" t="s">
        <v>22</v>
      </c>
      <c r="E46" s="133" t="s">
        <v>25</v>
      </c>
      <c r="F46" s="318" t="s">
        <v>78</v>
      </c>
      <c r="G46" s="319" t="s">
        <v>139</v>
      </c>
      <c r="H46" s="319" t="s">
        <v>23</v>
      </c>
      <c r="I46" s="320" t="s">
        <v>300</v>
      </c>
      <c r="J46" s="166" t="s">
        <v>70</v>
      </c>
      <c r="K46" s="155">
        <v>34.700000000000003</v>
      </c>
      <c r="L46" s="155">
        <v>17.3</v>
      </c>
      <c r="M46" s="155">
        <f t="shared" si="0"/>
        <v>49.85590778097982</v>
      </c>
    </row>
    <row r="47" spans="1:14" x14ac:dyDescent="0.25">
      <c r="A47" s="428"/>
      <c r="B47" s="422" t="s">
        <v>535</v>
      </c>
      <c r="C47" s="24">
        <v>992</v>
      </c>
      <c r="D47" s="133" t="s">
        <v>22</v>
      </c>
      <c r="E47" s="133" t="s">
        <v>29</v>
      </c>
      <c r="F47" s="318" t="s">
        <v>23</v>
      </c>
      <c r="G47" s="319" t="s">
        <v>65</v>
      </c>
      <c r="H47" s="319" t="s">
        <v>23</v>
      </c>
      <c r="I47" s="320" t="s">
        <v>119</v>
      </c>
      <c r="J47" s="166"/>
      <c r="K47" s="155">
        <f>K48</f>
        <v>504.6</v>
      </c>
      <c r="L47" s="155">
        <f>L48</f>
        <v>0</v>
      </c>
      <c r="M47" s="155">
        <v>0</v>
      </c>
    </row>
    <row r="48" spans="1:14" ht="30" x14ac:dyDescent="0.25">
      <c r="A48" s="428"/>
      <c r="B48" s="422" t="s">
        <v>527</v>
      </c>
      <c r="C48" s="24">
        <v>992</v>
      </c>
      <c r="D48" s="133" t="s">
        <v>22</v>
      </c>
      <c r="E48" s="133" t="s">
        <v>29</v>
      </c>
      <c r="F48" s="318" t="s">
        <v>528</v>
      </c>
      <c r="G48" s="319" t="s">
        <v>65</v>
      </c>
      <c r="H48" s="319" t="s">
        <v>23</v>
      </c>
      <c r="I48" s="320" t="s">
        <v>119</v>
      </c>
      <c r="J48" s="166"/>
      <c r="K48" s="155">
        <v>504.6</v>
      </c>
      <c r="L48" s="155">
        <v>0</v>
      </c>
      <c r="M48" s="155">
        <v>0</v>
      </c>
    </row>
    <row r="49" spans="1:14" x14ac:dyDescent="0.25">
      <c r="A49" s="428"/>
      <c r="B49" s="422" t="s">
        <v>530</v>
      </c>
      <c r="C49" s="24">
        <v>992</v>
      </c>
      <c r="D49" s="133" t="s">
        <v>22</v>
      </c>
      <c r="E49" s="133" t="s">
        <v>29</v>
      </c>
      <c r="F49" s="318" t="s">
        <v>528</v>
      </c>
      <c r="G49" s="319" t="s">
        <v>139</v>
      </c>
      <c r="H49" s="319" t="s">
        <v>23</v>
      </c>
      <c r="I49" s="320" t="s">
        <v>119</v>
      </c>
      <c r="J49" s="166"/>
      <c r="K49" s="155">
        <v>504.6</v>
      </c>
      <c r="L49" s="155">
        <v>0</v>
      </c>
      <c r="M49" s="155">
        <v>0</v>
      </c>
    </row>
    <row r="50" spans="1:14" x14ac:dyDescent="0.25">
      <c r="A50" s="428"/>
      <c r="B50" s="422" t="s">
        <v>531</v>
      </c>
      <c r="C50" s="24">
        <v>992</v>
      </c>
      <c r="D50" s="133" t="s">
        <v>22</v>
      </c>
      <c r="E50" s="133" t="s">
        <v>29</v>
      </c>
      <c r="F50" s="318" t="s">
        <v>528</v>
      </c>
      <c r="G50" s="319" t="s">
        <v>139</v>
      </c>
      <c r="H50" s="319" t="s">
        <v>23</v>
      </c>
      <c r="I50" s="320" t="s">
        <v>529</v>
      </c>
      <c r="J50" s="166"/>
      <c r="K50" s="155">
        <v>504.6</v>
      </c>
      <c r="L50" s="155">
        <v>0</v>
      </c>
      <c r="M50" s="155">
        <v>0</v>
      </c>
    </row>
    <row r="51" spans="1:14" x14ac:dyDescent="0.25">
      <c r="A51" s="428"/>
      <c r="B51" s="422" t="s">
        <v>81</v>
      </c>
      <c r="C51" s="24">
        <v>992</v>
      </c>
      <c r="D51" s="133" t="s">
        <v>22</v>
      </c>
      <c r="E51" s="133" t="s">
        <v>29</v>
      </c>
      <c r="F51" s="318" t="s">
        <v>528</v>
      </c>
      <c r="G51" s="319" t="s">
        <v>139</v>
      </c>
      <c r="H51" s="319" t="s">
        <v>23</v>
      </c>
      <c r="I51" s="320" t="s">
        <v>529</v>
      </c>
      <c r="J51" s="166" t="s">
        <v>82</v>
      </c>
      <c r="K51" s="155">
        <v>504.6</v>
      </c>
      <c r="L51" s="155">
        <v>0</v>
      </c>
      <c r="M51" s="155">
        <v>0</v>
      </c>
    </row>
    <row r="52" spans="1:14" x14ac:dyDescent="0.25">
      <c r="A52" s="428"/>
      <c r="B52" s="427" t="s">
        <v>84</v>
      </c>
      <c r="C52" s="44">
        <v>992</v>
      </c>
      <c r="D52" s="45" t="s">
        <v>22</v>
      </c>
      <c r="E52" s="45" t="s">
        <v>42</v>
      </c>
      <c r="F52" s="158"/>
      <c r="G52" s="159"/>
      <c r="H52" s="159"/>
      <c r="I52" s="161"/>
      <c r="J52" s="157"/>
      <c r="K52" s="162">
        <f>K53</f>
        <v>10</v>
      </c>
      <c r="L52" s="162">
        <f>L56</f>
        <v>0</v>
      </c>
      <c r="M52" s="155">
        <f t="shared" si="0"/>
        <v>0</v>
      </c>
    </row>
    <row r="53" spans="1:14" x14ac:dyDescent="0.25">
      <c r="A53" s="428"/>
      <c r="B53" s="51" t="s">
        <v>57</v>
      </c>
      <c r="C53" s="24">
        <v>992</v>
      </c>
      <c r="D53" s="25" t="s">
        <v>22</v>
      </c>
      <c r="E53" s="25" t="s">
        <v>42</v>
      </c>
      <c r="F53" s="167" t="s">
        <v>78</v>
      </c>
      <c r="G53" s="160" t="s">
        <v>65</v>
      </c>
      <c r="H53" s="160" t="s">
        <v>23</v>
      </c>
      <c r="I53" s="168" t="s">
        <v>119</v>
      </c>
      <c r="J53" s="166"/>
      <c r="K53" s="155">
        <v>10</v>
      </c>
      <c r="L53" s="155">
        <f>L56</f>
        <v>0</v>
      </c>
      <c r="M53" s="155">
        <f t="shared" si="0"/>
        <v>0</v>
      </c>
    </row>
    <row r="54" spans="1:14" x14ac:dyDescent="0.25">
      <c r="A54" s="428"/>
      <c r="B54" s="51" t="s">
        <v>54</v>
      </c>
      <c r="C54" s="24">
        <v>992</v>
      </c>
      <c r="D54" s="25" t="s">
        <v>22</v>
      </c>
      <c r="E54" s="25" t="s">
        <v>42</v>
      </c>
      <c r="F54" s="167" t="s">
        <v>78</v>
      </c>
      <c r="G54" s="160" t="s">
        <v>85</v>
      </c>
      <c r="H54" s="160" t="s">
        <v>23</v>
      </c>
      <c r="I54" s="168" t="s">
        <v>119</v>
      </c>
      <c r="J54" s="166"/>
      <c r="K54" s="155">
        <v>10</v>
      </c>
      <c r="L54" s="155">
        <f>L56</f>
        <v>0</v>
      </c>
      <c r="M54" s="155">
        <f t="shared" si="0"/>
        <v>0</v>
      </c>
    </row>
    <row r="55" spans="1:14" x14ac:dyDescent="0.25">
      <c r="A55" s="428"/>
      <c r="B55" s="51" t="s">
        <v>86</v>
      </c>
      <c r="C55" s="24">
        <v>992</v>
      </c>
      <c r="D55" s="25" t="s">
        <v>22</v>
      </c>
      <c r="E55" s="25" t="s">
        <v>42</v>
      </c>
      <c r="F55" s="167" t="s">
        <v>78</v>
      </c>
      <c r="G55" s="160" t="s">
        <v>85</v>
      </c>
      <c r="H55" s="160" t="s">
        <v>23</v>
      </c>
      <c r="I55" s="168" t="s">
        <v>132</v>
      </c>
      <c r="J55" s="166"/>
      <c r="K55" s="155">
        <v>10</v>
      </c>
      <c r="L55" s="155">
        <f>L56</f>
        <v>0</v>
      </c>
      <c r="M55" s="155">
        <f t="shared" si="0"/>
        <v>0</v>
      </c>
    </row>
    <row r="56" spans="1:14" x14ac:dyDescent="0.25">
      <c r="A56" s="428"/>
      <c r="B56" s="51" t="s">
        <v>81</v>
      </c>
      <c r="C56" s="24">
        <v>992</v>
      </c>
      <c r="D56" s="25" t="s">
        <v>22</v>
      </c>
      <c r="E56" s="25" t="s">
        <v>42</v>
      </c>
      <c r="F56" s="167" t="s">
        <v>78</v>
      </c>
      <c r="G56" s="160" t="s">
        <v>85</v>
      </c>
      <c r="H56" s="160" t="s">
        <v>23</v>
      </c>
      <c r="I56" s="168" t="s">
        <v>132</v>
      </c>
      <c r="J56" s="166" t="s">
        <v>82</v>
      </c>
      <c r="K56" s="155">
        <v>10</v>
      </c>
      <c r="L56" s="155">
        <v>0</v>
      </c>
      <c r="M56" s="155">
        <f t="shared" si="0"/>
        <v>0</v>
      </c>
    </row>
    <row r="57" spans="1:14" s="47" customFormat="1" x14ac:dyDescent="0.25">
      <c r="A57" s="431"/>
      <c r="B57" s="53" t="s">
        <v>8</v>
      </c>
      <c r="C57" s="156">
        <v>992</v>
      </c>
      <c r="D57" s="157" t="s">
        <v>22</v>
      </c>
      <c r="E57" s="157">
        <v>13</v>
      </c>
      <c r="F57" s="158"/>
      <c r="G57" s="159"/>
      <c r="H57" s="160"/>
      <c r="I57" s="161"/>
      <c r="J57" s="157"/>
      <c r="K57" s="162">
        <f>K62+K66+K58</f>
        <v>2699.1</v>
      </c>
      <c r="L57" s="162">
        <f>L62+L67</f>
        <v>1250.4000000000001</v>
      </c>
      <c r="M57" s="155">
        <f t="shared" si="0"/>
        <v>46.326553295542965</v>
      </c>
      <c r="N57" s="98"/>
    </row>
    <row r="58" spans="1:14" s="47" customFormat="1" ht="31.5" x14ac:dyDescent="0.25">
      <c r="A58" s="431"/>
      <c r="B58" s="395" t="s">
        <v>469</v>
      </c>
      <c r="C58" s="165">
        <v>992</v>
      </c>
      <c r="D58" s="166" t="s">
        <v>22</v>
      </c>
      <c r="E58" s="166" t="s">
        <v>41</v>
      </c>
      <c r="F58" s="167" t="s">
        <v>42</v>
      </c>
      <c r="G58" s="160" t="s">
        <v>65</v>
      </c>
      <c r="H58" s="160" t="s">
        <v>23</v>
      </c>
      <c r="I58" s="168" t="s">
        <v>119</v>
      </c>
      <c r="J58" s="166"/>
      <c r="K58" s="155">
        <f>K59</f>
        <v>14.4</v>
      </c>
      <c r="L58" s="155">
        <v>0</v>
      </c>
      <c r="M58" s="155">
        <f t="shared" si="0"/>
        <v>0</v>
      </c>
      <c r="N58" s="98"/>
    </row>
    <row r="59" spans="1:14" s="47" customFormat="1" ht="15.75" x14ac:dyDescent="0.25">
      <c r="A59" s="431"/>
      <c r="B59" s="395" t="s">
        <v>491</v>
      </c>
      <c r="C59" s="165">
        <v>992</v>
      </c>
      <c r="D59" s="166" t="s">
        <v>22</v>
      </c>
      <c r="E59" s="166" t="s">
        <v>41</v>
      </c>
      <c r="F59" s="167" t="s">
        <v>42</v>
      </c>
      <c r="G59" s="160" t="s">
        <v>74</v>
      </c>
      <c r="H59" s="160" t="s">
        <v>23</v>
      </c>
      <c r="I59" s="168" t="s">
        <v>119</v>
      </c>
      <c r="J59" s="166"/>
      <c r="K59" s="155">
        <v>14.4</v>
      </c>
      <c r="L59" s="155">
        <v>0</v>
      </c>
      <c r="M59" s="155">
        <f t="shared" si="0"/>
        <v>0</v>
      </c>
      <c r="N59" s="98"/>
    </row>
    <row r="60" spans="1:14" s="47" customFormat="1" ht="15.75" x14ac:dyDescent="0.25">
      <c r="A60" s="431"/>
      <c r="B60" s="395" t="s">
        <v>471</v>
      </c>
      <c r="C60" s="165">
        <v>992</v>
      </c>
      <c r="D60" s="166" t="s">
        <v>22</v>
      </c>
      <c r="E60" s="166" t="s">
        <v>41</v>
      </c>
      <c r="F60" s="167" t="s">
        <v>42</v>
      </c>
      <c r="G60" s="160" t="s">
        <v>74</v>
      </c>
      <c r="H60" s="160" t="s">
        <v>23</v>
      </c>
      <c r="I60" s="168" t="s">
        <v>472</v>
      </c>
      <c r="J60" s="166"/>
      <c r="K60" s="155">
        <v>14.4</v>
      </c>
      <c r="L60" s="155">
        <v>0</v>
      </c>
      <c r="M60" s="155">
        <f t="shared" si="0"/>
        <v>0</v>
      </c>
      <c r="N60" s="98"/>
    </row>
    <row r="61" spans="1:14" s="47" customFormat="1" ht="30" customHeight="1" x14ac:dyDescent="0.25">
      <c r="A61" s="431"/>
      <c r="B61" s="378" t="s">
        <v>106</v>
      </c>
      <c r="C61" s="165">
        <v>992</v>
      </c>
      <c r="D61" s="166" t="s">
        <v>22</v>
      </c>
      <c r="E61" s="166" t="s">
        <v>41</v>
      </c>
      <c r="F61" s="167" t="s">
        <v>42</v>
      </c>
      <c r="G61" s="160" t="s">
        <v>74</v>
      </c>
      <c r="H61" s="160" t="s">
        <v>23</v>
      </c>
      <c r="I61" s="168" t="s">
        <v>472</v>
      </c>
      <c r="J61" s="166" t="s">
        <v>107</v>
      </c>
      <c r="K61" s="155">
        <v>14.4</v>
      </c>
      <c r="L61" s="155">
        <v>0</v>
      </c>
      <c r="M61" s="155">
        <f t="shared" si="0"/>
        <v>0</v>
      </c>
      <c r="N61" s="98"/>
    </row>
    <row r="62" spans="1:14" ht="45" x14ac:dyDescent="0.25">
      <c r="A62" s="428"/>
      <c r="B62" s="27" t="s">
        <v>188</v>
      </c>
      <c r="C62" s="84">
        <v>992</v>
      </c>
      <c r="D62" s="18" t="s">
        <v>22</v>
      </c>
      <c r="E62" s="18">
        <v>13</v>
      </c>
      <c r="F62" s="167" t="s">
        <v>41</v>
      </c>
      <c r="G62" s="160" t="s">
        <v>65</v>
      </c>
      <c r="H62" s="160" t="s">
        <v>23</v>
      </c>
      <c r="I62" s="168" t="s">
        <v>119</v>
      </c>
      <c r="J62" s="166"/>
      <c r="K62" s="155">
        <v>250</v>
      </c>
      <c r="L62" s="155">
        <f>L65</f>
        <v>78</v>
      </c>
      <c r="M62" s="155">
        <f t="shared" si="0"/>
        <v>31.2</v>
      </c>
    </row>
    <row r="63" spans="1:14" x14ac:dyDescent="0.25">
      <c r="A63" s="428"/>
      <c r="B63" s="83" t="s">
        <v>500</v>
      </c>
      <c r="C63" s="84">
        <v>992</v>
      </c>
      <c r="D63" s="18" t="s">
        <v>22</v>
      </c>
      <c r="E63" s="18">
        <v>13</v>
      </c>
      <c r="F63" s="167" t="s">
        <v>41</v>
      </c>
      <c r="G63" s="160" t="s">
        <v>74</v>
      </c>
      <c r="H63" s="160" t="s">
        <v>23</v>
      </c>
      <c r="I63" s="168" t="s">
        <v>119</v>
      </c>
      <c r="J63" s="166"/>
      <c r="K63" s="155">
        <v>250</v>
      </c>
      <c r="L63" s="155">
        <f>L65</f>
        <v>78</v>
      </c>
      <c r="M63" s="155">
        <f t="shared" si="0"/>
        <v>31.2</v>
      </c>
    </row>
    <row r="64" spans="1:14" ht="45" x14ac:dyDescent="0.25">
      <c r="A64" s="428"/>
      <c r="B64" s="83" t="s">
        <v>161</v>
      </c>
      <c r="C64" s="84">
        <v>992</v>
      </c>
      <c r="D64" s="18" t="s">
        <v>22</v>
      </c>
      <c r="E64" s="18">
        <v>13</v>
      </c>
      <c r="F64" s="167" t="s">
        <v>41</v>
      </c>
      <c r="G64" s="160" t="s">
        <v>74</v>
      </c>
      <c r="H64" s="160" t="s">
        <v>23</v>
      </c>
      <c r="I64" s="168" t="s">
        <v>160</v>
      </c>
      <c r="J64" s="166"/>
      <c r="K64" s="155">
        <v>250</v>
      </c>
      <c r="L64" s="155">
        <f>L65</f>
        <v>78</v>
      </c>
      <c r="M64" s="155">
        <f t="shared" si="0"/>
        <v>31.2</v>
      </c>
    </row>
    <row r="65" spans="1:256" ht="30" x14ac:dyDescent="0.25">
      <c r="A65" s="428"/>
      <c r="B65" s="13" t="s">
        <v>79</v>
      </c>
      <c r="C65" s="84">
        <v>992</v>
      </c>
      <c r="D65" s="18" t="s">
        <v>22</v>
      </c>
      <c r="E65" s="18">
        <v>13</v>
      </c>
      <c r="F65" s="167" t="s">
        <v>41</v>
      </c>
      <c r="G65" s="160" t="s">
        <v>74</v>
      </c>
      <c r="H65" s="160" t="s">
        <v>23</v>
      </c>
      <c r="I65" s="168" t="s">
        <v>160</v>
      </c>
      <c r="J65" s="166" t="s">
        <v>80</v>
      </c>
      <c r="K65" s="155">
        <v>250</v>
      </c>
      <c r="L65" s="155">
        <v>78</v>
      </c>
      <c r="M65" s="155">
        <f t="shared" si="0"/>
        <v>31.2</v>
      </c>
    </row>
    <row r="66" spans="1:256" x14ac:dyDescent="0.25">
      <c r="A66" s="428"/>
      <c r="B66" s="13" t="s">
        <v>57</v>
      </c>
      <c r="C66" s="24">
        <v>992</v>
      </c>
      <c r="D66" s="133" t="s">
        <v>22</v>
      </c>
      <c r="E66" s="133" t="s">
        <v>41</v>
      </c>
      <c r="F66" s="167" t="s">
        <v>78</v>
      </c>
      <c r="G66" s="160" t="s">
        <v>65</v>
      </c>
      <c r="H66" s="160" t="s">
        <v>23</v>
      </c>
      <c r="I66" s="168" t="s">
        <v>119</v>
      </c>
      <c r="J66" s="166"/>
      <c r="K66" s="155">
        <f>K67</f>
        <v>2434.6999999999998</v>
      </c>
      <c r="L66" s="155">
        <f t="shared" ref="L66:L68" si="1">L67</f>
        <v>1172.4000000000001</v>
      </c>
      <c r="M66" s="155">
        <f t="shared" si="0"/>
        <v>48.153776645993354</v>
      </c>
    </row>
    <row r="67" spans="1:256" x14ac:dyDescent="0.25">
      <c r="A67" s="428"/>
      <c r="B67" s="51" t="s">
        <v>52</v>
      </c>
      <c r="C67" s="24">
        <v>992</v>
      </c>
      <c r="D67" s="25" t="s">
        <v>22</v>
      </c>
      <c r="E67" s="25" t="s">
        <v>41</v>
      </c>
      <c r="F67" s="167" t="s">
        <v>78</v>
      </c>
      <c r="G67" s="160" t="s">
        <v>74</v>
      </c>
      <c r="H67" s="160" t="s">
        <v>23</v>
      </c>
      <c r="I67" s="168" t="s">
        <v>119</v>
      </c>
      <c r="J67" s="166"/>
      <c r="K67" s="155">
        <f>K68</f>
        <v>2434.6999999999998</v>
      </c>
      <c r="L67" s="155">
        <f t="shared" si="1"/>
        <v>1172.4000000000001</v>
      </c>
      <c r="M67" s="155">
        <f t="shared" si="0"/>
        <v>48.153776645993354</v>
      </c>
    </row>
    <row r="68" spans="1:256" s="47" customFormat="1" x14ac:dyDescent="0.25">
      <c r="A68" s="428"/>
      <c r="B68" s="51" t="s">
        <v>151</v>
      </c>
      <c r="C68" s="24">
        <v>992</v>
      </c>
      <c r="D68" s="25" t="s">
        <v>22</v>
      </c>
      <c r="E68" s="25" t="s">
        <v>41</v>
      </c>
      <c r="F68" s="167" t="s">
        <v>78</v>
      </c>
      <c r="G68" s="160" t="s">
        <v>74</v>
      </c>
      <c r="H68" s="160" t="s">
        <v>23</v>
      </c>
      <c r="I68" s="168" t="s">
        <v>152</v>
      </c>
      <c r="J68" s="166"/>
      <c r="K68" s="155">
        <f>K69</f>
        <v>2434.6999999999998</v>
      </c>
      <c r="L68" s="155">
        <f t="shared" si="1"/>
        <v>1172.4000000000001</v>
      </c>
      <c r="M68" s="155">
        <f t="shared" si="0"/>
        <v>48.153776645993354</v>
      </c>
      <c r="N68" s="95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  <c r="FP68" s="48"/>
      <c r="FQ68" s="48"/>
      <c r="FR68" s="48"/>
      <c r="FS68" s="48"/>
      <c r="FT68" s="48"/>
      <c r="FU68" s="48"/>
      <c r="FV68" s="48"/>
      <c r="FW68" s="48"/>
      <c r="FX68" s="48"/>
      <c r="FY68" s="48"/>
      <c r="FZ68" s="48"/>
      <c r="GA68" s="48"/>
      <c r="GB68" s="48"/>
      <c r="GC68" s="48"/>
      <c r="GD68" s="48"/>
      <c r="GE68" s="48"/>
      <c r="GF68" s="48"/>
      <c r="GG68" s="48"/>
      <c r="GH68" s="48"/>
      <c r="GI68" s="48"/>
      <c r="GJ68" s="48"/>
      <c r="GK68" s="48"/>
      <c r="GL68" s="48"/>
      <c r="GM68" s="48"/>
      <c r="GN68" s="48"/>
      <c r="GO68" s="48"/>
      <c r="GP68" s="48"/>
      <c r="GQ68" s="48"/>
      <c r="GR68" s="48"/>
      <c r="GS68" s="48"/>
      <c r="GT68" s="48"/>
      <c r="GU68" s="48"/>
      <c r="GV68" s="48"/>
      <c r="GW68" s="48"/>
      <c r="GX68" s="48"/>
      <c r="GY68" s="48"/>
      <c r="GZ68" s="48"/>
      <c r="HA68" s="48"/>
      <c r="HB68" s="48"/>
      <c r="HC68" s="48"/>
      <c r="HD68" s="48"/>
      <c r="HE68" s="48"/>
      <c r="HF68" s="48"/>
      <c r="HG68" s="48"/>
      <c r="HH68" s="48"/>
      <c r="HI68" s="48"/>
      <c r="HJ68" s="48"/>
      <c r="HK68" s="48"/>
      <c r="HL68" s="48"/>
      <c r="HM68" s="48"/>
      <c r="HN68" s="48"/>
      <c r="HO68" s="48"/>
      <c r="HP68" s="48"/>
      <c r="HQ68" s="48"/>
      <c r="HR68" s="48"/>
      <c r="HS68" s="48"/>
      <c r="HT68" s="48"/>
      <c r="HU68" s="48"/>
      <c r="HV68" s="48"/>
      <c r="HW68" s="48"/>
      <c r="HX68" s="48"/>
      <c r="HY68" s="48"/>
      <c r="HZ68" s="48"/>
      <c r="IA68" s="48"/>
      <c r="IB68" s="48"/>
      <c r="IC68" s="48"/>
      <c r="ID68" s="48"/>
      <c r="IE68" s="48"/>
      <c r="IF68" s="48"/>
      <c r="IG68" s="48"/>
      <c r="IH68" s="48"/>
      <c r="II68" s="48"/>
      <c r="IJ68" s="48"/>
      <c r="IK68" s="48"/>
      <c r="IL68" s="48"/>
      <c r="IM68" s="48"/>
      <c r="IN68" s="48"/>
      <c r="IO68" s="48"/>
      <c r="IP68" s="48"/>
      <c r="IQ68" s="48"/>
      <c r="IR68" s="48"/>
      <c r="IS68" s="48"/>
      <c r="IT68" s="48"/>
      <c r="IU68" s="48"/>
      <c r="IV68" s="48"/>
    </row>
    <row r="69" spans="1:256" x14ac:dyDescent="0.25">
      <c r="A69" s="428"/>
      <c r="B69" s="134" t="s">
        <v>307</v>
      </c>
      <c r="C69" s="24">
        <v>993</v>
      </c>
      <c r="D69" s="133" t="s">
        <v>22</v>
      </c>
      <c r="E69" s="133" t="s">
        <v>41</v>
      </c>
      <c r="F69" s="167" t="s">
        <v>78</v>
      </c>
      <c r="G69" s="160" t="s">
        <v>74</v>
      </c>
      <c r="H69" s="160" t="s">
        <v>23</v>
      </c>
      <c r="I69" s="168" t="s">
        <v>152</v>
      </c>
      <c r="J69" s="166" t="s">
        <v>82</v>
      </c>
      <c r="K69" s="155">
        <v>2434.6999999999998</v>
      </c>
      <c r="L69" s="155">
        <v>1172.4000000000001</v>
      </c>
      <c r="M69" s="155">
        <f t="shared" si="0"/>
        <v>48.153776645993354</v>
      </c>
    </row>
    <row r="70" spans="1:256" s="47" customFormat="1" x14ac:dyDescent="0.25">
      <c r="A70" s="431" t="s">
        <v>561</v>
      </c>
      <c r="B70" s="43" t="s">
        <v>34</v>
      </c>
      <c r="C70" s="44">
        <v>992</v>
      </c>
      <c r="D70" s="45" t="s">
        <v>24</v>
      </c>
      <c r="E70" s="45" t="s">
        <v>23</v>
      </c>
      <c r="F70" s="158"/>
      <c r="G70" s="159"/>
      <c r="H70" s="159"/>
      <c r="I70" s="161"/>
      <c r="J70" s="157"/>
      <c r="K70" s="162">
        <f>K71</f>
        <v>354.7</v>
      </c>
      <c r="L70" s="162">
        <f t="shared" ref="L70" si="2">L75</f>
        <v>148</v>
      </c>
      <c r="M70" s="155">
        <f t="shared" si="0"/>
        <v>41.72540174795602</v>
      </c>
      <c r="N70" s="98"/>
    </row>
    <row r="71" spans="1:256" x14ac:dyDescent="0.25">
      <c r="A71" s="428"/>
      <c r="B71" s="134" t="s">
        <v>10</v>
      </c>
      <c r="C71" s="24">
        <v>992</v>
      </c>
      <c r="D71" s="133" t="s">
        <v>24</v>
      </c>
      <c r="E71" s="133" t="s">
        <v>26</v>
      </c>
      <c r="F71" s="167"/>
      <c r="G71" s="160"/>
      <c r="H71" s="160"/>
      <c r="I71" s="168"/>
      <c r="J71" s="166"/>
      <c r="K71" s="155">
        <v>354.7</v>
      </c>
      <c r="L71" s="155">
        <f>L70</f>
        <v>148</v>
      </c>
      <c r="M71" s="155">
        <f t="shared" si="0"/>
        <v>41.72540174795602</v>
      </c>
    </row>
    <row r="72" spans="1:256" x14ac:dyDescent="0.25">
      <c r="A72" s="428"/>
      <c r="B72" s="51" t="s">
        <v>309</v>
      </c>
      <c r="C72" s="24">
        <v>992</v>
      </c>
      <c r="D72" s="25" t="s">
        <v>24</v>
      </c>
      <c r="E72" s="25" t="s">
        <v>26</v>
      </c>
      <c r="F72" s="167" t="s">
        <v>78</v>
      </c>
      <c r="G72" s="160" t="s">
        <v>65</v>
      </c>
      <c r="H72" s="160" t="s">
        <v>23</v>
      </c>
      <c r="I72" s="168" t="s">
        <v>66</v>
      </c>
      <c r="J72" s="166"/>
      <c r="K72" s="155">
        <v>354.7</v>
      </c>
      <c r="L72" s="155">
        <f>L70</f>
        <v>148</v>
      </c>
      <c r="M72" s="155">
        <f t="shared" si="0"/>
        <v>41.72540174795602</v>
      </c>
    </row>
    <row r="73" spans="1:256" x14ac:dyDescent="0.25">
      <c r="A73" s="428"/>
      <c r="B73" s="51" t="s">
        <v>146</v>
      </c>
      <c r="C73" s="24">
        <v>992</v>
      </c>
      <c r="D73" s="25" t="s">
        <v>24</v>
      </c>
      <c r="E73" s="25" t="s">
        <v>26</v>
      </c>
      <c r="F73" s="167" t="s">
        <v>78</v>
      </c>
      <c r="G73" s="160" t="s">
        <v>74</v>
      </c>
      <c r="H73" s="160" t="s">
        <v>23</v>
      </c>
      <c r="I73" s="168" t="s">
        <v>66</v>
      </c>
      <c r="J73" s="166"/>
      <c r="K73" s="155">
        <v>354.7</v>
      </c>
      <c r="L73" s="155">
        <f>L70</f>
        <v>148</v>
      </c>
      <c r="M73" s="155">
        <f t="shared" si="0"/>
        <v>41.72540174795602</v>
      </c>
    </row>
    <row r="74" spans="1:256" ht="30" x14ac:dyDescent="0.25">
      <c r="A74" s="428"/>
      <c r="B74" s="51" t="s">
        <v>35</v>
      </c>
      <c r="C74" s="24">
        <v>992</v>
      </c>
      <c r="D74" s="25" t="s">
        <v>24</v>
      </c>
      <c r="E74" s="25" t="s">
        <v>26</v>
      </c>
      <c r="F74" s="167" t="s">
        <v>78</v>
      </c>
      <c r="G74" s="160" t="s">
        <v>74</v>
      </c>
      <c r="H74" s="160" t="s">
        <v>23</v>
      </c>
      <c r="I74" s="168" t="s">
        <v>134</v>
      </c>
      <c r="J74" s="166"/>
      <c r="K74" s="155">
        <v>354.7</v>
      </c>
      <c r="L74" s="155">
        <f t="shared" ref="L74" si="3">L75</f>
        <v>148</v>
      </c>
      <c r="M74" s="155">
        <f t="shared" si="0"/>
        <v>41.72540174795602</v>
      </c>
    </row>
    <row r="75" spans="1:256" ht="60" x14ac:dyDescent="0.25">
      <c r="A75" s="428"/>
      <c r="B75" s="51" t="s">
        <v>75</v>
      </c>
      <c r="C75" s="24">
        <v>992</v>
      </c>
      <c r="D75" s="25" t="s">
        <v>24</v>
      </c>
      <c r="E75" s="25" t="s">
        <v>26</v>
      </c>
      <c r="F75" s="167" t="s">
        <v>78</v>
      </c>
      <c r="G75" s="160" t="s">
        <v>74</v>
      </c>
      <c r="H75" s="160" t="s">
        <v>23</v>
      </c>
      <c r="I75" s="168" t="s">
        <v>134</v>
      </c>
      <c r="J75" s="166" t="s">
        <v>76</v>
      </c>
      <c r="K75" s="155">
        <v>354.7</v>
      </c>
      <c r="L75" s="267">
        <v>148</v>
      </c>
      <c r="M75" s="155">
        <f t="shared" si="0"/>
        <v>41.72540174795602</v>
      </c>
    </row>
    <row r="76" spans="1:256" s="47" customFormat="1" ht="28.5" x14ac:dyDescent="0.25">
      <c r="A76" s="431" t="s">
        <v>562</v>
      </c>
      <c r="B76" s="53" t="s">
        <v>11</v>
      </c>
      <c r="C76" s="44">
        <v>992</v>
      </c>
      <c r="D76" s="45" t="s">
        <v>26</v>
      </c>
      <c r="E76" s="45" t="s">
        <v>23</v>
      </c>
      <c r="F76" s="158"/>
      <c r="G76" s="159"/>
      <c r="H76" s="159"/>
      <c r="I76" s="161"/>
      <c r="J76" s="157"/>
      <c r="K76" s="162">
        <f>K85+K77</f>
        <v>208.8</v>
      </c>
      <c r="L76" s="162">
        <f>L85+L77</f>
        <v>160.69999999999999</v>
      </c>
      <c r="M76" s="155">
        <f t="shared" si="0"/>
        <v>76.96360153256704</v>
      </c>
      <c r="N76" s="98"/>
    </row>
    <row r="77" spans="1:256" s="47" customFormat="1" ht="30" x14ac:dyDescent="0.25">
      <c r="A77" s="431"/>
      <c r="B77" s="27" t="s">
        <v>463</v>
      </c>
      <c r="C77" s="24">
        <v>992</v>
      </c>
      <c r="D77" s="133" t="s">
        <v>26</v>
      </c>
      <c r="E77" s="133" t="s">
        <v>94</v>
      </c>
      <c r="F77" s="167"/>
      <c r="G77" s="160"/>
      <c r="H77" s="160"/>
      <c r="I77" s="168"/>
      <c r="J77" s="166"/>
      <c r="K77" s="155">
        <f>K78+K82</f>
        <v>180.8</v>
      </c>
      <c r="L77" s="155">
        <f>L78+L82</f>
        <v>140.69999999999999</v>
      </c>
      <c r="M77" s="155">
        <f t="shared" si="0"/>
        <v>77.820796460176979</v>
      </c>
      <c r="N77" s="98"/>
    </row>
    <row r="78" spans="1:256" s="47" customFormat="1" ht="30" x14ac:dyDescent="0.25">
      <c r="A78" s="431"/>
      <c r="B78" s="27" t="s">
        <v>325</v>
      </c>
      <c r="C78" s="24">
        <v>992</v>
      </c>
      <c r="D78" s="133" t="s">
        <v>26</v>
      </c>
      <c r="E78" s="133" t="s">
        <v>94</v>
      </c>
      <c r="F78" s="167" t="s">
        <v>30</v>
      </c>
      <c r="G78" s="160" t="s">
        <v>65</v>
      </c>
      <c r="H78" s="160" t="s">
        <v>23</v>
      </c>
      <c r="I78" s="168" t="s">
        <v>119</v>
      </c>
      <c r="J78" s="166"/>
      <c r="K78" s="155">
        <f t="shared" ref="K78:L80" si="4">K79</f>
        <v>160.80000000000001</v>
      </c>
      <c r="L78" s="155">
        <f t="shared" si="4"/>
        <v>140.69999999999999</v>
      </c>
      <c r="M78" s="155">
        <f t="shared" si="0"/>
        <v>87.499999999999986</v>
      </c>
      <c r="N78" s="98"/>
    </row>
    <row r="79" spans="1:256" s="47" customFormat="1" ht="30" x14ac:dyDescent="0.25">
      <c r="A79" s="431"/>
      <c r="B79" s="27" t="s">
        <v>519</v>
      </c>
      <c r="C79" s="24">
        <v>992</v>
      </c>
      <c r="D79" s="133" t="s">
        <v>26</v>
      </c>
      <c r="E79" s="133" t="s">
        <v>94</v>
      </c>
      <c r="F79" s="167" t="s">
        <v>30</v>
      </c>
      <c r="G79" s="160" t="s">
        <v>74</v>
      </c>
      <c r="H79" s="160" t="s">
        <v>23</v>
      </c>
      <c r="I79" s="168" t="s">
        <v>119</v>
      </c>
      <c r="J79" s="166"/>
      <c r="K79" s="155">
        <f t="shared" si="4"/>
        <v>160.80000000000001</v>
      </c>
      <c r="L79" s="155">
        <f t="shared" si="4"/>
        <v>140.69999999999999</v>
      </c>
      <c r="M79" s="155">
        <f t="shared" si="0"/>
        <v>87.499999999999986</v>
      </c>
      <c r="N79" s="98"/>
    </row>
    <row r="80" spans="1:256" s="47" customFormat="1" ht="60" x14ac:dyDescent="0.25">
      <c r="A80" s="431"/>
      <c r="B80" s="56" t="s">
        <v>520</v>
      </c>
      <c r="C80" s="24">
        <v>992</v>
      </c>
      <c r="D80" s="133" t="s">
        <v>26</v>
      </c>
      <c r="E80" s="133" t="s">
        <v>94</v>
      </c>
      <c r="F80" s="167" t="s">
        <v>30</v>
      </c>
      <c r="G80" s="160" t="s">
        <v>74</v>
      </c>
      <c r="H80" s="160" t="s">
        <v>23</v>
      </c>
      <c r="I80" s="168" t="s">
        <v>135</v>
      </c>
      <c r="J80" s="166"/>
      <c r="K80" s="155">
        <f t="shared" si="4"/>
        <v>160.80000000000001</v>
      </c>
      <c r="L80" s="155">
        <f t="shared" si="4"/>
        <v>140.69999999999999</v>
      </c>
      <c r="M80" s="155">
        <f t="shared" si="0"/>
        <v>87.499999999999986</v>
      </c>
      <c r="N80" s="98"/>
    </row>
    <row r="81" spans="1:14" s="47" customFormat="1" ht="30" x14ac:dyDescent="0.25">
      <c r="A81" s="431"/>
      <c r="B81" s="55" t="s">
        <v>79</v>
      </c>
      <c r="C81" s="24">
        <v>992</v>
      </c>
      <c r="D81" s="133" t="s">
        <v>26</v>
      </c>
      <c r="E81" s="133" t="s">
        <v>94</v>
      </c>
      <c r="F81" s="167" t="s">
        <v>30</v>
      </c>
      <c r="G81" s="160" t="s">
        <v>74</v>
      </c>
      <c r="H81" s="160" t="s">
        <v>23</v>
      </c>
      <c r="I81" s="168" t="s">
        <v>135</v>
      </c>
      <c r="J81" s="166" t="s">
        <v>80</v>
      </c>
      <c r="K81" s="155">
        <v>160.80000000000001</v>
      </c>
      <c r="L81" s="155">
        <v>140.69999999999999</v>
      </c>
      <c r="M81" s="155">
        <f t="shared" si="0"/>
        <v>87.499999999999986</v>
      </c>
      <c r="N81" s="98"/>
    </row>
    <row r="82" spans="1:14" s="47" customFormat="1" x14ac:dyDescent="0.25">
      <c r="A82" s="447"/>
      <c r="B82" s="27" t="s">
        <v>602</v>
      </c>
      <c r="C82" s="214">
        <v>992</v>
      </c>
      <c r="D82" s="199" t="s">
        <v>26</v>
      </c>
      <c r="E82" s="199" t="s">
        <v>94</v>
      </c>
      <c r="F82" s="167" t="s">
        <v>30</v>
      </c>
      <c r="G82" s="160" t="s">
        <v>89</v>
      </c>
      <c r="H82" s="160" t="s">
        <v>23</v>
      </c>
      <c r="I82" s="168" t="s">
        <v>119</v>
      </c>
      <c r="J82" s="290"/>
      <c r="K82" s="245">
        <f>K83</f>
        <v>20</v>
      </c>
      <c r="L82" s="245">
        <f>L83</f>
        <v>0</v>
      </c>
      <c r="M82" s="155">
        <v>0</v>
      </c>
      <c r="N82" s="98"/>
    </row>
    <row r="83" spans="1:14" s="47" customFormat="1" x14ac:dyDescent="0.25">
      <c r="A83" s="447"/>
      <c r="B83" s="56" t="s">
        <v>603</v>
      </c>
      <c r="C83" s="24">
        <v>992</v>
      </c>
      <c r="D83" s="133" t="s">
        <v>26</v>
      </c>
      <c r="E83" s="133" t="s">
        <v>94</v>
      </c>
      <c r="F83" s="167" t="s">
        <v>30</v>
      </c>
      <c r="G83" s="160" t="s">
        <v>89</v>
      </c>
      <c r="H83" s="160" t="s">
        <v>22</v>
      </c>
      <c r="I83" s="168" t="s">
        <v>604</v>
      </c>
      <c r="J83" s="290"/>
      <c r="K83" s="245">
        <f>K84</f>
        <v>20</v>
      </c>
      <c r="L83" s="245">
        <f>L84</f>
        <v>0</v>
      </c>
      <c r="M83" s="155">
        <v>0</v>
      </c>
      <c r="N83" s="98"/>
    </row>
    <row r="84" spans="1:14" s="47" customFormat="1" ht="30" x14ac:dyDescent="0.25">
      <c r="A84" s="447"/>
      <c r="B84" s="55" t="s">
        <v>79</v>
      </c>
      <c r="C84" s="24">
        <v>992</v>
      </c>
      <c r="D84" s="133" t="s">
        <v>26</v>
      </c>
      <c r="E84" s="133" t="s">
        <v>94</v>
      </c>
      <c r="F84" s="167" t="s">
        <v>30</v>
      </c>
      <c r="G84" s="160" t="s">
        <v>89</v>
      </c>
      <c r="H84" s="160" t="s">
        <v>22</v>
      </c>
      <c r="I84" s="168" t="s">
        <v>604</v>
      </c>
      <c r="J84" s="290" t="s">
        <v>80</v>
      </c>
      <c r="K84" s="245">
        <v>20</v>
      </c>
      <c r="L84" s="245">
        <v>0</v>
      </c>
      <c r="M84" s="155">
        <v>0</v>
      </c>
      <c r="N84" s="98"/>
    </row>
    <row r="85" spans="1:14" ht="30" x14ac:dyDescent="0.25">
      <c r="A85" s="432"/>
      <c r="B85" s="55" t="s">
        <v>12</v>
      </c>
      <c r="C85" s="214">
        <v>992</v>
      </c>
      <c r="D85" s="199" t="s">
        <v>26</v>
      </c>
      <c r="E85" s="199" t="s">
        <v>46</v>
      </c>
      <c r="F85" s="167"/>
      <c r="G85" s="160"/>
      <c r="H85" s="160"/>
      <c r="I85" s="168"/>
      <c r="J85" s="290"/>
      <c r="K85" s="245">
        <f>K86+K98</f>
        <v>28</v>
      </c>
      <c r="L85" s="245">
        <f>L86+L98</f>
        <v>20</v>
      </c>
      <c r="M85" s="155">
        <f t="shared" si="0"/>
        <v>71.428571428571431</v>
      </c>
    </row>
    <row r="86" spans="1:14" ht="30" x14ac:dyDescent="0.25">
      <c r="A86" s="432"/>
      <c r="B86" s="27" t="s">
        <v>325</v>
      </c>
      <c r="C86" s="214">
        <v>993</v>
      </c>
      <c r="D86" s="199" t="s">
        <v>26</v>
      </c>
      <c r="E86" s="199" t="s">
        <v>46</v>
      </c>
      <c r="F86" s="318" t="s">
        <v>30</v>
      </c>
      <c r="G86" s="319" t="s">
        <v>65</v>
      </c>
      <c r="H86" s="319" t="s">
        <v>23</v>
      </c>
      <c r="I86" s="320" t="s">
        <v>119</v>
      </c>
      <c r="J86" s="290"/>
      <c r="K86" s="245">
        <f>K89+K93</f>
        <v>25</v>
      </c>
      <c r="L86" s="245">
        <f>L89+L93</f>
        <v>20</v>
      </c>
      <c r="M86" s="155">
        <f t="shared" si="0"/>
        <v>80</v>
      </c>
    </row>
    <row r="87" spans="1:14" x14ac:dyDescent="0.25">
      <c r="A87" s="432"/>
      <c r="B87" s="348" t="s">
        <v>466</v>
      </c>
      <c r="C87" s="24">
        <v>992</v>
      </c>
      <c r="D87" s="133" t="s">
        <v>26</v>
      </c>
      <c r="E87" s="133" t="s">
        <v>46</v>
      </c>
      <c r="F87" s="318" t="s">
        <v>30</v>
      </c>
      <c r="G87" s="319" t="s">
        <v>87</v>
      </c>
      <c r="H87" s="319" t="s">
        <v>23</v>
      </c>
      <c r="I87" s="320" t="s">
        <v>119</v>
      </c>
      <c r="J87" s="290"/>
      <c r="K87" s="245">
        <v>5</v>
      </c>
      <c r="L87" s="245">
        <v>0</v>
      </c>
      <c r="M87" s="155">
        <f t="shared" ref="M87:M153" si="5">L87*100/K87</f>
        <v>0</v>
      </c>
    </row>
    <row r="88" spans="1:14" ht="30" x14ac:dyDescent="0.25">
      <c r="A88" s="432"/>
      <c r="B88" s="55" t="s">
        <v>490</v>
      </c>
      <c r="C88" s="24">
        <v>992</v>
      </c>
      <c r="D88" s="133" t="s">
        <v>26</v>
      </c>
      <c r="E88" s="133" t="s">
        <v>46</v>
      </c>
      <c r="F88" s="318" t="s">
        <v>30</v>
      </c>
      <c r="G88" s="319" t="s">
        <v>87</v>
      </c>
      <c r="H88" s="319" t="s">
        <v>23</v>
      </c>
      <c r="I88" s="320" t="s">
        <v>468</v>
      </c>
      <c r="J88" s="290"/>
      <c r="K88" s="245">
        <v>5</v>
      </c>
      <c r="L88" s="245">
        <v>0</v>
      </c>
      <c r="M88" s="155">
        <f t="shared" si="5"/>
        <v>0</v>
      </c>
    </row>
    <row r="89" spans="1:14" ht="30" x14ac:dyDescent="0.25">
      <c r="A89" s="432"/>
      <c r="B89" s="55" t="s">
        <v>79</v>
      </c>
      <c r="C89" s="24">
        <v>992</v>
      </c>
      <c r="D89" s="133" t="s">
        <v>26</v>
      </c>
      <c r="E89" s="133" t="s">
        <v>46</v>
      </c>
      <c r="F89" s="318" t="s">
        <v>30</v>
      </c>
      <c r="G89" s="319" t="s">
        <v>87</v>
      </c>
      <c r="H89" s="319" t="s">
        <v>23</v>
      </c>
      <c r="I89" s="320" t="s">
        <v>468</v>
      </c>
      <c r="J89" s="290" t="s">
        <v>80</v>
      </c>
      <c r="K89" s="245">
        <v>5</v>
      </c>
      <c r="L89" s="245">
        <v>0</v>
      </c>
      <c r="M89" s="155">
        <f t="shared" si="5"/>
        <v>0</v>
      </c>
    </row>
    <row r="90" spans="1:14" ht="45" x14ac:dyDescent="0.25">
      <c r="A90" s="428"/>
      <c r="B90" s="55" t="s">
        <v>382</v>
      </c>
      <c r="C90" s="24">
        <v>992</v>
      </c>
      <c r="D90" s="133" t="s">
        <v>26</v>
      </c>
      <c r="E90" s="133" t="s">
        <v>46</v>
      </c>
      <c r="F90" s="318" t="s">
        <v>30</v>
      </c>
      <c r="G90" s="319" t="s">
        <v>65</v>
      </c>
      <c r="H90" s="319" t="s">
        <v>23</v>
      </c>
      <c r="I90" s="320" t="s">
        <v>119</v>
      </c>
      <c r="J90" s="166"/>
      <c r="K90" s="155">
        <v>20</v>
      </c>
      <c r="L90" s="155">
        <f>L93</f>
        <v>20</v>
      </c>
      <c r="M90" s="155">
        <f t="shared" si="5"/>
        <v>100</v>
      </c>
    </row>
    <row r="91" spans="1:14" x14ac:dyDescent="0.25">
      <c r="A91" s="428"/>
      <c r="B91" s="55" t="s">
        <v>501</v>
      </c>
      <c r="C91" s="24">
        <v>992</v>
      </c>
      <c r="D91" s="25" t="s">
        <v>26</v>
      </c>
      <c r="E91" s="81" t="s">
        <v>46</v>
      </c>
      <c r="F91" s="167" t="s">
        <v>30</v>
      </c>
      <c r="G91" s="160" t="s">
        <v>88</v>
      </c>
      <c r="H91" s="160" t="s">
        <v>23</v>
      </c>
      <c r="I91" s="168" t="s">
        <v>119</v>
      </c>
      <c r="J91" s="166"/>
      <c r="K91" s="155">
        <v>20</v>
      </c>
      <c r="L91" s="155">
        <f>L93</f>
        <v>20</v>
      </c>
      <c r="M91" s="155">
        <f t="shared" si="5"/>
        <v>100</v>
      </c>
    </row>
    <row r="92" spans="1:14" s="88" customFormat="1" x14ac:dyDescent="0.25">
      <c r="A92" s="433"/>
      <c r="B92" s="195" t="s">
        <v>91</v>
      </c>
      <c r="C92" s="24">
        <v>992</v>
      </c>
      <c r="D92" s="25" t="s">
        <v>26</v>
      </c>
      <c r="E92" s="25" t="s">
        <v>46</v>
      </c>
      <c r="F92" s="167" t="s">
        <v>30</v>
      </c>
      <c r="G92" s="160" t="s">
        <v>88</v>
      </c>
      <c r="H92" s="160" t="s">
        <v>23</v>
      </c>
      <c r="I92" s="168" t="s">
        <v>136</v>
      </c>
      <c r="J92" s="166"/>
      <c r="K92" s="155">
        <v>20</v>
      </c>
      <c r="L92" s="155">
        <f>L93</f>
        <v>20</v>
      </c>
      <c r="M92" s="155">
        <f t="shared" si="5"/>
        <v>100</v>
      </c>
      <c r="N92" s="99"/>
    </row>
    <row r="93" spans="1:14" s="88" customFormat="1" ht="30" x14ac:dyDescent="0.25">
      <c r="A93" s="433"/>
      <c r="B93" s="392" t="s">
        <v>101</v>
      </c>
      <c r="C93" s="24">
        <v>992</v>
      </c>
      <c r="D93" s="25" t="s">
        <v>26</v>
      </c>
      <c r="E93" s="25" t="s">
        <v>46</v>
      </c>
      <c r="F93" s="167" t="s">
        <v>30</v>
      </c>
      <c r="G93" s="160" t="s">
        <v>88</v>
      </c>
      <c r="H93" s="160" t="s">
        <v>23</v>
      </c>
      <c r="I93" s="168" t="s">
        <v>136</v>
      </c>
      <c r="J93" s="166" t="s">
        <v>102</v>
      </c>
      <c r="K93" s="155">
        <v>20</v>
      </c>
      <c r="L93" s="155">
        <v>20</v>
      </c>
      <c r="M93" s="155">
        <f t="shared" si="5"/>
        <v>100</v>
      </c>
      <c r="N93" s="99"/>
    </row>
    <row r="94" spans="1:14" s="88" customFormat="1" ht="45" x14ac:dyDescent="0.25">
      <c r="A94" s="433"/>
      <c r="B94" s="393" t="s">
        <v>487</v>
      </c>
      <c r="C94" s="24">
        <v>992</v>
      </c>
      <c r="D94" s="133" t="s">
        <v>26</v>
      </c>
      <c r="E94" s="133" t="s">
        <v>46</v>
      </c>
      <c r="F94" s="167" t="s">
        <v>46</v>
      </c>
      <c r="G94" s="160" t="s">
        <v>65</v>
      </c>
      <c r="H94" s="160" t="s">
        <v>23</v>
      </c>
      <c r="I94" s="168" t="s">
        <v>119</v>
      </c>
      <c r="J94" s="166"/>
      <c r="K94" s="155">
        <v>3</v>
      </c>
      <c r="L94" s="155">
        <v>0</v>
      </c>
      <c r="M94" s="155">
        <f t="shared" si="5"/>
        <v>0</v>
      </c>
      <c r="N94" s="99"/>
    </row>
    <row r="95" spans="1:14" s="88" customFormat="1" x14ac:dyDescent="0.25">
      <c r="A95" s="433"/>
      <c r="B95" s="55" t="s">
        <v>488</v>
      </c>
      <c r="C95" s="24">
        <v>992</v>
      </c>
      <c r="D95" s="133" t="s">
        <v>26</v>
      </c>
      <c r="E95" s="133" t="s">
        <v>46</v>
      </c>
      <c r="F95" s="167" t="s">
        <v>46</v>
      </c>
      <c r="G95" s="160" t="s">
        <v>74</v>
      </c>
      <c r="H95" s="160" t="s">
        <v>23</v>
      </c>
      <c r="I95" s="168" t="s">
        <v>119</v>
      </c>
      <c r="J95" s="166"/>
      <c r="K95" s="155">
        <v>3</v>
      </c>
      <c r="L95" s="155">
        <v>0</v>
      </c>
      <c r="M95" s="155">
        <f t="shared" si="5"/>
        <v>0</v>
      </c>
      <c r="N95" s="99"/>
    </row>
    <row r="96" spans="1:14" s="88" customFormat="1" ht="55.5" customHeight="1" x14ac:dyDescent="0.25">
      <c r="A96" s="433"/>
      <c r="B96" s="55" t="s">
        <v>479</v>
      </c>
      <c r="C96" s="24">
        <v>992</v>
      </c>
      <c r="D96" s="133" t="s">
        <v>26</v>
      </c>
      <c r="E96" s="133" t="s">
        <v>46</v>
      </c>
      <c r="F96" s="167" t="s">
        <v>46</v>
      </c>
      <c r="G96" s="160" t="s">
        <v>74</v>
      </c>
      <c r="H96" s="160" t="s">
        <v>22</v>
      </c>
      <c r="I96" s="168" t="s">
        <v>119</v>
      </c>
      <c r="J96" s="166"/>
      <c r="K96" s="155">
        <v>3</v>
      </c>
      <c r="L96" s="155">
        <v>0</v>
      </c>
      <c r="M96" s="155">
        <f t="shared" si="5"/>
        <v>0</v>
      </c>
      <c r="N96" s="99"/>
    </row>
    <row r="97" spans="1:14" s="88" customFormat="1" ht="32.25" customHeight="1" x14ac:dyDescent="0.25">
      <c r="A97" s="433"/>
      <c r="B97" s="394" t="s">
        <v>489</v>
      </c>
      <c r="C97" s="24">
        <v>992</v>
      </c>
      <c r="D97" s="133" t="s">
        <v>26</v>
      </c>
      <c r="E97" s="133" t="s">
        <v>46</v>
      </c>
      <c r="F97" s="167" t="s">
        <v>46</v>
      </c>
      <c r="G97" s="160" t="s">
        <v>74</v>
      </c>
      <c r="H97" s="160" t="s">
        <v>22</v>
      </c>
      <c r="I97" s="168" t="s">
        <v>480</v>
      </c>
      <c r="J97" s="166"/>
      <c r="K97" s="155">
        <v>3</v>
      </c>
      <c r="L97" s="155">
        <v>0</v>
      </c>
      <c r="M97" s="155">
        <f t="shared" si="5"/>
        <v>0</v>
      </c>
      <c r="N97" s="99"/>
    </row>
    <row r="98" spans="1:14" s="88" customFormat="1" ht="32.25" customHeight="1" x14ac:dyDescent="0.25">
      <c r="A98" s="433"/>
      <c r="B98" s="55" t="s">
        <v>79</v>
      </c>
      <c r="C98" s="24">
        <v>992</v>
      </c>
      <c r="D98" s="133" t="s">
        <v>26</v>
      </c>
      <c r="E98" s="133" t="s">
        <v>46</v>
      </c>
      <c r="F98" s="167" t="s">
        <v>46</v>
      </c>
      <c r="G98" s="160" t="s">
        <v>74</v>
      </c>
      <c r="H98" s="160" t="s">
        <v>22</v>
      </c>
      <c r="I98" s="168" t="s">
        <v>480</v>
      </c>
      <c r="J98" s="166" t="s">
        <v>80</v>
      </c>
      <c r="K98" s="155">
        <v>3</v>
      </c>
      <c r="L98" s="155">
        <v>0</v>
      </c>
      <c r="M98" s="155">
        <f t="shared" si="5"/>
        <v>0</v>
      </c>
      <c r="N98" s="99"/>
    </row>
    <row r="99" spans="1:14" s="90" customFormat="1" x14ac:dyDescent="0.25">
      <c r="A99" s="434" t="s">
        <v>563</v>
      </c>
      <c r="B99" s="89" t="s">
        <v>13</v>
      </c>
      <c r="C99" s="44">
        <v>992</v>
      </c>
      <c r="D99" s="45" t="s">
        <v>25</v>
      </c>
      <c r="E99" s="45" t="s">
        <v>23</v>
      </c>
      <c r="F99" s="158"/>
      <c r="G99" s="159"/>
      <c r="H99" s="159"/>
      <c r="I99" s="161"/>
      <c r="J99" s="157"/>
      <c r="K99" s="162">
        <f>K100+K112+K117</f>
        <v>5508.1</v>
      </c>
      <c r="L99" s="162">
        <f>L100+L112</f>
        <v>3230.4</v>
      </c>
      <c r="M99" s="155">
        <f t="shared" si="5"/>
        <v>58.648172691127606</v>
      </c>
      <c r="N99" s="100"/>
    </row>
    <row r="100" spans="1:14" x14ac:dyDescent="0.25">
      <c r="A100" s="428"/>
      <c r="B100" s="27" t="s">
        <v>92</v>
      </c>
      <c r="C100" s="44">
        <v>992</v>
      </c>
      <c r="D100" s="45" t="s">
        <v>25</v>
      </c>
      <c r="E100" s="45" t="s">
        <v>27</v>
      </c>
      <c r="F100" s="167"/>
      <c r="G100" s="160"/>
      <c r="H100" s="160"/>
      <c r="I100" s="168"/>
      <c r="J100" s="166"/>
      <c r="K100" s="155">
        <f>K101+K105</f>
        <v>5028.8</v>
      </c>
      <c r="L100" s="155">
        <f>L105</f>
        <v>3025.4</v>
      </c>
      <c r="M100" s="155">
        <f t="shared" si="5"/>
        <v>60.161469933184854</v>
      </c>
    </row>
    <row r="101" spans="1:14" ht="30" x14ac:dyDescent="0.25">
      <c r="A101" s="428"/>
      <c r="B101" s="55" t="s">
        <v>485</v>
      </c>
      <c r="C101" s="24">
        <v>992</v>
      </c>
      <c r="D101" s="133" t="s">
        <v>25</v>
      </c>
      <c r="E101" s="133" t="s">
        <v>27</v>
      </c>
      <c r="F101" s="167" t="s">
        <v>24</v>
      </c>
      <c r="G101" s="160" t="s">
        <v>65</v>
      </c>
      <c r="H101" s="160" t="s">
        <v>23</v>
      </c>
      <c r="I101" s="168" t="s">
        <v>119</v>
      </c>
      <c r="J101" s="166"/>
      <c r="K101" s="155">
        <f>K102</f>
        <v>10</v>
      </c>
      <c r="L101" s="155">
        <v>0</v>
      </c>
      <c r="M101" s="155">
        <f t="shared" si="5"/>
        <v>0</v>
      </c>
    </row>
    <row r="102" spans="1:14" x14ac:dyDescent="0.25">
      <c r="A102" s="428"/>
      <c r="B102" s="55" t="s">
        <v>97</v>
      </c>
      <c r="C102" s="24">
        <v>992</v>
      </c>
      <c r="D102" s="133" t="s">
        <v>25</v>
      </c>
      <c r="E102" s="133" t="s">
        <v>27</v>
      </c>
      <c r="F102" s="167" t="s">
        <v>24</v>
      </c>
      <c r="G102" s="160" t="s">
        <v>74</v>
      </c>
      <c r="H102" s="160" t="s">
        <v>23</v>
      </c>
      <c r="I102" s="168" t="s">
        <v>119</v>
      </c>
      <c r="J102" s="166"/>
      <c r="K102" s="155">
        <v>10</v>
      </c>
      <c r="L102" s="155">
        <v>0</v>
      </c>
      <c r="M102" s="155">
        <f t="shared" si="5"/>
        <v>0</v>
      </c>
    </row>
    <row r="103" spans="1:14" ht="30" x14ac:dyDescent="0.25">
      <c r="A103" s="428"/>
      <c r="B103" s="55" t="s">
        <v>486</v>
      </c>
      <c r="C103" s="24">
        <v>992</v>
      </c>
      <c r="D103" s="133" t="s">
        <v>25</v>
      </c>
      <c r="E103" s="133" t="s">
        <v>27</v>
      </c>
      <c r="F103" s="167" t="s">
        <v>24</v>
      </c>
      <c r="G103" s="160" t="s">
        <v>74</v>
      </c>
      <c r="H103" s="160" t="s">
        <v>23</v>
      </c>
      <c r="I103" s="168" t="s">
        <v>118</v>
      </c>
      <c r="J103" s="166"/>
      <c r="K103" s="155">
        <v>10</v>
      </c>
      <c r="L103" s="155">
        <v>0</v>
      </c>
      <c r="M103" s="155">
        <f t="shared" si="5"/>
        <v>0</v>
      </c>
    </row>
    <row r="104" spans="1:14" ht="30" x14ac:dyDescent="0.25">
      <c r="A104" s="428"/>
      <c r="B104" s="55" t="s">
        <v>79</v>
      </c>
      <c r="C104" s="24">
        <v>992</v>
      </c>
      <c r="D104" s="133" t="s">
        <v>25</v>
      </c>
      <c r="E104" s="133" t="s">
        <v>27</v>
      </c>
      <c r="F104" s="167" t="s">
        <v>24</v>
      </c>
      <c r="G104" s="160" t="s">
        <v>74</v>
      </c>
      <c r="H104" s="160" t="s">
        <v>23</v>
      </c>
      <c r="I104" s="168" t="s">
        <v>118</v>
      </c>
      <c r="J104" s="166" t="s">
        <v>80</v>
      </c>
      <c r="K104" s="155">
        <v>10</v>
      </c>
      <c r="L104" s="155">
        <v>0</v>
      </c>
      <c r="M104" s="155">
        <f t="shared" si="5"/>
        <v>0</v>
      </c>
    </row>
    <row r="105" spans="1:14" ht="45" x14ac:dyDescent="0.25">
      <c r="A105" s="428"/>
      <c r="B105" s="27" t="s">
        <v>383</v>
      </c>
      <c r="C105" s="24">
        <v>992</v>
      </c>
      <c r="D105" s="25" t="s">
        <v>25</v>
      </c>
      <c r="E105" s="25" t="s">
        <v>27</v>
      </c>
      <c r="F105" s="167" t="s">
        <v>25</v>
      </c>
      <c r="G105" s="160" t="s">
        <v>65</v>
      </c>
      <c r="H105" s="160" t="s">
        <v>23</v>
      </c>
      <c r="I105" s="168" t="s">
        <v>119</v>
      </c>
      <c r="J105" s="166"/>
      <c r="K105" s="155">
        <f>K106+K109</f>
        <v>5018.8</v>
      </c>
      <c r="L105" s="155">
        <f>L109+L106</f>
        <v>3025.4</v>
      </c>
      <c r="M105" s="155">
        <f t="shared" si="5"/>
        <v>60.281342153502827</v>
      </c>
    </row>
    <row r="106" spans="1:14" ht="30" x14ac:dyDescent="0.25">
      <c r="A106" s="428"/>
      <c r="B106" s="55" t="s">
        <v>502</v>
      </c>
      <c r="C106" s="24">
        <v>992</v>
      </c>
      <c r="D106" s="25" t="s">
        <v>25</v>
      </c>
      <c r="E106" s="25" t="s">
        <v>27</v>
      </c>
      <c r="F106" s="167" t="s">
        <v>25</v>
      </c>
      <c r="G106" s="160" t="s">
        <v>74</v>
      </c>
      <c r="H106" s="160" t="s">
        <v>23</v>
      </c>
      <c r="I106" s="168" t="s">
        <v>119</v>
      </c>
      <c r="J106" s="166"/>
      <c r="K106" s="155">
        <f>K107</f>
        <v>4578.8</v>
      </c>
      <c r="L106" s="155">
        <f>L107</f>
        <v>2892.4</v>
      </c>
      <c r="M106" s="155">
        <f t="shared" si="5"/>
        <v>63.169389359657551</v>
      </c>
    </row>
    <row r="107" spans="1:14" ht="30" x14ac:dyDescent="0.25">
      <c r="A107" s="428"/>
      <c r="B107" s="27" t="s">
        <v>147</v>
      </c>
      <c r="C107" s="24">
        <v>992</v>
      </c>
      <c r="D107" s="25" t="s">
        <v>25</v>
      </c>
      <c r="E107" s="25" t="s">
        <v>27</v>
      </c>
      <c r="F107" s="167" t="s">
        <v>25</v>
      </c>
      <c r="G107" s="160" t="s">
        <v>74</v>
      </c>
      <c r="H107" s="160" t="s">
        <v>23</v>
      </c>
      <c r="I107" s="168" t="s">
        <v>120</v>
      </c>
      <c r="J107" s="166"/>
      <c r="K107" s="155">
        <v>4578.8</v>
      </c>
      <c r="L107" s="155">
        <f>L108</f>
        <v>2892.4</v>
      </c>
      <c r="M107" s="155">
        <f t="shared" si="5"/>
        <v>63.169389359657551</v>
      </c>
    </row>
    <row r="108" spans="1:14" ht="30" x14ac:dyDescent="0.25">
      <c r="A108" s="428"/>
      <c r="B108" s="56" t="s">
        <v>79</v>
      </c>
      <c r="C108" s="24">
        <v>992</v>
      </c>
      <c r="D108" s="25" t="s">
        <v>25</v>
      </c>
      <c r="E108" s="25" t="s">
        <v>27</v>
      </c>
      <c r="F108" s="167" t="s">
        <v>25</v>
      </c>
      <c r="G108" s="160" t="s">
        <v>74</v>
      </c>
      <c r="H108" s="160" t="s">
        <v>23</v>
      </c>
      <c r="I108" s="168" t="s">
        <v>120</v>
      </c>
      <c r="J108" s="166" t="s">
        <v>80</v>
      </c>
      <c r="K108" s="155">
        <v>4578.8</v>
      </c>
      <c r="L108" s="155">
        <v>2892.4</v>
      </c>
      <c r="M108" s="155">
        <f t="shared" si="5"/>
        <v>63.169389359657551</v>
      </c>
    </row>
    <row r="109" spans="1:14" ht="30" x14ac:dyDescent="0.25">
      <c r="A109" s="428"/>
      <c r="B109" s="56" t="s">
        <v>503</v>
      </c>
      <c r="C109" s="24">
        <v>992</v>
      </c>
      <c r="D109" s="133" t="s">
        <v>25</v>
      </c>
      <c r="E109" s="133" t="s">
        <v>27</v>
      </c>
      <c r="F109" s="167" t="s">
        <v>25</v>
      </c>
      <c r="G109" s="160" t="s">
        <v>67</v>
      </c>
      <c r="H109" s="160" t="s">
        <v>23</v>
      </c>
      <c r="I109" s="168" t="s">
        <v>119</v>
      </c>
      <c r="J109" s="166"/>
      <c r="K109" s="155">
        <f>K110</f>
        <v>440</v>
      </c>
      <c r="L109" s="155">
        <f>L110</f>
        <v>133</v>
      </c>
      <c r="M109" s="155">
        <f t="shared" si="5"/>
        <v>30.227272727272727</v>
      </c>
    </row>
    <row r="110" spans="1:14" ht="30" x14ac:dyDescent="0.25">
      <c r="A110" s="428"/>
      <c r="B110" s="27" t="s">
        <v>147</v>
      </c>
      <c r="C110" s="24">
        <v>992</v>
      </c>
      <c r="D110" s="133" t="s">
        <v>25</v>
      </c>
      <c r="E110" s="133" t="s">
        <v>27</v>
      </c>
      <c r="F110" s="167" t="s">
        <v>25</v>
      </c>
      <c r="G110" s="160" t="s">
        <v>67</v>
      </c>
      <c r="H110" s="160" t="s">
        <v>23</v>
      </c>
      <c r="I110" s="168" t="s">
        <v>120</v>
      </c>
      <c r="J110" s="166"/>
      <c r="K110" s="155">
        <v>440</v>
      </c>
      <c r="L110" s="155">
        <f>L111</f>
        <v>133</v>
      </c>
      <c r="M110" s="155">
        <f t="shared" si="5"/>
        <v>30.227272727272727</v>
      </c>
    </row>
    <row r="111" spans="1:14" ht="30" x14ac:dyDescent="0.25">
      <c r="A111" s="428"/>
      <c r="B111" s="56" t="s">
        <v>79</v>
      </c>
      <c r="C111" s="24">
        <v>992</v>
      </c>
      <c r="D111" s="133" t="s">
        <v>25</v>
      </c>
      <c r="E111" s="133" t="s">
        <v>27</v>
      </c>
      <c r="F111" s="167" t="s">
        <v>25</v>
      </c>
      <c r="G111" s="160" t="s">
        <v>67</v>
      </c>
      <c r="H111" s="160" t="s">
        <v>23</v>
      </c>
      <c r="I111" s="168" t="s">
        <v>120</v>
      </c>
      <c r="J111" s="166" t="s">
        <v>80</v>
      </c>
      <c r="K111" s="155">
        <v>440</v>
      </c>
      <c r="L111" s="155">
        <v>133</v>
      </c>
      <c r="M111" s="155">
        <f t="shared" si="5"/>
        <v>30.227272727272727</v>
      </c>
    </row>
    <row r="112" spans="1:14" x14ac:dyDescent="0.25">
      <c r="A112" s="428"/>
      <c r="B112" s="43" t="s">
        <v>93</v>
      </c>
      <c r="C112" s="44">
        <v>992</v>
      </c>
      <c r="D112" s="45" t="s">
        <v>25</v>
      </c>
      <c r="E112" s="45" t="s">
        <v>94</v>
      </c>
      <c r="F112" s="158"/>
      <c r="G112" s="159"/>
      <c r="H112" s="159"/>
      <c r="I112" s="161"/>
      <c r="J112" s="157"/>
      <c r="K112" s="162">
        <f>K113</f>
        <v>469.3</v>
      </c>
      <c r="L112" s="162">
        <f>L116</f>
        <v>205</v>
      </c>
      <c r="M112" s="155">
        <f t="shared" si="5"/>
        <v>43.682079693160027</v>
      </c>
    </row>
    <row r="113" spans="1:14" ht="30" x14ac:dyDescent="0.25">
      <c r="A113" s="428"/>
      <c r="B113" s="55" t="s">
        <v>384</v>
      </c>
      <c r="C113" s="24">
        <v>992</v>
      </c>
      <c r="D113" s="25" t="s">
        <v>25</v>
      </c>
      <c r="E113" s="25" t="s">
        <v>94</v>
      </c>
      <c r="F113" s="167" t="s">
        <v>95</v>
      </c>
      <c r="G113" s="160" t="s">
        <v>65</v>
      </c>
      <c r="H113" s="160" t="s">
        <v>23</v>
      </c>
      <c r="I113" s="168" t="s">
        <v>119</v>
      </c>
      <c r="J113" s="166"/>
      <c r="K113" s="155">
        <f>K114</f>
        <v>469.3</v>
      </c>
      <c r="L113" s="155">
        <f>L116</f>
        <v>205</v>
      </c>
      <c r="M113" s="155">
        <f t="shared" si="5"/>
        <v>43.682079693160027</v>
      </c>
    </row>
    <row r="114" spans="1:14" ht="30" x14ac:dyDescent="0.25">
      <c r="A114" s="428"/>
      <c r="B114" s="54" t="s">
        <v>504</v>
      </c>
      <c r="C114" s="24">
        <v>992</v>
      </c>
      <c r="D114" s="25" t="s">
        <v>25</v>
      </c>
      <c r="E114" s="25" t="s">
        <v>94</v>
      </c>
      <c r="F114" s="167" t="s">
        <v>95</v>
      </c>
      <c r="G114" s="160" t="s">
        <v>67</v>
      </c>
      <c r="H114" s="160" t="s">
        <v>23</v>
      </c>
      <c r="I114" s="168" t="s">
        <v>119</v>
      </c>
      <c r="J114" s="166"/>
      <c r="K114" s="155">
        <f>K115</f>
        <v>469.3</v>
      </c>
      <c r="L114" s="155">
        <f>L116</f>
        <v>205</v>
      </c>
      <c r="M114" s="155">
        <f t="shared" si="5"/>
        <v>43.682079693160027</v>
      </c>
    </row>
    <row r="115" spans="1:14" x14ac:dyDescent="0.25">
      <c r="A115" s="428"/>
      <c r="B115" s="56" t="s">
        <v>56</v>
      </c>
      <c r="C115" s="24">
        <v>992</v>
      </c>
      <c r="D115" s="25" t="s">
        <v>25</v>
      </c>
      <c r="E115" s="25" t="s">
        <v>94</v>
      </c>
      <c r="F115" s="167" t="s">
        <v>95</v>
      </c>
      <c r="G115" s="160" t="s">
        <v>67</v>
      </c>
      <c r="H115" s="160" t="s">
        <v>23</v>
      </c>
      <c r="I115" s="168" t="s">
        <v>126</v>
      </c>
      <c r="J115" s="166"/>
      <c r="K115" s="155">
        <f>K116</f>
        <v>469.3</v>
      </c>
      <c r="L115" s="155">
        <f>L116</f>
        <v>205</v>
      </c>
      <c r="M115" s="155">
        <f t="shared" si="5"/>
        <v>43.682079693160027</v>
      </c>
    </row>
    <row r="116" spans="1:14" ht="30" x14ac:dyDescent="0.25">
      <c r="A116" s="430"/>
      <c r="B116" s="56" t="s">
        <v>79</v>
      </c>
      <c r="C116" s="82">
        <v>992</v>
      </c>
      <c r="D116" s="93" t="s">
        <v>25</v>
      </c>
      <c r="E116" s="93" t="s">
        <v>94</v>
      </c>
      <c r="F116" s="318" t="s">
        <v>95</v>
      </c>
      <c r="G116" s="319" t="s">
        <v>67</v>
      </c>
      <c r="H116" s="319" t="s">
        <v>23</v>
      </c>
      <c r="I116" s="320" t="s">
        <v>126</v>
      </c>
      <c r="J116" s="290" t="s">
        <v>80</v>
      </c>
      <c r="K116" s="245">
        <v>469.3</v>
      </c>
      <c r="L116" s="245">
        <v>205</v>
      </c>
      <c r="M116" s="155">
        <f t="shared" si="5"/>
        <v>43.682079693160027</v>
      </c>
    </row>
    <row r="117" spans="1:14" x14ac:dyDescent="0.25">
      <c r="A117" s="430"/>
      <c r="B117" s="268" t="s">
        <v>481</v>
      </c>
      <c r="C117" s="385">
        <v>992</v>
      </c>
      <c r="D117" s="386" t="s">
        <v>25</v>
      </c>
      <c r="E117" s="386" t="s">
        <v>40</v>
      </c>
      <c r="F117" s="387"/>
      <c r="G117" s="388"/>
      <c r="H117" s="388"/>
      <c r="I117" s="389"/>
      <c r="J117" s="390"/>
      <c r="K117" s="391">
        <f>K118</f>
        <v>10</v>
      </c>
      <c r="L117" s="391">
        <f t="shared" ref="L117" si="6">L118</f>
        <v>0</v>
      </c>
      <c r="M117" s="155">
        <f t="shared" si="5"/>
        <v>0</v>
      </c>
    </row>
    <row r="118" spans="1:14" ht="45" x14ac:dyDescent="0.25">
      <c r="A118" s="430"/>
      <c r="B118" s="55" t="s">
        <v>482</v>
      </c>
      <c r="C118" s="82">
        <v>992</v>
      </c>
      <c r="D118" s="93" t="s">
        <v>25</v>
      </c>
      <c r="E118" s="93" t="s">
        <v>40</v>
      </c>
      <c r="F118" s="318" t="s">
        <v>475</v>
      </c>
      <c r="G118" s="319" t="s">
        <v>65</v>
      </c>
      <c r="H118" s="319" t="s">
        <v>23</v>
      </c>
      <c r="I118" s="320" t="s">
        <v>119</v>
      </c>
      <c r="J118" s="290"/>
      <c r="K118" s="245">
        <f>K119</f>
        <v>10</v>
      </c>
      <c r="L118" s="245">
        <v>0</v>
      </c>
      <c r="M118" s="155">
        <f t="shared" si="5"/>
        <v>0</v>
      </c>
    </row>
    <row r="119" spans="1:14" ht="30" x14ac:dyDescent="0.25">
      <c r="A119" s="430"/>
      <c r="B119" s="55" t="s">
        <v>483</v>
      </c>
      <c r="C119" s="82">
        <v>992</v>
      </c>
      <c r="D119" s="93" t="s">
        <v>25</v>
      </c>
      <c r="E119" s="93" t="s">
        <v>40</v>
      </c>
      <c r="F119" s="318" t="s">
        <v>475</v>
      </c>
      <c r="G119" s="319" t="s">
        <v>74</v>
      </c>
      <c r="H119" s="319" t="s">
        <v>22</v>
      </c>
      <c r="I119" s="320" t="s">
        <v>119</v>
      </c>
      <c r="J119" s="290"/>
      <c r="K119" s="245">
        <v>10</v>
      </c>
      <c r="L119" s="245">
        <v>0</v>
      </c>
      <c r="M119" s="155">
        <f t="shared" si="5"/>
        <v>0</v>
      </c>
    </row>
    <row r="120" spans="1:14" ht="30" x14ac:dyDescent="0.25">
      <c r="A120" s="430"/>
      <c r="B120" s="195" t="s">
        <v>484</v>
      </c>
      <c r="C120" s="82">
        <v>992</v>
      </c>
      <c r="D120" s="93" t="s">
        <v>25</v>
      </c>
      <c r="E120" s="93" t="s">
        <v>40</v>
      </c>
      <c r="F120" s="318" t="s">
        <v>475</v>
      </c>
      <c r="G120" s="319" t="s">
        <v>74</v>
      </c>
      <c r="H120" s="319" t="s">
        <v>22</v>
      </c>
      <c r="I120" s="320" t="s">
        <v>476</v>
      </c>
      <c r="J120" s="290"/>
      <c r="K120" s="245">
        <v>10</v>
      </c>
      <c r="L120" s="245">
        <v>0</v>
      </c>
      <c r="M120" s="155">
        <f t="shared" si="5"/>
        <v>0</v>
      </c>
    </row>
    <row r="121" spans="1:14" ht="30" x14ac:dyDescent="0.25">
      <c r="A121" s="430"/>
      <c r="B121" s="56" t="s">
        <v>79</v>
      </c>
      <c r="C121" s="82">
        <v>992</v>
      </c>
      <c r="D121" s="93" t="s">
        <v>25</v>
      </c>
      <c r="E121" s="93" t="s">
        <v>40</v>
      </c>
      <c r="F121" s="318" t="s">
        <v>475</v>
      </c>
      <c r="G121" s="319" t="s">
        <v>74</v>
      </c>
      <c r="H121" s="319" t="s">
        <v>22</v>
      </c>
      <c r="I121" s="320" t="s">
        <v>476</v>
      </c>
      <c r="J121" s="290" t="s">
        <v>80</v>
      </c>
      <c r="K121" s="245">
        <v>10</v>
      </c>
      <c r="L121" s="245">
        <v>0</v>
      </c>
      <c r="M121" s="155">
        <f t="shared" si="5"/>
        <v>0</v>
      </c>
    </row>
    <row r="122" spans="1:14" s="47" customFormat="1" x14ac:dyDescent="0.25">
      <c r="A122" s="431" t="s">
        <v>564</v>
      </c>
      <c r="B122" s="53" t="s">
        <v>14</v>
      </c>
      <c r="C122" s="44">
        <v>992</v>
      </c>
      <c r="D122" s="45" t="s">
        <v>30</v>
      </c>
      <c r="E122" s="45" t="s">
        <v>23</v>
      </c>
      <c r="F122" s="158"/>
      <c r="G122" s="159"/>
      <c r="H122" s="159"/>
      <c r="I122" s="161"/>
      <c r="J122" s="157"/>
      <c r="K122" s="162">
        <f>K123+K134</f>
        <v>18851</v>
      </c>
      <c r="L122" s="162">
        <f>L123+L134</f>
        <v>5039.7999999999993</v>
      </c>
      <c r="M122" s="155">
        <f t="shared" si="5"/>
        <v>26.73492122433823</v>
      </c>
      <c r="N122" s="98"/>
    </row>
    <row r="123" spans="1:14" x14ac:dyDescent="0.25">
      <c r="A123" s="428"/>
      <c r="B123" s="27" t="s">
        <v>15</v>
      </c>
      <c r="C123" s="24">
        <v>992</v>
      </c>
      <c r="D123" s="133" t="s">
        <v>30</v>
      </c>
      <c r="E123" s="133" t="s">
        <v>24</v>
      </c>
      <c r="F123" s="167"/>
      <c r="G123" s="160"/>
      <c r="H123" s="160"/>
      <c r="I123" s="168"/>
      <c r="J123" s="166"/>
      <c r="K123" s="155">
        <f>K124+K130+K128</f>
        <v>8133.5999999999995</v>
      </c>
      <c r="L123" s="155">
        <f>L124+L130+L128</f>
        <v>2674.2</v>
      </c>
      <c r="M123" s="155">
        <f t="shared" si="5"/>
        <v>32.878430215402773</v>
      </c>
    </row>
    <row r="124" spans="1:14" ht="45" x14ac:dyDescent="0.25">
      <c r="A124" s="428"/>
      <c r="B124" s="27" t="s">
        <v>572</v>
      </c>
      <c r="C124" s="24">
        <v>992</v>
      </c>
      <c r="D124" s="25" t="s">
        <v>30</v>
      </c>
      <c r="E124" s="25" t="s">
        <v>24</v>
      </c>
      <c r="F124" s="167" t="s">
        <v>96</v>
      </c>
      <c r="G124" s="160" t="s">
        <v>65</v>
      </c>
      <c r="H124" s="160" t="s">
        <v>23</v>
      </c>
      <c r="I124" s="168" t="s">
        <v>119</v>
      </c>
      <c r="J124" s="166"/>
      <c r="K124" s="155">
        <f>K125</f>
        <v>4806.3999999999996</v>
      </c>
      <c r="L124" s="155">
        <f>L125</f>
        <v>2417</v>
      </c>
      <c r="M124" s="155">
        <f t="shared" si="5"/>
        <v>50.287117177097208</v>
      </c>
    </row>
    <row r="125" spans="1:14" x14ac:dyDescent="0.25">
      <c r="A125" s="428"/>
      <c r="B125" s="27" t="s">
        <v>505</v>
      </c>
      <c r="C125" s="24">
        <v>992</v>
      </c>
      <c r="D125" s="25" t="s">
        <v>30</v>
      </c>
      <c r="E125" s="25" t="s">
        <v>24</v>
      </c>
      <c r="F125" s="167" t="s">
        <v>96</v>
      </c>
      <c r="G125" s="160" t="s">
        <v>67</v>
      </c>
      <c r="H125" s="160" t="s">
        <v>23</v>
      </c>
      <c r="I125" s="168" t="s">
        <v>119</v>
      </c>
      <c r="J125" s="166"/>
      <c r="K125" s="155">
        <f>K126</f>
        <v>4806.3999999999996</v>
      </c>
      <c r="L125" s="155">
        <f>L127</f>
        <v>2417</v>
      </c>
      <c r="M125" s="155">
        <f t="shared" si="5"/>
        <v>50.287117177097208</v>
      </c>
    </row>
    <row r="126" spans="1:14" x14ac:dyDescent="0.25">
      <c r="A126" s="428"/>
      <c r="B126" s="27" t="s">
        <v>47</v>
      </c>
      <c r="C126" s="24">
        <v>992</v>
      </c>
      <c r="D126" s="25" t="s">
        <v>30</v>
      </c>
      <c r="E126" s="25" t="s">
        <v>24</v>
      </c>
      <c r="F126" s="167" t="s">
        <v>96</v>
      </c>
      <c r="G126" s="160" t="s">
        <v>67</v>
      </c>
      <c r="H126" s="160" t="s">
        <v>23</v>
      </c>
      <c r="I126" s="168" t="s">
        <v>137</v>
      </c>
      <c r="J126" s="166"/>
      <c r="K126" s="155">
        <f>K127</f>
        <v>4806.3999999999996</v>
      </c>
      <c r="L126" s="155">
        <f>L127</f>
        <v>2417</v>
      </c>
      <c r="M126" s="155">
        <f t="shared" si="5"/>
        <v>50.287117177097208</v>
      </c>
    </row>
    <row r="127" spans="1:14" ht="30" x14ac:dyDescent="0.25">
      <c r="A127" s="428"/>
      <c r="B127" s="27" t="s">
        <v>79</v>
      </c>
      <c r="C127" s="24">
        <v>992</v>
      </c>
      <c r="D127" s="25" t="s">
        <v>30</v>
      </c>
      <c r="E127" s="25" t="s">
        <v>24</v>
      </c>
      <c r="F127" s="167" t="s">
        <v>96</v>
      </c>
      <c r="G127" s="160" t="s">
        <v>67</v>
      </c>
      <c r="H127" s="160" t="s">
        <v>23</v>
      </c>
      <c r="I127" s="168" t="s">
        <v>137</v>
      </c>
      <c r="J127" s="166" t="s">
        <v>80</v>
      </c>
      <c r="K127" s="155">
        <v>4806.3999999999996</v>
      </c>
      <c r="L127" s="155">
        <v>2417</v>
      </c>
      <c r="M127" s="155">
        <f t="shared" si="5"/>
        <v>50.287117177097208</v>
      </c>
    </row>
    <row r="128" spans="1:14" ht="45" x14ac:dyDescent="0.25">
      <c r="A128" s="428"/>
      <c r="B128" s="27" t="s">
        <v>605</v>
      </c>
      <c r="C128" s="24">
        <v>992</v>
      </c>
      <c r="D128" s="133" t="s">
        <v>30</v>
      </c>
      <c r="E128" s="133" t="s">
        <v>24</v>
      </c>
      <c r="F128" s="167" t="s">
        <v>96</v>
      </c>
      <c r="G128" s="160" t="s">
        <v>67</v>
      </c>
      <c r="H128" s="160" t="s">
        <v>23</v>
      </c>
      <c r="I128" s="168" t="s">
        <v>449</v>
      </c>
      <c r="J128" s="166"/>
      <c r="K128" s="155">
        <f>K129</f>
        <v>257.2</v>
      </c>
      <c r="L128" s="155">
        <f>L129</f>
        <v>257.2</v>
      </c>
      <c r="M128" s="155">
        <f t="shared" si="5"/>
        <v>100</v>
      </c>
    </row>
    <row r="129" spans="1:21" ht="30" x14ac:dyDescent="0.25">
      <c r="A129" s="428"/>
      <c r="B129" s="79" t="s">
        <v>79</v>
      </c>
      <c r="C129" s="24">
        <v>992</v>
      </c>
      <c r="D129" s="133" t="s">
        <v>30</v>
      </c>
      <c r="E129" s="133" t="s">
        <v>24</v>
      </c>
      <c r="F129" s="167" t="s">
        <v>96</v>
      </c>
      <c r="G129" s="160" t="s">
        <v>67</v>
      </c>
      <c r="H129" s="160" t="s">
        <v>23</v>
      </c>
      <c r="I129" s="168" t="s">
        <v>449</v>
      </c>
      <c r="J129" s="166" t="s">
        <v>80</v>
      </c>
      <c r="K129" s="155">
        <v>257.2</v>
      </c>
      <c r="L129" s="155">
        <v>257.2</v>
      </c>
      <c r="M129" s="155">
        <f t="shared" si="5"/>
        <v>100</v>
      </c>
    </row>
    <row r="130" spans="1:21" ht="30" x14ac:dyDescent="0.25">
      <c r="A130" s="428"/>
      <c r="B130" s="422" t="s">
        <v>527</v>
      </c>
      <c r="C130" s="24">
        <v>992</v>
      </c>
      <c r="D130" s="133" t="s">
        <v>30</v>
      </c>
      <c r="E130" s="133" t="s">
        <v>24</v>
      </c>
      <c r="F130" s="167" t="s">
        <v>528</v>
      </c>
      <c r="G130" s="160" t="s">
        <v>65</v>
      </c>
      <c r="H130" s="160" t="s">
        <v>23</v>
      </c>
      <c r="I130" s="168" t="s">
        <v>119</v>
      </c>
      <c r="J130" s="166"/>
      <c r="K130" s="155">
        <f t="shared" ref="K130:L132" si="7">K131</f>
        <v>3070</v>
      </c>
      <c r="L130" s="155">
        <f t="shared" si="7"/>
        <v>0</v>
      </c>
      <c r="M130" s="155">
        <v>0</v>
      </c>
    </row>
    <row r="131" spans="1:21" x14ac:dyDescent="0.25">
      <c r="A131" s="428"/>
      <c r="B131" s="422" t="s">
        <v>606</v>
      </c>
      <c r="C131" s="24">
        <v>992</v>
      </c>
      <c r="D131" s="133" t="s">
        <v>30</v>
      </c>
      <c r="E131" s="133" t="s">
        <v>24</v>
      </c>
      <c r="F131" s="167" t="s">
        <v>528</v>
      </c>
      <c r="G131" s="160" t="s">
        <v>139</v>
      </c>
      <c r="H131" s="160" t="s">
        <v>23</v>
      </c>
      <c r="I131" s="168" t="s">
        <v>119</v>
      </c>
      <c r="J131" s="166"/>
      <c r="K131" s="155">
        <f t="shared" si="7"/>
        <v>3070</v>
      </c>
      <c r="L131" s="155">
        <f t="shared" si="7"/>
        <v>0</v>
      </c>
      <c r="M131" s="155">
        <v>0</v>
      </c>
    </row>
    <row r="132" spans="1:21" ht="30" x14ac:dyDescent="0.25">
      <c r="A132" s="428"/>
      <c r="B132" s="422" t="s">
        <v>607</v>
      </c>
      <c r="C132" s="24">
        <v>992</v>
      </c>
      <c r="D132" s="133" t="s">
        <v>30</v>
      </c>
      <c r="E132" s="133" t="s">
        <v>24</v>
      </c>
      <c r="F132" s="167" t="s">
        <v>528</v>
      </c>
      <c r="G132" s="160" t="s">
        <v>139</v>
      </c>
      <c r="H132" s="160" t="s">
        <v>23</v>
      </c>
      <c r="I132" s="168" t="s">
        <v>608</v>
      </c>
      <c r="J132" s="166"/>
      <c r="K132" s="155">
        <f t="shared" si="7"/>
        <v>3070</v>
      </c>
      <c r="L132" s="155">
        <f t="shared" si="7"/>
        <v>0</v>
      </c>
      <c r="M132" s="155">
        <v>0</v>
      </c>
    </row>
    <row r="133" spans="1:21" ht="30" x14ac:dyDescent="0.25">
      <c r="A133" s="428"/>
      <c r="B133" s="422" t="s">
        <v>534</v>
      </c>
      <c r="C133" s="24">
        <v>992</v>
      </c>
      <c r="D133" s="133" t="s">
        <v>30</v>
      </c>
      <c r="E133" s="133" t="s">
        <v>24</v>
      </c>
      <c r="F133" s="167" t="s">
        <v>528</v>
      </c>
      <c r="G133" s="160" t="s">
        <v>139</v>
      </c>
      <c r="H133" s="160" t="s">
        <v>23</v>
      </c>
      <c r="I133" s="168" t="s">
        <v>608</v>
      </c>
      <c r="J133" s="166" t="s">
        <v>80</v>
      </c>
      <c r="K133" s="155">
        <v>3070</v>
      </c>
      <c r="L133" s="155">
        <v>0</v>
      </c>
      <c r="M133" s="155">
        <v>0</v>
      </c>
    </row>
    <row r="134" spans="1:21" s="47" customFormat="1" x14ac:dyDescent="0.25">
      <c r="A134" s="431"/>
      <c r="B134" s="27" t="s">
        <v>16</v>
      </c>
      <c r="C134" s="24">
        <v>992</v>
      </c>
      <c r="D134" s="133" t="s">
        <v>30</v>
      </c>
      <c r="E134" s="133" t="s">
        <v>26</v>
      </c>
      <c r="F134" s="167"/>
      <c r="G134" s="160"/>
      <c r="H134" s="160"/>
      <c r="I134" s="168"/>
      <c r="J134" s="166"/>
      <c r="K134" s="155">
        <f>K135</f>
        <v>10717.400000000001</v>
      </c>
      <c r="L134" s="155">
        <f>L135+L148</f>
        <v>2365.6</v>
      </c>
      <c r="M134" s="155">
        <f t="shared" si="5"/>
        <v>22.072517588221022</v>
      </c>
      <c r="N134" s="98"/>
    </row>
    <row r="135" spans="1:21" ht="30" x14ac:dyDescent="0.25">
      <c r="A135" s="428"/>
      <c r="B135" s="27" t="s">
        <v>573</v>
      </c>
      <c r="C135" s="24">
        <v>992</v>
      </c>
      <c r="D135" s="25" t="s">
        <v>30</v>
      </c>
      <c r="E135" s="25" t="s">
        <v>26</v>
      </c>
      <c r="F135" s="167" t="s">
        <v>99</v>
      </c>
      <c r="G135" s="160" t="s">
        <v>65</v>
      </c>
      <c r="H135" s="160" t="s">
        <v>23</v>
      </c>
      <c r="I135" s="168" t="s">
        <v>119</v>
      </c>
      <c r="J135" s="166"/>
      <c r="K135" s="155">
        <f>K138+K141+K144+K146+K148</f>
        <v>10717.400000000001</v>
      </c>
      <c r="L135" s="155">
        <f>L138+L141+L146+L143</f>
        <v>2365.6</v>
      </c>
      <c r="M135" s="155">
        <f t="shared" si="5"/>
        <v>22.072517588221022</v>
      </c>
    </row>
    <row r="136" spans="1:21" ht="30" x14ac:dyDescent="0.25">
      <c r="A136" s="428"/>
      <c r="B136" s="27" t="s">
        <v>506</v>
      </c>
      <c r="C136" s="24">
        <v>992</v>
      </c>
      <c r="D136" s="25" t="s">
        <v>30</v>
      </c>
      <c r="E136" s="25" t="s">
        <v>26</v>
      </c>
      <c r="F136" s="167" t="s">
        <v>99</v>
      </c>
      <c r="G136" s="160" t="s">
        <v>74</v>
      </c>
      <c r="H136" s="160" t="s">
        <v>23</v>
      </c>
      <c r="I136" s="168" t="s">
        <v>119</v>
      </c>
      <c r="J136" s="166"/>
      <c r="K136" s="155">
        <f>K137</f>
        <v>400</v>
      </c>
      <c r="L136" s="155">
        <f>L138</f>
        <v>71.400000000000006</v>
      </c>
      <c r="M136" s="155">
        <f t="shared" si="5"/>
        <v>17.850000000000001</v>
      </c>
    </row>
    <row r="137" spans="1:21" ht="45" x14ac:dyDescent="0.25">
      <c r="A137" s="428"/>
      <c r="B137" s="51" t="s">
        <v>574</v>
      </c>
      <c r="C137" s="24">
        <v>992</v>
      </c>
      <c r="D137" s="25" t="s">
        <v>30</v>
      </c>
      <c r="E137" s="25" t="s">
        <v>26</v>
      </c>
      <c r="F137" s="167" t="s">
        <v>99</v>
      </c>
      <c r="G137" s="160" t="s">
        <v>74</v>
      </c>
      <c r="H137" s="160" t="s">
        <v>23</v>
      </c>
      <c r="I137" s="168" t="s">
        <v>127</v>
      </c>
      <c r="J137" s="166"/>
      <c r="K137" s="155">
        <f>K138</f>
        <v>400</v>
      </c>
      <c r="L137" s="155">
        <f>L138</f>
        <v>71.400000000000006</v>
      </c>
      <c r="M137" s="155">
        <f t="shared" si="5"/>
        <v>17.850000000000001</v>
      </c>
      <c r="U137" s="48" t="s">
        <v>153</v>
      </c>
    </row>
    <row r="138" spans="1:21" ht="30" x14ac:dyDescent="0.25">
      <c r="A138" s="428"/>
      <c r="B138" s="79" t="s">
        <v>79</v>
      </c>
      <c r="C138" s="84">
        <v>992</v>
      </c>
      <c r="D138" s="18" t="s">
        <v>30</v>
      </c>
      <c r="E138" s="18" t="s">
        <v>26</v>
      </c>
      <c r="F138" s="167" t="s">
        <v>99</v>
      </c>
      <c r="G138" s="160" t="s">
        <v>74</v>
      </c>
      <c r="H138" s="160" t="s">
        <v>23</v>
      </c>
      <c r="I138" s="168" t="s">
        <v>127</v>
      </c>
      <c r="J138" s="166" t="s">
        <v>80</v>
      </c>
      <c r="K138" s="155">
        <v>400</v>
      </c>
      <c r="L138" s="155">
        <v>71.400000000000006</v>
      </c>
      <c r="M138" s="155">
        <f t="shared" si="5"/>
        <v>17.850000000000001</v>
      </c>
    </row>
    <row r="139" spans="1:21" ht="45" x14ac:dyDescent="0.25">
      <c r="A139" s="428"/>
      <c r="B139" s="79" t="s">
        <v>577</v>
      </c>
      <c r="C139" s="84">
        <v>992</v>
      </c>
      <c r="D139" s="18" t="s">
        <v>30</v>
      </c>
      <c r="E139" s="18" t="s">
        <v>26</v>
      </c>
      <c r="F139" s="167" t="s">
        <v>99</v>
      </c>
      <c r="G139" s="160" t="s">
        <v>67</v>
      </c>
      <c r="H139" s="160" t="s">
        <v>23</v>
      </c>
      <c r="I139" s="168" t="s">
        <v>119</v>
      </c>
      <c r="J139" s="166"/>
      <c r="K139" s="155">
        <f>K140</f>
        <v>440</v>
      </c>
      <c r="L139" s="155">
        <f>L141</f>
        <v>87.3</v>
      </c>
      <c r="M139" s="155">
        <f t="shared" si="5"/>
        <v>19.84090909090909</v>
      </c>
    </row>
    <row r="140" spans="1:21" x14ac:dyDescent="0.25">
      <c r="A140" s="429"/>
      <c r="B140" s="79" t="s">
        <v>100</v>
      </c>
      <c r="C140" s="84">
        <v>992</v>
      </c>
      <c r="D140" s="18" t="s">
        <v>30</v>
      </c>
      <c r="E140" s="18" t="s">
        <v>26</v>
      </c>
      <c r="F140" s="167" t="s">
        <v>99</v>
      </c>
      <c r="G140" s="160" t="s">
        <v>67</v>
      </c>
      <c r="H140" s="160" t="s">
        <v>23</v>
      </c>
      <c r="I140" s="168" t="s">
        <v>128</v>
      </c>
      <c r="J140" s="166"/>
      <c r="K140" s="155">
        <f>K141</f>
        <v>440</v>
      </c>
      <c r="L140" s="155">
        <f>L141</f>
        <v>87.3</v>
      </c>
      <c r="M140" s="155">
        <f t="shared" si="5"/>
        <v>19.84090909090909</v>
      </c>
    </row>
    <row r="141" spans="1:21" ht="30" x14ac:dyDescent="0.25">
      <c r="A141" s="429"/>
      <c r="B141" s="79" t="s">
        <v>79</v>
      </c>
      <c r="C141" s="84">
        <v>992</v>
      </c>
      <c r="D141" s="18" t="s">
        <v>30</v>
      </c>
      <c r="E141" s="18" t="s">
        <v>26</v>
      </c>
      <c r="F141" s="167" t="s">
        <v>99</v>
      </c>
      <c r="G141" s="160" t="s">
        <v>67</v>
      </c>
      <c r="H141" s="160" t="s">
        <v>23</v>
      </c>
      <c r="I141" s="168" t="s">
        <v>128</v>
      </c>
      <c r="J141" s="166" t="s">
        <v>80</v>
      </c>
      <c r="K141" s="155">
        <v>440</v>
      </c>
      <c r="L141" s="155">
        <v>87.3</v>
      </c>
      <c r="M141" s="155">
        <f t="shared" si="5"/>
        <v>19.84090909090909</v>
      </c>
      <c r="N141" s="94"/>
    </row>
    <row r="142" spans="1:21" ht="45" x14ac:dyDescent="0.25">
      <c r="A142" s="429"/>
      <c r="B142" s="83" t="s">
        <v>575</v>
      </c>
      <c r="C142" s="84">
        <v>992</v>
      </c>
      <c r="D142" s="18" t="s">
        <v>30</v>
      </c>
      <c r="E142" s="18" t="s">
        <v>26</v>
      </c>
      <c r="F142" s="167" t="s">
        <v>99</v>
      </c>
      <c r="G142" s="160" t="s">
        <v>90</v>
      </c>
      <c r="H142" s="160" t="s">
        <v>23</v>
      </c>
      <c r="I142" s="168" t="s">
        <v>119</v>
      </c>
      <c r="J142" s="166"/>
      <c r="K142" s="155">
        <f>K144+K146+K148</f>
        <v>9877.4000000000015</v>
      </c>
      <c r="L142" s="155">
        <f>L144+L146+L148</f>
        <v>2206.9</v>
      </c>
      <c r="M142" s="155">
        <f t="shared" si="5"/>
        <v>22.342924251321193</v>
      </c>
      <c r="N142" s="94"/>
    </row>
    <row r="143" spans="1:21" x14ac:dyDescent="0.25">
      <c r="A143" s="429"/>
      <c r="B143" s="326" t="s">
        <v>450</v>
      </c>
      <c r="C143" s="165">
        <v>992</v>
      </c>
      <c r="D143" s="166" t="s">
        <v>30</v>
      </c>
      <c r="E143" s="166" t="s">
        <v>26</v>
      </c>
      <c r="F143" s="167" t="s">
        <v>99</v>
      </c>
      <c r="G143" s="160" t="s">
        <v>90</v>
      </c>
      <c r="H143" s="160" t="s">
        <v>23</v>
      </c>
      <c r="I143" s="168" t="s">
        <v>451</v>
      </c>
      <c r="J143" s="166"/>
      <c r="K143" s="155">
        <f>K144</f>
        <v>1720</v>
      </c>
      <c r="L143" s="155">
        <f>L144</f>
        <v>0</v>
      </c>
      <c r="M143" s="155">
        <f t="shared" si="5"/>
        <v>0</v>
      </c>
      <c r="N143" s="94"/>
    </row>
    <row r="144" spans="1:21" ht="30" x14ac:dyDescent="0.25">
      <c r="A144" s="429"/>
      <c r="B144" s="196" t="s">
        <v>79</v>
      </c>
      <c r="C144" s="165">
        <v>992</v>
      </c>
      <c r="D144" s="166" t="s">
        <v>30</v>
      </c>
      <c r="E144" s="166" t="s">
        <v>26</v>
      </c>
      <c r="F144" s="167" t="s">
        <v>99</v>
      </c>
      <c r="G144" s="160" t="s">
        <v>90</v>
      </c>
      <c r="H144" s="160" t="s">
        <v>23</v>
      </c>
      <c r="I144" s="168" t="s">
        <v>451</v>
      </c>
      <c r="J144" s="166" t="s">
        <v>80</v>
      </c>
      <c r="K144" s="155">
        <v>1720</v>
      </c>
      <c r="L144" s="155">
        <v>0</v>
      </c>
      <c r="M144" s="155">
        <f t="shared" si="5"/>
        <v>0</v>
      </c>
      <c r="N144" s="94"/>
    </row>
    <row r="145" spans="1:14" x14ac:dyDescent="0.25">
      <c r="A145" s="428"/>
      <c r="B145" s="79" t="s">
        <v>507</v>
      </c>
      <c r="C145" s="84">
        <v>992</v>
      </c>
      <c r="D145" s="18" t="s">
        <v>30</v>
      </c>
      <c r="E145" s="18" t="s">
        <v>26</v>
      </c>
      <c r="F145" s="167" t="s">
        <v>99</v>
      </c>
      <c r="G145" s="160" t="s">
        <v>90</v>
      </c>
      <c r="H145" s="160" t="s">
        <v>23</v>
      </c>
      <c r="I145" s="168" t="s">
        <v>129</v>
      </c>
      <c r="J145" s="166"/>
      <c r="K145" s="155">
        <f>K146</f>
        <v>3705.1</v>
      </c>
      <c r="L145" s="155">
        <f>L146</f>
        <v>2206.9</v>
      </c>
      <c r="M145" s="155">
        <f t="shared" si="5"/>
        <v>59.563844430649645</v>
      </c>
    </row>
    <row r="146" spans="1:14" ht="30" x14ac:dyDescent="0.25">
      <c r="A146" s="428"/>
      <c r="B146" s="79" t="s">
        <v>79</v>
      </c>
      <c r="C146" s="84">
        <v>992</v>
      </c>
      <c r="D146" s="18" t="s">
        <v>30</v>
      </c>
      <c r="E146" s="18" t="s">
        <v>26</v>
      </c>
      <c r="F146" s="167" t="s">
        <v>99</v>
      </c>
      <c r="G146" s="160" t="s">
        <v>90</v>
      </c>
      <c r="H146" s="160" t="s">
        <v>23</v>
      </c>
      <c r="I146" s="168" t="s">
        <v>129</v>
      </c>
      <c r="J146" s="166" t="s">
        <v>80</v>
      </c>
      <c r="K146" s="155">
        <v>3705.1</v>
      </c>
      <c r="L146" s="155">
        <v>2206.9</v>
      </c>
      <c r="M146" s="155">
        <f t="shared" si="5"/>
        <v>59.563844430649645</v>
      </c>
    </row>
    <row r="147" spans="1:14" ht="30" x14ac:dyDescent="0.25">
      <c r="A147" s="428"/>
      <c r="B147" s="422" t="s">
        <v>533</v>
      </c>
      <c r="C147" s="165">
        <v>992</v>
      </c>
      <c r="D147" s="166" t="s">
        <v>30</v>
      </c>
      <c r="E147" s="166" t="s">
        <v>26</v>
      </c>
      <c r="F147" s="167" t="s">
        <v>99</v>
      </c>
      <c r="G147" s="160" t="s">
        <v>90</v>
      </c>
      <c r="H147" s="160" t="s">
        <v>23</v>
      </c>
      <c r="I147" s="168" t="s">
        <v>532</v>
      </c>
      <c r="J147" s="166"/>
      <c r="K147" s="155">
        <f>K148</f>
        <v>4452.3</v>
      </c>
      <c r="L147" s="155">
        <f>L148</f>
        <v>0</v>
      </c>
      <c r="M147" s="155">
        <v>0</v>
      </c>
    </row>
    <row r="148" spans="1:14" ht="30" x14ac:dyDescent="0.25">
      <c r="A148" s="428"/>
      <c r="B148" s="422" t="s">
        <v>534</v>
      </c>
      <c r="C148" s="165">
        <v>992</v>
      </c>
      <c r="D148" s="166" t="s">
        <v>30</v>
      </c>
      <c r="E148" s="166" t="s">
        <v>26</v>
      </c>
      <c r="F148" s="167" t="s">
        <v>99</v>
      </c>
      <c r="G148" s="160" t="s">
        <v>90</v>
      </c>
      <c r="H148" s="160" t="s">
        <v>23</v>
      </c>
      <c r="I148" s="168" t="s">
        <v>532</v>
      </c>
      <c r="J148" s="166" t="s">
        <v>80</v>
      </c>
      <c r="K148" s="155">
        <v>4452.3</v>
      </c>
      <c r="L148" s="155">
        <v>0</v>
      </c>
      <c r="M148" s="155">
        <v>0</v>
      </c>
    </row>
    <row r="149" spans="1:14" s="47" customFormat="1" x14ac:dyDescent="0.25">
      <c r="A149" s="431" t="s">
        <v>565</v>
      </c>
      <c r="B149" s="53" t="s">
        <v>17</v>
      </c>
      <c r="C149" s="44">
        <v>992</v>
      </c>
      <c r="D149" s="45" t="s">
        <v>29</v>
      </c>
      <c r="E149" s="45" t="s">
        <v>23</v>
      </c>
      <c r="F149" s="158"/>
      <c r="G149" s="159"/>
      <c r="H149" s="160"/>
      <c r="I149" s="161"/>
      <c r="J149" s="157"/>
      <c r="K149" s="162">
        <f>K150</f>
        <v>307</v>
      </c>
      <c r="L149" s="162">
        <f t="shared" ref="L149:L153" si="8">L150</f>
        <v>133.4</v>
      </c>
      <c r="M149" s="155">
        <f t="shared" si="5"/>
        <v>43.452768729641697</v>
      </c>
      <c r="N149" s="98"/>
    </row>
    <row r="150" spans="1:14" x14ac:dyDescent="0.25">
      <c r="A150" s="428"/>
      <c r="B150" s="134" t="s">
        <v>144</v>
      </c>
      <c r="C150" s="24">
        <v>992</v>
      </c>
      <c r="D150" s="133" t="s">
        <v>29</v>
      </c>
      <c r="E150" s="133" t="s">
        <v>29</v>
      </c>
      <c r="F150" s="167"/>
      <c r="G150" s="160"/>
      <c r="H150" s="160"/>
      <c r="I150" s="168"/>
      <c r="J150" s="166"/>
      <c r="K150" s="155">
        <f>K151</f>
        <v>307</v>
      </c>
      <c r="L150" s="155">
        <f t="shared" si="8"/>
        <v>133.4</v>
      </c>
      <c r="M150" s="155">
        <f t="shared" si="5"/>
        <v>43.452768729641697</v>
      </c>
    </row>
    <row r="151" spans="1:14" ht="30" x14ac:dyDescent="0.25">
      <c r="A151" s="428"/>
      <c r="B151" s="27" t="s">
        <v>576</v>
      </c>
      <c r="C151" s="24">
        <v>992</v>
      </c>
      <c r="D151" s="25" t="s">
        <v>29</v>
      </c>
      <c r="E151" s="25" t="s">
        <v>29</v>
      </c>
      <c r="F151" s="167" t="s">
        <v>94</v>
      </c>
      <c r="G151" s="160" t="s">
        <v>65</v>
      </c>
      <c r="H151" s="160" t="s">
        <v>23</v>
      </c>
      <c r="I151" s="168" t="s">
        <v>119</v>
      </c>
      <c r="J151" s="166"/>
      <c r="K151" s="155">
        <f>K153</f>
        <v>307</v>
      </c>
      <c r="L151" s="155">
        <f>L153</f>
        <v>133.4</v>
      </c>
      <c r="M151" s="155">
        <f t="shared" si="5"/>
        <v>43.452768729641697</v>
      </c>
    </row>
    <row r="152" spans="1:14" ht="30" x14ac:dyDescent="0.25">
      <c r="A152" s="428"/>
      <c r="B152" s="27" t="s">
        <v>305</v>
      </c>
      <c r="C152" s="24">
        <v>992</v>
      </c>
      <c r="D152" s="133" t="s">
        <v>29</v>
      </c>
      <c r="E152" s="133" t="s">
        <v>29</v>
      </c>
      <c r="F152" s="167" t="s">
        <v>94</v>
      </c>
      <c r="G152" s="160" t="s">
        <v>74</v>
      </c>
      <c r="H152" s="160" t="s">
        <v>23</v>
      </c>
      <c r="I152" s="168" t="s">
        <v>119</v>
      </c>
      <c r="J152" s="166"/>
      <c r="K152" s="155">
        <f>K153</f>
        <v>307</v>
      </c>
      <c r="L152" s="155">
        <f>L153</f>
        <v>133.4</v>
      </c>
      <c r="M152" s="155">
        <f t="shared" si="5"/>
        <v>43.452768729641697</v>
      </c>
    </row>
    <row r="153" spans="1:14" ht="45" x14ac:dyDescent="0.25">
      <c r="A153" s="428"/>
      <c r="B153" s="27" t="s">
        <v>508</v>
      </c>
      <c r="C153" s="24">
        <v>992</v>
      </c>
      <c r="D153" s="25" t="s">
        <v>29</v>
      </c>
      <c r="E153" s="25" t="s">
        <v>29</v>
      </c>
      <c r="F153" s="167" t="s">
        <v>94</v>
      </c>
      <c r="G153" s="160" t="s">
        <v>74</v>
      </c>
      <c r="H153" s="160" t="s">
        <v>22</v>
      </c>
      <c r="I153" s="168" t="s">
        <v>119</v>
      </c>
      <c r="J153" s="166"/>
      <c r="K153" s="155">
        <f>K154</f>
        <v>307</v>
      </c>
      <c r="L153" s="155">
        <f t="shared" si="8"/>
        <v>133.4</v>
      </c>
      <c r="M153" s="155">
        <f t="shared" si="5"/>
        <v>43.452768729641697</v>
      </c>
    </row>
    <row r="154" spans="1:14" x14ac:dyDescent="0.25">
      <c r="A154" s="428"/>
      <c r="B154" s="23" t="s">
        <v>310</v>
      </c>
      <c r="C154" s="24">
        <v>992</v>
      </c>
      <c r="D154" s="133" t="s">
        <v>29</v>
      </c>
      <c r="E154" s="133" t="s">
        <v>29</v>
      </c>
      <c r="F154" s="167" t="s">
        <v>94</v>
      </c>
      <c r="G154" s="160" t="s">
        <v>74</v>
      </c>
      <c r="H154" s="160" t="s">
        <v>22</v>
      </c>
      <c r="I154" s="168" t="s">
        <v>124</v>
      </c>
      <c r="J154" s="166"/>
      <c r="K154" s="155">
        <f>K155+K156</f>
        <v>307</v>
      </c>
      <c r="L154" s="155">
        <f>L155+L156</f>
        <v>133.4</v>
      </c>
      <c r="M154" s="155">
        <f t="shared" ref="M154:M199" si="9">L154*100/K154</f>
        <v>43.452768729641697</v>
      </c>
    </row>
    <row r="155" spans="1:14" ht="60" x14ac:dyDescent="0.25">
      <c r="A155" s="428"/>
      <c r="B155" s="134" t="s">
        <v>75</v>
      </c>
      <c r="C155" s="84">
        <v>992</v>
      </c>
      <c r="D155" s="18" t="s">
        <v>29</v>
      </c>
      <c r="E155" s="18" t="s">
        <v>29</v>
      </c>
      <c r="F155" s="167" t="s">
        <v>94</v>
      </c>
      <c r="G155" s="160" t="s">
        <v>74</v>
      </c>
      <c r="H155" s="160" t="s">
        <v>22</v>
      </c>
      <c r="I155" s="168" t="s">
        <v>124</v>
      </c>
      <c r="J155" s="166" t="s">
        <v>76</v>
      </c>
      <c r="K155" s="155">
        <v>277</v>
      </c>
      <c r="L155" s="155">
        <v>117.4</v>
      </c>
      <c r="M155" s="155">
        <f t="shared" si="9"/>
        <v>42.382671480144403</v>
      </c>
    </row>
    <row r="156" spans="1:14" ht="30" x14ac:dyDescent="0.25">
      <c r="A156" s="428"/>
      <c r="B156" s="19" t="s">
        <v>79</v>
      </c>
      <c r="C156" s="84">
        <v>992</v>
      </c>
      <c r="D156" s="18" t="s">
        <v>29</v>
      </c>
      <c r="E156" s="18" t="s">
        <v>29</v>
      </c>
      <c r="F156" s="167" t="s">
        <v>94</v>
      </c>
      <c r="G156" s="160" t="s">
        <v>74</v>
      </c>
      <c r="H156" s="160" t="s">
        <v>22</v>
      </c>
      <c r="I156" s="168" t="s">
        <v>124</v>
      </c>
      <c r="J156" s="166" t="s">
        <v>80</v>
      </c>
      <c r="K156" s="155">
        <v>30</v>
      </c>
      <c r="L156" s="155">
        <v>16</v>
      </c>
      <c r="M156" s="155">
        <f t="shared" si="9"/>
        <v>53.333333333333336</v>
      </c>
    </row>
    <row r="157" spans="1:14" s="47" customFormat="1" x14ac:dyDescent="0.25">
      <c r="A157" s="431" t="s">
        <v>566</v>
      </c>
      <c r="B157" s="128" t="s">
        <v>18</v>
      </c>
      <c r="C157" s="129">
        <v>992</v>
      </c>
      <c r="D157" s="66" t="s">
        <v>31</v>
      </c>
      <c r="E157" s="66" t="s">
        <v>23</v>
      </c>
      <c r="F157" s="158"/>
      <c r="G157" s="159"/>
      <c r="H157" s="159"/>
      <c r="I157" s="161"/>
      <c r="J157" s="157"/>
      <c r="K157" s="162">
        <f>K158</f>
        <v>5981.5</v>
      </c>
      <c r="L157" s="162">
        <f>L158</f>
        <v>2132.6999999999998</v>
      </c>
      <c r="M157" s="155">
        <f t="shared" si="9"/>
        <v>35.654936052829555</v>
      </c>
      <c r="N157" s="98"/>
    </row>
    <row r="158" spans="1:14" x14ac:dyDescent="0.25">
      <c r="A158" s="428"/>
      <c r="B158" s="83" t="s">
        <v>19</v>
      </c>
      <c r="C158" s="84">
        <v>992</v>
      </c>
      <c r="D158" s="18" t="s">
        <v>31</v>
      </c>
      <c r="E158" s="18" t="s">
        <v>22</v>
      </c>
      <c r="F158" s="167"/>
      <c r="G158" s="160"/>
      <c r="H158" s="160"/>
      <c r="I158" s="168"/>
      <c r="J158" s="166"/>
      <c r="K158" s="155">
        <f>K159</f>
        <v>5981.5</v>
      </c>
      <c r="L158" s="155">
        <f>L159</f>
        <v>2132.6999999999998</v>
      </c>
      <c r="M158" s="155">
        <f t="shared" si="9"/>
        <v>35.654936052829555</v>
      </c>
    </row>
    <row r="159" spans="1:14" ht="30" x14ac:dyDescent="0.25">
      <c r="A159" s="428"/>
      <c r="B159" s="130" t="s">
        <v>385</v>
      </c>
      <c r="C159" s="84">
        <v>992</v>
      </c>
      <c r="D159" s="18" t="s">
        <v>31</v>
      </c>
      <c r="E159" s="18" t="s">
        <v>22</v>
      </c>
      <c r="F159" s="167" t="s">
        <v>28</v>
      </c>
      <c r="G159" s="160" t="s">
        <v>65</v>
      </c>
      <c r="H159" s="160" t="s">
        <v>23</v>
      </c>
      <c r="I159" s="168" t="s">
        <v>119</v>
      </c>
      <c r="J159" s="166"/>
      <c r="K159" s="155">
        <f>K160</f>
        <v>5981.5</v>
      </c>
      <c r="L159" s="155">
        <f t="shared" ref="L159" si="10">L160</f>
        <v>2132.6999999999998</v>
      </c>
      <c r="M159" s="155">
        <f t="shared" si="9"/>
        <v>35.654936052829555</v>
      </c>
    </row>
    <row r="160" spans="1:14" x14ac:dyDescent="0.25">
      <c r="A160" s="428"/>
      <c r="B160" s="83" t="s">
        <v>148</v>
      </c>
      <c r="C160" s="84">
        <v>992</v>
      </c>
      <c r="D160" s="18" t="s">
        <v>31</v>
      </c>
      <c r="E160" s="18" t="s">
        <v>22</v>
      </c>
      <c r="F160" s="167" t="s">
        <v>28</v>
      </c>
      <c r="G160" s="160" t="s">
        <v>74</v>
      </c>
      <c r="H160" s="160" t="s">
        <v>23</v>
      </c>
      <c r="I160" s="168" t="s">
        <v>119</v>
      </c>
      <c r="J160" s="166"/>
      <c r="K160" s="155">
        <f>K161+K168</f>
        <v>5981.5</v>
      </c>
      <c r="L160" s="155">
        <f>L161+L168</f>
        <v>2132.6999999999998</v>
      </c>
      <c r="M160" s="155">
        <f t="shared" si="9"/>
        <v>35.654936052829555</v>
      </c>
    </row>
    <row r="161" spans="1:14" x14ac:dyDescent="0.25">
      <c r="A161" s="428"/>
      <c r="B161" s="83" t="s">
        <v>103</v>
      </c>
      <c r="C161" s="84">
        <v>992</v>
      </c>
      <c r="D161" s="18" t="s">
        <v>31</v>
      </c>
      <c r="E161" s="18" t="s">
        <v>22</v>
      </c>
      <c r="F161" s="167" t="s">
        <v>28</v>
      </c>
      <c r="G161" s="160" t="s">
        <v>74</v>
      </c>
      <c r="H161" s="160" t="s">
        <v>30</v>
      </c>
      <c r="I161" s="168" t="s">
        <v>119</v>
      </c>
      <c r="J161" s="166"/>
      <c r="K161" s="155">
        <f>K162+K164</f>
        <v>5881.5</v>
      </c>
      <c r="L161" s="155">
        <f>L162+L164</f>
        <v>2058</v>
      </c>
      <c r="M161" s="155">
        <f t="shared" si="9"/>
        <v>34.991073705687327</v>
      </c>
    </row>
    <row r="162" spans="1:14" ht="30" x14ac:dyDescent="0.25">
      <c r="A162" s="428"/>
      <c r="B162" s="198" t="s">
        <v>149</v>
      </c>
      <c r="C162" s="24">
        <v>992</v>
      </c>
      <c r="D162" s="25" t="s">
        <v>31</v>
      </c>
      <c r="E162" s="25" t="s">
        <v>22</v>
      </c>
      <c r="F162" s="167" t="s">
        <v>28</v>
      </c>
      <c r="G162" s="160" t="s">
        <v>74</v>
      </c>
      <c r="H162" s="160" t="s">
        <v>30</v>
      </c>
      <c r="I162" s="168" t="s">
        <v>121</v>
      </c>
      <c r="J162" s="166"/>
      <c r="K162" s="155">
        <f>K163</f>
        <v>5462.2</v>
      </c>
      <c r="L162" s="155">
        <f>L163</f>
        <v>1638.7</v>
      </c>
      <c r="M162" s="155">
        <f t="shared" si="9"/>
        <v>30.000732305664386</v>
      </c>
    </row>
    <row r="163" spans="1:14" ht="30" x14ac:dyDescent="0.25">
      <c r="A163" s="428"/>
      <c r="B163" s="27" t="s">
        <v>101</v>
      </c>
      <c r="C163" s="24">
        <v>992</v>
      </c>
      <c r="D163" s="25" t="s">
        <v>31</v>
      </c>
      <c r="E163" s="25" t="s">
        <v>22</v>
      </c>
      <c r="F163" s="167" t="s">
        <v>28</v>
      </c>
      <c r="G163" s="160" t="s">
        <v>74</v>
      </c>
      <c r="H163" s="160" t="s">
        <v>30</v>
      </c>
      <c r="I163" s="168" t="s">
        <v>121</v>
      </c>
      <c r="J163" s="166" t="s">
        <v>102</v>
      </c>
      <c r="K163" s="155">
        <v>5462.2</v>
      </c>
      <c r="L163" s="155">
        <v>1638.7</v>
      </c>
      <c r="M163" s="155">
        <f t="shared" si="9"/>
        <v>30.000732305664386</v>
      </c>
    </row>
    <row r="164" spans="1:14" ht="45" x14ac:dyDescent="0.25">
      <c r="A164" s="428"/>
      <c r="B164" s="27" t="s">
        <v>452</v>
      </c>
      <c r="C164" s="165">
        <v>992</v>
      </c>
      <c r="D164" s="166" t="s">
        <v>31</v>
      </c>
      <c r="E164" s="166" t="s">
        <v>22</v>
      </c>
      <c r="F164" s="167" t="s">
        <v>28</v>
      </c>
      <c r="G164" s="160" t="s">
        <v>74</v>
      </c>
      <c r="H164" s="160" t="s">
        <v>30</v>
      </c>
      <c r="I164" s="168" t="s">
        <v>449</v>
      </c>
      <c r="J164" s="166"/>
      <c r="K164" s="155">
        <v>419.3</v>
      </c>
      <c r="L164" s="155">
        <f>L165</f>
        <v>419.3</v>
      </c>
      <c r="M164" s="155">
        <f t="shared" si="9"/>
        <v>100</v>
      </c>
    </row>
    <row r="165" spans="1:14" ht="30" x14ac:dyDescent="0.25">
      <c r="A165" s="428"/>
      <c r="B165" s="27" t="s">
        <v>101</v>
      </c>
      <c r="C165" s="165">
        <v>992</v>
      </c>
      <c r="D165" s="166" t="s">
        <v>31</v>
      </c>
      <c r="E165" s="166" t="s">
        <v>22</v>
      </c>
      <c r="F165" s="167" t="s">
        <v>28</v>
      </c>
      <c r="G165" s="160" t="s">
        <v>74</v>
      </c>
      <c r="H165" s="160" t="s">
        <v>30</v>
      </c>
      <c r="I165" s="168" t="s">
        <v>449</v>
      </c>
      <c r="J165" s="166" t="s">
        <v>102</v>
      </c>
      <c r="K165" s="155">
        <v>419.3</v>
      </c>
      <c r="L165" s="155">
        <v>419.3</v>
      </c>
      <c r="M165" s="155">
        <f t="shared" si="9"/>
        <v>100</v>
      </c>
    </row>
    <row r="166" spans="1:14" x14ac:dyDescent="0.25">
      <c r="A166" s="428"/>
      <c r="B166" s="134" t="s">
        <v>104</v>
      </c>
      <c r="C166" s="165">
        <v>992</v>
      </c>
      <c r="D166" s="166" t="s">
        <v>31</v>
      </c>
      <c r="E166" s="166" t="s">
        <v>22</v>
      </c>
      <c r="F166" s="167" t="s">
        <v>28</v>
      </c>
      <c r="G166" s="160" t="s">
        <v>74</v>
      </c>
      <c r="H166" s="160" t="s">
        <v>31</v>
      </c>
      <c r="I166" s="168" t="s">
        <v>119</v>
      </c>
      <c r="J166" s="166"/>
      <c r="K166" s="155">
        <f>K167</f>
        <v>100</v>
      </c>
      <c r="L166" s="155">
        <f>L167</f>
        <v>74.7</v>
      </c>
      <c r="M166" s="155">
        <f t="shared" si="9"/>
        <v>74.7</v>
      </c>
    </row>
    <row r="167" spans="1:14" x14ac:dyDescent="0.25">
      <c r="A167" s="428"/>
      <c r="B167" s="55" t="s">
        <v>150</v>
      </c>
      <c r="C167" s="165">
        <v>992</v>
      </c>
      <c r="D167" s="166" t="s">
        <v>31</v>
      </c>
      <c r="E167" s="166" t="s">
        <v>22</v>
      </c>
      <c r="F167" s="167" t="s">
        <v>28</v>
      </c>
      <c r="G167" s="160" t="s">
        <v>74</v>
      </c>
      <c r="H167" s="160" t="s">
        <v>31</v>
      </c>
      <c r="I167" s="168" t="s">
        <v>122</v>
      </c>
      <c r="J167" s="166"/>
      <c r="K167" s="155">
        <f>K168</f>
        <v>100</v>
      </c>
      <c r="L167" s="155">
        <f>L168</f>
        <v>74.7</v>
      </c>
      <c r="M167" s="155">
        <f t="shared" si="9"/>
        <v>74.7</v>
      </c>
    </row>
    <row r="168" spans="1:14" ht="30" x14ac:dyDescent="0.25">
      <c r="A168" s="428"/>
      <c r="B168" s="55" t="s">
        <v>79</v>
      </c>
      <c r="C168" s="165">
        <v>992</v>
      </c>
      <c r="D168" s="166" t="s">
        <v>31</v>
      </c>
      <c r="E168" s="166" t="s">
        <v>22</v>
      </c>
      <c r="F168" s="167" t="s">
        <v>28</v>
      </c>
      <c r="G168" s="160" t="s">
        <v>74</v>
      </c>
      <c r="H168" s="160" t="s">
        <v>31</v>
      </c>
      <c r="I168" s="168" t="s">
        <v>122</v>
      </c>
      <c r="J168" s="166" t="s">
        <v>80</v>
      </c>
      <c r="K168" s="155">
        <v>100</v>
      </c>
      <c r="L168" s="155">
        <v>74.7</v>
      </c>
      <c r="M168" s="155">
        <f t="shared" si="9"/>
        <v>74.7</v>
      </c>
    </row>
    <row r="169" spans="1:14" s="47" customFormat="1" x14ac:dyDescent="0.25">
      <c r="A169" s="431" t="s">
        <v>567</v>
      </c>
      <c r="B169" s="53" t="s">
        <v>38</v>
      </c>
      <c r="C169" s="44">
        <v>992</v>
      </c>
      <c r="D169" s="45">
        <v>10</v>
      </c>
      <c r="E169" s="45" t="s">
        <v>23</v>
      </c>
      <c r="F169" s="158"/>
      <c r="G169" s="159"/>
      <c r="H169" s="160"/>
      <c r="I169" s="161"/>
      <c r="J169" s="157"/>
      <c r="K169" s="162">
        <f>K170+K175</f>
        <v>690</v>
      </c>
      <c r="L169" s="162">
        <f>L170+L175</f>
        <v>294</v>
      </c>
      <c r="M169" s="155">
        <f t="shared" si="9"/>
        <v>42.608695652173914</v>
      </c>
      <c r="N169" s="98"/>
    </row>
    <row r="170" spans="1:14" x14ac:dyDescent="0.25">
      <c r="A170" s="428"/>
      <c r="B170" s="200" t="s">
        <v>39</v>
      </c>
      <c r="C170" s="24">
        <v>992</v>
      </c>
      <c r="D170" s="133">
        <v>10</v>
      </c>
      <c r="E170" s="133" t="s">
        <v>22</v>
      </c>
      <c r="F170" s="167"/>
      <c r="G170" s="160"/>
      <c r="H170" s="160"/>
      <c r="I170" s="168"/>
      <c r="J170" s="166"/>
      <c r="K170" s="155">
        <v>650</v>
      </c>
      <c r="L170" s="155">
        <f>L174</f>
        <v>254</v>
      </c>
      <c r="M170" s="155">
        <f t="shared" si="9"/>
        <v>39.07692307692308</v>
      </c>
    </row>
    <row r="171" spans="1:14" x14ac:dyDescent="0.25">
      <c r="A171" s="428"/>
      <c r="B171" s="51" t="s">
        <v>57</v>
      </c>
      <c r="C171" s="24">
        <v>992</v>
      </c>
      <c r="D171" s="25">
        <v>10</v>
      </c>
      <c r="E171" s="25" t="s">
        <v>22</v>
      </c>
      <c r="F171" s="167" t="s">
        <v>78</v>
      </c>
      <c r="G171" s="160" t="s">
        <v>65</v>
      </c>
      <c r="H171" s="160" t="s">
        <v>23</v>
      </c>
      <c r="I171" s="168" t="s">
        <v>119</v>
      </c>
      <c r="J171" s="166"/>
      <c r="K171" s="155">
        <v>650</v>
      </c>
      <c r="L171" s="155">
        <f>L174</f>
        <v>254</v>
      </c>
      <c r="M171" s="155">
        <f t="shared" si="9"/>
        <v>39.07692307692308</v>
      </c>
    </row>
    <row r="172" spans="1:14" ht="30" x14ac:dyDescent="0.25">
      <c r="A172" s="428"/>
      <c r="B172" s="51" t="s">
        <v>50</v>
      </c>
      <c r="C172" s="24">
        <v>992</v>
      </c>
      <c r="D172" s="25">
        <v>10</v>
      </c>
      <c r="E172" s="25" t="s">
        <v>22</v>
      </c>
      <c r="F172" s="167" t="s">
        <v>78</v>
      </c>
      <c r="G172" s="160" t="s">
        <v>89</v>
      </c>
      <c r="H172" s="160" t="s">
        <v>23</v>
      </c>
      <c r="I172" s="168" t="s">
        <v>119</v>
      </c>
      <c r="J172" s="166"/>
      <c r="K172" s="155">
        <v>650</v>
      </c>
      <c r="L172" s="155">
        <f>L174</f>
        <v>254</v>
      </c>
      <c r="M172" s="155">
        <f t="shared" si="9"/>
        <v>39.07692307692308</v>
      </c>
    </row>
    <row r="173" spans="1:14" x14ac:dyDescent="0.25">
      <c r="A173" s="428"/>
      <c r="B173" s="51" t="s">
        <v>105</v>
      </c>
      <c r="C173" s="24">
        <v>992</v>
      </c>
      <c r="D173" s="25">
        <v>10</v>
      </c>
      <c r="E173" s="25" t="s">
        <v>22</v>
      </c>
      <c r="F173" s="167" t="s">
        <v>78</v>
      </c>
      <c r="G173" s="160" t="s">
        <v>89</v>
      </c>
      <c r="H173" s="160" t="s">
        <v>23</v>
      </c>
      <c r="I173" s="168" t="s">
        <v>133</v>
      </c>
      <c r="J173" s="166"/>
      <c r="K173" s="155">
        <v>650</v>
      </c>
      <c r="L173" s="155">
        <f>L174</f>
        <v>254</v>
      </c>
      <c r="M173" s="155">
        <f t="shared" si="9"/>
        <v>39.07692307692308</v>
      </c>
    </row>
    <row r="174" spans="1:14" x14ac:dyDescent="0.25">
      <c r="A174" s="428"/>
      <c r="B174" s="57" t="s">
        <v>106</v>
      </c>
      <c r="C174" s="24">
        <v>992</v>
      </c>
      <c r="D174" s="25">
        <v>10</v>
      </c>
      <c r="E174" s="25" t="s">
        <v>22</v>
      </c>
      <c r="F174" s="167" t="s">
        <v>78</v>
      </c>
      <c r="G174" s="160" t="s">
        <v>89</v>
      </c>
      <c r="H174" s="160" t="s">
        <v>23</v>
      </c>
      <c r="I174" s="168" t="s">
        <v>133</v>
      </c>
      <c r="J174" s="166" t="s">
        <v>107</v>
      </c>
      <c r="K174" s="155">
        <v>650</v>
      </c>
      <c r="L174" s="155">
        <v>254</v>
      </c>
      <c r="M174" s="155">
        <f t="shared" si="9"/>
        <v>39.07692307692308</v>
      </c>
    </row>
    <row r="175" spans="1:14" s="47" customFormat="1" x14ac:dyDescent="0.25">
      <c r="A175" s="431"/>
      <c r="B175" s="53" t="s">
        <v>108</v>
      </c>
      <c r="C175" s="44">
        <v>992</v>
      </c>
      <c r="D175" s="45" t="s">
        <v>94</v>
      </c>
      <c r="E175" s="45" t="s">
        <v>26</v>
      </c>
      <c r="F175" s="158"/>
      <c r="G175" s="159"/>
      <c r="H175" s="159"/>
      <c r="I175" s="161"/>
      <c r="J175" s="157"/>
      <c r="K175" s="162">
        <f>K176</f>
        <v>40</v>
      </c>
      <c r="L175" s="162">
        <f>L179</f>
        <v>40</v>
      </c>
      <c r="M175" s="155">
        <f t="shared" si="9"/>
        <v>100</v>
      </c>
      <c r="N175" s="98"/>
    </row>
    <row r="176" spans="1:14" ht="45" x14ac:dyDescent="0.25">
      <c r="A176" s="428"/>
      <c r="B176" s="27" t="s">
        <v>311</v>
      </c>
      <c r="C176" s="24">
        <v>992</v>
      </c>
      <c r="D176" s="25" t="s">
        <v>94</v>
      </c>
      <c r="E176" s="25" t="s">
        <v>26</v>
      </c>
      <c r="F176" s="167" t="s">
        <v>40</v>
      </c>
      <c r="G176" s="160" t="s">
        <v>65</v>
      </c>
      <c r="H176" s="160" t="s">
        <v>23</v>
      </c>
      <c r="I176" s="168" t="s">
        <v>119</v>
      </c>
      <c r="J176" s="166"/>
      <c r="K176" s="155">
        <v>40</v>
      </c>
      <c r="L176" s="155">
        <f>L179</f>
        <v>40</v>
      </c>
      <c r="M176" s="155">
        <f t="shared" si="9"/>
        <v>100</v>
      </c>
    </row>
    <row r="177" spans="1:14" ht="30" x14ac:dyDescent="0.25">
      <c r="A177" s="428"/>
      <c r="B177" s="27" t="s">
        <v>509</v>
      </c>
      <c r="C177" s="24">
        <v>992</v>
      </c>
      <c r="D177" s="25" t="s">
        <v>94</v>
      </c>
      <c r="E177" s="25" t="s">
        <v>26</v>
      </c>
      <c r="F177" s="167" t="s">
        <v>40</v>
      </c>
      <c r="G177" s="160" t="s">
        <v>74</v>
      </c>
      <c r="H177" s="160" t="s">
        <v>23</v>
      </c>
      <c r="I177" s="168" t="s">
        <v>119</v>
      </c>
      <c r="J177" s="166"/>
      <c r="K177" s="155">
        <v>40</v>
      </c>
      <c r="L177" s="155">
        <f>L179</f>
        <v>40</v>
      </c>
      <c r="M177" s="155">
        <f t="shared" si="9"/>
        <v>100</v>
      </c>
    </row>
    <row r="178" spans="1:14" ht="30" x14ac:dyDescent="0.25">
      <c r="A178" s="428"/>
      <c r="B178" s="27" t="s">
        <v>143</v>
      </c>
      <c r="C178" s="24">
        <v>992</v>
      </c>
      <c r="D178" s="25" t="s">
        <v>94</v>
      </c>
      <c r="E178" s="25" t="s">
        <v>26</v>
      </c>
      <c r="F178" s="167" t="s">
        <v>40</v>
      </c>
      <c r="G178" s="160" t="s">
        <v>74</v>
      </c>
      <c r="H178" s="160" t="s">
        <v>23</v>
      </c>
      <c r="I178" s="168" t="s">
        <v>141</v>
      </c>
      <c r="J178" s="166"/>
      <c r="K178" s="155">
        <v>40</v>
      </c>
      <c r="L178" s="155">
        <f>L179</f>
        <v>40</v>
      </c>
      <c r="M178" s="155">
        <f t="shared" si="9"/>
        <v>100</v>
      </c>
    </row>
    <row r="179" spans="1:14" ht="30" x14ac:dyDescent="0.25">
      <c r="A179" s="428"/>
      <c r="B179" s="27" t="s">
        <v>101</v>
      </c>
      <c r="C179" s="24">
        <v>992</v>
      </c>
      <c r="D179" s="25" t="s">
        <v>94</v>
      </c>
      <c r="E179" s="25" t="s">
        <v>26</v>
      </c>
      <c r="F179" s="167" t="s">
        <v>40</v>
      </c>
      <c r="G179" s="160" t="s">
        <v>74</v>
      </c>
      <c r="H179" s="160" t="s">
        <v>23</v>
      </c>
      <c r="I179" s="168" t="s">
        <v>141</v>
      </c>
      <c r="J179" s="166" t="s">
        <v>102</v>
      </c>
      <c r="K179" s="155">
        <v>40</v>
      </c>
      <c r="L179" s="155">
        <v>40</v>
      </c>
      <c r="M179" s="155">
        <f t="shared" si="9"/>
        <v>100</v>
      </c>
    </row>
    <row r="180" spans="1:14" s="47" customFormat="1" x14ac:dyDescent="0.25">
      <c r="A180" s="431" t="s">
        <v>568</v>
      </c>
      <c r="B180" s="53" t="s">
        <v>187</v>
      </c>
      <c r="C180" s="44">
        <v>992</v>
      </c>
      <c r="D180" s="45">
        <v>11</v>
      </c>
      <c r="E180" s="45" t="s">
        <v>23</v>
      </c>
      <c r="F180" s="158"/>
      <c r="G180" s="159"/>
      <c r="H180" s="160"/>
      <c r="I180" s="161"/>
      <c r="J180" s="157"/>
      <c r="K180" s="162">
        <f>K181</f>
        <v>307</v>
      </c>
      <c r="L180" s="162">
        <f t="shared" ref="L180:L182" si="11">L181</f>
        <v>124.8</v>
      </c>
      <c r="M180" s="155">
        <f t="shared" si="9"/>
        <v>40.651465798045599</v>
      </c>
      <c r="N180" s="98"/>
    </row>
    <row r="181" spans="1:14" x14ac:dyDescent="0.25">
      <c r="A181" s="428"/>
      <c r="B181" s="27" t="s">
        <v>43</v>
      </c>
      <c r="C181" s="24">
        <v>992</v>
      </c>
      <c r="D181" s="133">
        <v>11</v>
      </c>
      <c r="E181" s="133" t="s">
        <v>24</v>
      </c>
      <c r="F181" s="167"/>
      <c r="G181" s="160"/>
      <c r="H181" s="160"/>
      <c r="I181" s="168"/>
      <c r="J181" s="166"/>
      <c r="K181" s="155">
        <f>K182</f>
        <v>307</v>
      </c>
      <c r="L181" s="155">
        <f t="shared" si="11"/>
        <v>124.8</v>
      </c>
      <c r="M181" s="155">
        <f t="shared" si="9"/>
        <v>40.651465798045599</v>
      </c>
    </row>
    <row r="182" spans="1:14" ht="30" x14ac:dyDescent="0.25">
      <c r="A182" s="428"/>
      <c r="B182" s="27" t="s">
        <v>284</v>
      </c>
      <c r="C182" s="24">
        <v>992</v>
      </c>
      <c r="D182" s="25">
        <v>11</v>
      </c>
      <c r="E182" s="25" t="s">
        <v>24</v>
      </c>
      <c r="F182" s="167" t="s">
        <v>31</v>
      </c>
      <c r="G182" s="160" t="s">
        <v>65</v>
      </c>
      <c r="H182" s="160" t="s">
        <v>23</v>
      </c>
      <c r="I182" s="168" t="s">
        <v>119</v>
      </c>
      <c r="J182" s="166"/>
      <c r="K182" s="155">
        <f>K183</f>
        <v>307</v>
      </c>
      <c r="L182" s="155">
        <f t="shared" si="11"/>
        <v>124.8</v>
      </c>
      <c r="M182" s="155">
        <f t="shared" si="9"/>
        <v>40.651465798045599</v>
      </c>
    </row>
    <row r="183" spans="1:14" x14ac:dyDescent="0.25">
      <c r="A183" s="428"/>
      <c r="B183" s="27" t="s">
        <v>189</v>
      </c>
      <c r="C183" s="24">
        <v>992</v>
      </c>
      <c r="D183" s="25" t="s">
        <v>42</v>
      </c>
      <c r="E183" s="25" t="s">
        <v>24</v>
      </c>
      <c r="F183" s="167" t="s">
        <v>31</v>
      </c>
      <c r="G183" s="160" t="s">
        <v>74</v>
      </c>
      <c r="H183" s="160" t="s">
        <v>23</v>
      </c>
      <c r="I183" s="168" t="s">
        <v>119</v>
      </c>
      <c r="J183" s="166"/>
      <c r="K183" s="155">
        <f>K185</f>
        <v>307</v>
      </c>
      <c r="L183" s="155">
        <f>L185</f>
        <v>124.8</v>
      </c>
      <c r="M183" s="155">
        <f t="shared" si="9"/>
        <v>40.651465798045599</v>
      </c>
    </row>
    <row r="184" spans="1:14" ht="30" x14ac:dyDescent="0.25">
      <c r="A184" s="428"/>
      <c r="B184" s="134" t="s">
        <v>558</v>
      </c>
      <c r="C184" s="24">
        <v>992</v>
      </c>
      <c r="D184" s="133" t="s">
        <v>42</v>
      </c>
      <c r="E184" s="133" t="s">
        <v>24</v>
      </c>
      <c r="F184" s="167" t="s">
        <v>31</v>
      </c>
      <c r="G184" s="160" t="s">
        <v>74</v>
      </c>
      <c r="H184" s="160" t="s">
        <v>26</v>
      </c>
      <c r="I184" s="168" t="s">
        <v>119</v>
      </c>
      <c r="J184" s="166"/>
      <c r="K184" s="155">
        <f>K185</f>
        <v>307</v>
      </c>
      <c r="L184" s="155">
        <f>L185</f>
        <v>124.8</v>
      </c>
      <c r="M184" s="155">
        <f t="shared" si="9"/>
        <v>40.651465798045599</v>
      </c>
    </row>
    <row r="185" spans="1:14" x14ac:dyDescent="0.25">
      <c r="A185" s="428"/>
      <c r="B185" s="51" t="s">
        <v>109</v>
      </c>
      <c r="C185" s="24">
        <v>992</v>
      </c>
      <c r="D185" s="25" t="s">
        <v>42</v>
      </c>
      <c r="E185" s="25" t="s">
        <v>24</v>
      </c>
      <c r="F185" s="167" t="s">
        <v>31</v>
      </c>
      <c r="G185" s="160" t="s">
        <v>74</v>
      </c>
      <c r="H185" s="160" t="s">
        <v>26</v>
      </c>
      <c r="I185" s="168" t="s">
        <v>123</v>
      </c>
      <c r="J185" s="166"/>
      <c r="K185" s="155">
        <f>K186+K187</f>
        <v>307</v>
      </c>
      <c r="L185" s="155">
        <f>L186+L187</f>
        <v>124.8</v>
      </c>
      <c r="M185" s="155">
        <f t="shared" si="9"/>
        <v>40.651465798045599</v>
      </c>
    </row>
    <row r="186" spans="1:14" ht="60" x14ac:dyDescent="0.25">
      <c r="A186" s="428"/>
      <c r="B186" s="51" t="s">
        <v>75</v>
      </c>
      <c r="C186" s="24">
        <v>992</v>
      </c>
      <c r="D186" s="25" t="s">
        <v>42</v>
      </c>
      <c r="E186" s="25" t="s">
        <v>24</v>
      </c>
      <c r="F186" s="167" t="s">
        <v>31</v>
      </c>
      <c r="G186" s="160" t="s">
        <v>74</v>
      </c>
      <c r="H186" s="160" t="s">
        <v>26</v>
      </c>
      <c r="I186" s="168" t="s">
        <v>123</v>
      </c>
      <c r="J186" s="166" t="s">
        <v>76</v>
      </c>
      <c r="K186" s="155">
        <v>277</v>
      </c>
      <c r="L186" s="155">
        <v>124.8</v>
      </c>
      <c r="M186" s="155">
        <f t="shared" si="9"/>
        <v>45.054151624548737</v>
      </c>
    </row>
    <row r="187" spans="1:14" ht="30" x14ac:dyDescent="0.25">
      <c r="A187" s="428"/>
      <c r="B187" s="55" t="s">
        <v>79</v>
      </c>
      <c r="C187" s="24">
        <v>992</v>
      </c>
      <c r="D187" s="133" t="s">
        <v>42</v>
      </c>
      <c r="E187" s="133" t="s">
        <v>24</v>
      </c>
      <c r="F187" s="167" t="s">
        <v>31</v>
      </c>
      <c r="G187" s="160" t="s">
        <v>74</v>
      </c>
      <c r="H187" s="160" t="s">
        <v>26</v>
      </c>
      <c r="I187" s="168" t="s">
        <v>123</v>
      </c>
      <c r="J187" s="166" t="s">
        <v>80</v>
      </c>
      <c r="K187" s="155">
        <v>30</v>
      </c>
      <c r="L187" s="155">
        <v>0</v>
      </c>
      <c r="M187" s="155">
        <f t="shared" si="9"/>
        <v>0</v>
      </c>
    </row>
    <row r="188" spans="1:14" s="47" customFormat="1" x14ac:dyDescent="0.25">
      <c r="A188" s="431" t="s">
        <v>569</v>
      </c>
      <c r="B188" s="53" t="s">
        <v>44</v>
      </c>
      <c r="C188" s="44">
        <v>992</v>
      </c>
      <c r="D188" s="45" t="s">
        <v>40</v>
      </c>
      <c r="E188" s="45" t="s">
        <v>23</v>
      </c>
      <c r="F188" s="158"/>
      <c r="G188" s="159"/>
      <c r="H188" s="159"/>
      <c r="I188" s="161"/>
      <c r="J188" s="157"/>
      <c r="K188" s="162">
        <f>K189</f>
        <v>250</v>
      </c>
      <c r="L188" s="162">
        <f>L193</f>
        <v>37.1</v>
      </c>
      <c r="M188" s="155">
        <f t="shared" si="9"/>
        <v>14.84</v>
      </c>
      <c r="N188" s="98"/>
    </row>
    <row r="189" spans="1:14" x14ac:dyDescent="0.25">
      <c r="A189" s="428"/>
      <c r="B189" s="27" t="s">
        <v>45</v>
      </c>
      <c r="C189" s="24">
        <v>992</v>
      </c>
      <c r="D189" s="133" t="s">
        <v>40</v>
      </c>
      <c r="E189" s="133" t="s">
        <v>24</v>
      </c>
      <c r="F189" s="167"/>
      <c r="G189" s="160"/>
      <c r="H189" s="160"/>
      <c r="I189" s="168"/>
      <c r="J189" s="166"/>
      <c r="K189" s="155">
        <v>250</v>
      </c>
      <c r="L189" s="155">
        <f>L193</f>
        <v>37.1</v>
      </c>
      <c r="M189" s="155">
        <f t="shared" si="9"/>
        <v>14.84</v>
      </c>
    </row>
    <row r="190" spans="1:14" ht="30" x14ac:dyDescent="0.25">
      <c r="A190" s="428"/>
      <c r="B190" s="55" t="s">
        <v>384</v>
      </c>
      <c r="C190" s="24">
        <v>992</v>
      </c>
      <c r="D190" s="25" t="s">
        <v>40</v>
      </c>
      <c r="E190" s="25" t="s">
        <v>24</v>
      </c>
      <c r="F190" s="167" t="s">
        <v>95</v>
      </c>
      <c r="G190" s="160" t="s">
        <v>65</v>
      </c>
      <c r="H190" s="160" t="s">
        <v>23</v>
      </c>
      <c r="I190" s="168" t="s">
        <v>119</v>
      </c>
      <c r="J190" s="166"/>
      <c r="K190" s="155">
        <v>250</v>
      </c>
      <c r="L190" s="155">
        <f>L193</f>
        <v>37.1</v>
      </c>
      <c r="M190" s="155">
        <f t="shared" si="9"/>
        <v>14.84</v>
      </c>
    </row>
    <row r="191" spans="1:14" x14ac:dyDescent="0.25">
      <c r="A191" s="428"/>
      <c r="B191" s="27" t="s">
        <v>110</v>
      </c>
      <c r="C191" s="24">
        <v>992</v>
      </c>
      <c r="D191" s="25" t="s">
        <v>40</v>
      </c>
      <c r="E191" s="25" t="s">
        <v>24</v>
      </c>
      <c r="F191" s="167" t="s">
        <v>95</v>
      </c>
      <c r="G191" s="160" t="s">
        <v>74</v>
      </c>
      <c r="H191" s="160" t="s">
        <v>23</v>
      </c>
      <c r="I191" s="168" t="s">
        <v>119</v>
      </c>
      <c r="J191" s="166"/>
      <c r="K191" s="155">
        <v>250</v>
      </c>
      <c r="L191" s="155">
        <f>L192</f>
        <v>37.1</v>
      </c>
      <c r="M191" s="155">
        <f t="shared" si="9"/>
        <v>14.84</v>
      </c>
    </row>
    <row r="192" spans="1:14" x14ac:dyDescent="0.25">
      <c r="A192" s="428"/>
      <c r="B192" s="51" t="s">
        <v>56</v>
      </c>
      <c r="C192" s="24">
        <v>992</v>
      </c>
      <c r="D192" s="25" t="s">
        <v>40</v>
      </c>
      <c r="E192" s="25" t="s">
        <v>24</v>
      </c>
      <c r="F192" s="167" t="s">
        <v>95</v>
      </c>
      <c r="G192" s="160" t="s">
        <v>74</v>
      </c>
      <c r="H192" s="160" t="s">
        <v>23</v>
      </c>
      <c r="I192" s="168" t="s">
        <v>125</v>
      </c>
      <c r="J192" s="166"/>
      <c r="K192" s="155">
        <v>250</v>
      </c>
      <c r="L192" s="155">
        <f>L193</f>
        <v>37.1</v>
      </c>
      <c r="M192" s="155">
        <f t="shared" si="9"/>
        <v>14.84</v>
      </c>
    </row>
    <row r="193" spans="1:13" ht="30" x14ac:dyDescent="0.25">
      <c r="A193" s="430"/>
      <c r="B193" s="274" t="s">
        <v>79</v>
      </c>
      <c r="C193" s="82">
        <v>992</v>
      </c>
      <c r="D193" s="93" t="s">
        <v>40</v>
      </c>
      <c r="E193" s="93" t="s">
        <v>24</v>
      </c>
      <c r="F193" s="318" t="s">
        <v>95</v>
      </c>
      <c r="G193" s="319" t="s">
        <v>74</v>
      </c>
      <c r="H193" s="319" t="s">
        <v>23</v>
      </c>
      <c r="I193" s="320" t="s">
        <v>125</v>
      </c>
      <c r="J193" s="290" t="s">
        <v>80</v>
      </c>
      <c r="K193" s="245">
        <v>250</v>
      </c>
      <c r="L193" s="245">
        <v>37.1</v>
      </c>
      <c r="M193" s="155">
        <f t="shared" si="9"/>
        <v>14.84</v>
      </c>
    </row>
    <row r="194" spans="1:13" x14ac:dyDescent="0.25">
      <c r="A194" s="431" t="s">
        <v>570</v>
      </c>
      <c r="B194" s="268" t="s">
        <v>430</v>
      </c>
      <c r="C194" s="44">
        <v>992</v>
      </c>
      <c r="D194" s="45" t="s">
        <v>41</v>
      </c>
      <c r="E194" s="45" t="s">
        <v>23</v>
      </c>
      <c r="F194" s="158"/>
      <c r="G194" s="159"/>
      <c r="H194" s="159"/>
      <c r="I194" s="161"/>
      <c r="J194" s="157"/>
      <c r="K194" s="162">
        <f>K195</f>
        <v>2</v>
      </c>
      <c r="L194" s="162">
        <f>L199</f>
        <v>1</v>
      </c>
      <c r="M194" s="155">
        <f t="shared" si="9"/>
        <v>50</v>
      </c>
    </row>
    <row r="195" spans="1:13" ht="29.25" x14ac:dyDescent="0.25">
      <c r="A195" s="428"/>
      <c r="B195" s="268" t="s">
        <v>431</v>
      </c>
      <c r="C195" s="44">
        <v>992</v>
      </c>
      <c r="D195" s="45" t="s">
        <v>41</v>
      </c>
      <c r="E195" s="45" t="s">
        <v>22</v>
      </c>
      <c r="F195" s="158"/>
      <c r="G195" s="159"/>
      <c r="H195" s="159"/>
      <c r="I195" s="161"/>
      <c r="J195" s="157"/>
      <c r="K195" s="162">
        <f>K196</f>
        <v>2</v>
      </c>
      <c r="L195" s="162">
        <f>L198</f>
        <v>1</v>
      </c>
      <c r="M195" s="155">
        <f t="shared" si="9"/>
        <v>50</v>
      </c>
    </row>
    <row r="196" spans="1:13" x14ac:dyDescent="0.25">
      <c r="A196" s="428"/>
      <c r="B196" s="55" t="s">
        <v>432</v>
      </c>
      <c r="C196" s="24">
        <v>992</v>
      </c>
      <c r="D196" s="133" t="s">
        <v>41</v>
      </c>
      <c r="E196" s="133" t="s">
        <v>22</v>
      </c>
      <c r="F196" s="167" t="s">
        <v>433</v>
      </c>
      <c r="G196" s="160" t="s">
        <v>65</v>
      </c>
      <c r="H196" s="160" t="s">
        <v>23</v>
      </c>
      <c r="I196" s="168" t="s">
        <v>119</v>
      </c>
      <c r="J196" s="166"/>
      <c r="K196" s="155">
        <f>K197</f>
        <v>2</v>
      </c>
      <c r="L196" s="155">
        <f>L199</f>
        <v>1</v>
      </c>
      <c r="M196" s="155">
        <f t="shared" si="9"/>
        <v>50</v>
      </c>
    </row>
    <row r="197" spans="1:13" ht="30" x14ac:dyDescent="0.25">
      <c r="A197" s="428"/>
      <c r="B197" s="55" t="s">
        <v>434</v>
      </c>
      <c r="C197" s="24">
        <v>992</v>
      </c>
      <c r="D197" s="133" t="s">
        <v>41</v>
      </c>
      <c r="E197" s="133" t="s">
        <v>22</v>
      </c>
      <c r="F197" s="167" t="s">
        <v>433</v>
      </c>
      <c r="G197" s="160" t="s">
        <v>67</v>
      </c>
      <c r="H197" s="160" t="s">
        <v>23</v>
      </c>
      <c r="I197" s="168" t="s">
        <v>119</v>
      </c>
      <c r="J197" s="166"/>
      <c r="K197" s="155">
        <f>K198</f>
        <v>2</v>
      </c>
      <c r="L197" s="155">
        <f>L198</f>
        <v>1</v>
      </c>
      <c r="M197" s="155">
        <f t="shared" si="9"/>
        <v>50</v>
      </c>
    </row>
    <row r="198" spans="1:13" x14ac:dyDescent="0.25">
      <c r="A198" s="428"/>
      <c r="B198" s="55" t="s">
        <v>435</v>
      </c>
      <c r="C198" s="24">
        <v>992</v>
      </c>
      <c r="D198" s="133" t="s">
        <v>41</v>
      </c>
      <c r="E198" s="133" t="s">
        <v>22</v>
      </c>
      <c r="F198" s="167" t="s">
        <v>433</v>
      </c>
      <c r="G198" s="160" t="s">
        <v>67</v>
      </c>
      <c r="H198" s="160" t="s">
        <v>23</v>
      </c>
      <c r="I198" s="168" t="s">
        <v>436</v>
      </c>
      <c r="J198" s="166"/>
      <c r="K198" s="155">
        <f>K199</f>
        <v>2</v>
      </c>
      <c r="L198" s="155">
        <f>L199</f>
        <v>1</v>
      </c>
      <c r="M198" s="155">
        <f t="shared" si="9"/>
        <v>50</v>
      </c>
    </row>
    <row r="199" spans="1:13" x14ac:dyDescent="0.25">
      <c r="A199" s="428"/>
      <c r="B199" s="55" t="s">
        <v>437</v>
      </c>
      <c r="C199" s="24">
        <v>992</v>
      </c>
      <c r="D199" s="166" t="s">
        <v>41</v>
      </c>
      <c r="E199" s="166" t="s">
        <v>22</v>
      </c>
      <c r="F199" s="167" t="s">
        <v>433</v>
      </c>
      <c r="G199" s="160" t="s">
        <v>67</v>
      </c>
      <c r="H199" s="160" t="s">
        <v>23</v>
      </c>
      <c r="I199" s="168" t="s">
        <v>436</v>
      </c>
      <c r="J199" s="166" t="s">
        <v>429</v>
      </c>
      <c r="K199" s="155">
        <v>2</v>
      </c>
      <c r="L199" s="155">
        <v>1</v>
      </c>
      <c r="M199" s="155">
        <f t="shared" si="9"/>
        <v>50</v>
      </c>
    </row>
    <row r="201" spans="1:13" ht="18.75" x14ac:dyDescent="0.3">
      <c r="B201" s="491" t="s">
        <v>444</v>
      </c>
      <c r="C201" s="492"/>
      <c r="D201" s="492"/>
      <c r="E201" s="492"/>
      <c r="F201" s="492"/>
      <c r="G201" s="492"/>
      <c r="H201" s="492"/>
    </row>
    <row r="202" spans="1:13" ht="18.75" x14ac:dyDescent="0.3">
      <c r="B202" s="491"/>
      <c r="C202" s="492"/>
      <c r="D202" s="492"/>
      <c r="E202" s="492"/>
      <c r="F202" s="492"/>
      <c r="G202" s="492"/>
      <c r="H202" s="492"/>
    </row>
  </sheetData>
  <mergeCells count="13">
    <mergeCell ref="C1:M1"/>
    <mergeCell ref="C2:M2"/>
    <mergeCell ref="C3:M3"/>
    <mergeCell ref="C4:M4"/>
    <mergeCell ref="I5:M5"/>
    <mergeCell ref="C6:K6"/>
    <mergeCell ref="F12:I12"/>
    <mergeCell ref="B202:H202"/>
    <mergeCell ref="A7:K7"/>
    <mergeCell ref="A8:K8"/>
    <mergeCell ref="F10:I10"/>
    <mergeCell ref="F11:I11"/>
    <mergeCell ref="B201:H201"/>
  </mergeCells>
  <phoneticPr fontId="28" type="noConversion"/>
  <pageMargins left="0.70866141732283472" right="0.31496062992125984" top="0.27559055118110237" bottom="0.43307086614173229" header="0.15748031496062992" footer="0.31496062992125984"/>
  <pageSetup paperSize="9" scale="6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54" customWidth="1"/>
    <col min="3" max="3" width="16.140625" customWidth="1"/>
    <col min="4" max="5" width="0" hidden="1" customWidth="1"/>
    <col min="6" max="6" width="15.28515625" customWidth="1"/>
    <col min="7" max="7" width="14.85546875" customWidth="1"/>
  </cols>
  <sheetData>
    <row r="1" spans="1:13" x14ac:dyDescent="0.25">
      <c r="B1" s="122"/>
      <c r="C1" s="122"/>
      <c r="F1" s="505" t="s">
        <v>404</v>
      </c>
      <c r="G1" s="505"/>
      <c r="H1" s="505"/>
    </row>
    <row r="2" spans="1:13" x14ac:dyDescent="0.25">
      <c r="B2" s="122"/>
      <c r="C2" s="122"/>
      <c r="F2" s="505" t="s">
        <v>521</v>
      </c>
      <c r="G2" s="505"/>
      <c r="H2" s="505"/>
      <c r="L2" s="123"/>
      <c r="M2" s="123"/>
    </row>
    <row r="3" spans="1:13" ht="15.75" x14ac:dyDescent="0.25">
      <c r="B3" s="506" t="s">
        <v>1</v>
      </c>
      <c r="C3" s="506"/>
      <c r="D3" s="457"/>
      <c r="E3" s="457"/>
      <c r="F3" s="457"/>
      <c r="G3" s="457"/>
      <c r="H3" s="457"/>
    </row>
    <row r="4" spans="1:13" ht="15.75" x14ac:dyDescent="0.25">
      <c r="B4" s="506" t="s">
        <v>2</v>
      </c>
      <c r="C4" s="506"/>
      <c r="D4" s="457"/>
      <c r="E4" s="457"/>
      <c r="F4" s="457"/>
      <c r="G4" s="457"/>
      <c r="H4" s="457"/>
    </row>
    <row r="5" spans="1:13" x14ac:dyDescent="0.25">
      <c r="B5" s="464" t="s">
        <v>611</v>
      </c>
      <c r="C5" s="464"/>
      <c r="D5" s="472"/>
      <c r="E5" s="472"/>
      <c r="F5" s="472"/>
      <c r="G5" s="472"/>
      <c r="H5" s="472"/>
    </row>
    <row r="6" spans="1:13" ht="18.75" x14ac:dyDescent="0.3">
      <c r="A6" s="121"/>
    </row>
    <row r="7" spans="1:13" ht="4.5" customHeight="1" x14ac:dyDescent="0.3">
      <c r="A7" s="120"/>
      <c r="B7" s="119"/>
      <c r="C7" s="119"/>
    </row>
    <row r="8" spans="1:13" ht="46.5" customHeight="1" x14ac:dyDescent="0.25">
      <c r="A8" s="501" t="s">
        <v>600</v>
      </c>
      <c r="B8" s="502"/>
      <c r="C8" s="502"/>
    </row>
    <row r="9" spans="1:13" ht="18.75" x14ac:dyDescent="0.25">
      <c r="A9" s="502"/>
      <c r="B9" s="502"/>
      <c r="C9" s="502"/>
    </row>
    <row r="10" spans="1:13" ht="18.75" x14ac:dyDescent="0.25">
      <c r="B10" s="118"/>
      <c r="C10" s="118"/>
      <c r="G10" s="322" t="s">
        <v>445</v>
      </c>
    </row>
    <row r="11" spans="1:13" ht="228" customHeight="1" x14ac:dyDescent="0.25">
      <c r="A11" s="186" t="s">
        <v>175</v>
      </c>
      <c r="B11" s="186" t="s">
        <v>184</v>
      </c>
      <c r="C11" s="346" t="s">
        <v>524</v>
      </c>
      <c r="D11" s="336" t="s">
        <v>525</v>
      </c>
      <c r="E11" s="337" t="s">
        <v>138</v>
      </c>
      <c r="F11" s="336" t="s">
        <v>593</v>
      </c>
      <c r="G11" s="336" t="s">
        <v>492</v>
      </c>
    </row>
    <row r="12" spans="1:13" s="113" customFormat="1" ht="56.25" x14ac:dyDescent="0.25">
      <c r="A12" s="117"/>
      <c r="B12" s="271" t="s">
        <v>183</v>
      </c>
      <c r="C12" s="400">
        <f>C13+C17</f>
        <v>4522.7000000000044</v>
      </c>
      <c r="D12" s="400">
        <f t="shared" ref="D12:F12" si="0">D13+D17</f>
        <v>2</v>
      </c>
      <c r="E12" s="400">
        <f t="shared" si="0"/>
        <v>4</v>
      </c>
      <c r="F12" s="400">
        <f t="shared" si="0"/>
        <v>-488.80000000000109</v>
      </c>
      <c r="G12" s="188" t="s">
        <v>494</v>
      </c>
    </row>
    <row r="13" spans="1:13" ht="31.5" x14ac:dyDescent="0.25">
      <c r="A13" s="116" t="s">
        <v>415</v>
      </c>
      <c r="B13" s="115" t="s">
        <v>416</v>
      </c>
      <c r="C13" s="397">
        <f>C16+C15</f>
        <v>950</v>
      </c>
      <c r="D13" s="202">
        <f t="shared" ref="D13:E13" si="1">D16</f>
        <v>-1000</v>
      </c>
      <c r="E13" s="202">
        <f t="shared" si="1"/>
        <v>-1000</v>
      </c>
      <c r="F13" s="202">
        <v>0</v>
      </c>
      <c r="G13" s="202" t="s">
        <v>494</v>
      </c>
    </row>
    <row r="14" spans="1:13" ht="47.25" x14ac:dyDescent="0.25">
      <c r="A14" s="191" t="s">
        <v>417</v>
      </c>
      <c r="B14" s="112" t="s">
        <v>418</v>
      </c>
      <c r="C14" s="398">
        <v>0</v>
      </c>
      <c r="D14" s="202">
        <f t="shared" ref="D14:F14" si="2">D15</f>
        <v>0</v>
      </c>
      <c r="E14" s="202">
        <f t="shared" si="2"/>
        <v>0</v>
      </c>
      <c r="F14" s="202">
        <f t="shared" si="2"/>
        <v>1900</v>
      </c>
      <c r="G14" s="202" t="s">
        <v>494</v>
      </c>
    </row>
    <row r="15" spans="1:13" ht="70.5" customHeight="1" x14ac:dyDescent="0.25">
      <c r="A15" s="191" t="s">
        <v>419</v>
      </c>
      <c r="B15" s="191" t="s">
        <v>498</v>
      </c>
      <c r="C15" s="358">
        <v>1900</v>
      </c>
      <c r="D15" s="203">
        <v>0</v>
      </c>
      <c r="E15" s="203">
        <v>0</v>
      </c>
      <c r="F15" s="203">
        <v>1900</v>
      </c>
      <c r="G15" s="203" t="s">
        <v>494</v>
      </c>
    </row>
    <row r="16" spans="1:13" ht="58.5" customHeight="1" x14ac:dyDescent="0.25">
      <c r="A16" s="114" t="s">
        <v>420</v>
      </c>
      <c r="B16" s="114" t="s">
        <v>421</v>
      </c>
      <c r="C16" s="359">
        <v>-950</v>
      </c>
      <c r="D16" s="204">
        <v>-1000</v>
      </c>
      <c r="E16" s="204">
        <v>-1000</v>
      </c>
      <c r="F16" s="204">
        <v>0</v>
      </c>
      <c r="G16" s="204" t="s">
        <v>494</v>
      </c>
    </row>
    <row r="17" spans="1:7" s="113" customFormat="1" ht="31.5" x14ac:dyDescent="0.25">
      <c r="A17" s="201" t="s">
        <v>414</v>
      </c>
      <c r="B17" s="192" t="s">
        <v>180</v>
      </c>
      <c r="C17" s="399">
        <f>C18+C19</f>
        <v>3572.7000000000044</v>
      </c>
      <c r="D17" s="205">
        <f>D18+D19</f>
        <v>1002</v>
      </c>
      <c r="E17" s="205">
        <f>E18+E19</f>
        <v>1004</v>
      </c>
      <c r="F17" s="205">
        <f>F18+F19</f>
        <v>-488.80000000000109</v>
      </c>
      <c r="G17" s="205" t="s">
        <v>494</v>
      </c>
    </row>
    <row r="18" spans="1:7" ht="31.5" x14ac:dyDescent="0.25">
      <c r="A18" s="208" t="s">
        <v>179</v>
      </c>
      <c r="B18" s="207" t="s">
        <v>178</v>
      </c>
      <c r="C18" s="396">
        <v>-40400.699999999997</v>
      </c>
      <c r="D18" s="206">
        <v>-25911.3</v>
      </c>
      <c r="E18" s="206">
        <v>-25910.3</v>
      </c>
      <c r="F18" s="206">
        <v>-16586.900000000001</v>
      </c>
      <c r="G18" s="206" t="s">
        <v>494</v>
      </c>
    </row>
    <row r="19" spans="1:7" ht="31.5" x14ac:dyDescent="0.25">
      <c r="A19" s="191" t="s">
        <v>193</v>
      </c>
      <c r="B19" s="191" t="s">
        <v>177</v>
      </c>
      <c r="C19" s="306">
        <v>43973.4</v>
      </c>
      <c r="D19" s="206">
        <v>26913.3</v>
      </c>
      <c r="E19" s="206">
        <v>26914.3</v>
      </c>
      <c r="F19" s="206">
        <v>16098.1</v>
      </c>
      <c r="G19" s="206" t="s">
        <v>494</v>
      </c>
    </row>
    <row r="23" spans="1:7" ht="18.75" x14ac:dyDescent="0.3">
      <c r="A23" s="503" t="s">
        <v>439</v>
      </c>
      <c r="B23" s="504"/>
      <c r="C23" s="504"/>
      <c r="D23" s="108"/>
      <c r="E23" s="108"/>
      <c r="F23" s="108"/>
    </row>
  </sheetData>
  <mergeCells count="8">
    <mergeCell ref="A8:C8"/>
    <mergeCell ref="A9:C9"/>
    <mergeCell ref="A23:C23"/>
    <mergeCell ref="F1:H1"/>
    <mergeCell ref="F2:H2"/>
    <mergeCell ref="B3:H3"/>
    <mergeCell ref="B4:H4"/>
    <mergeCell ref="B5:H5"/>
  </mergeCells>
  <phoneticPr fontId="28" type="noConversion"/>
  <pageMargins left="0.70866141732283472" right="0.27559055118110237" top="0.33" bottom="0.74803149606299213" header="0.31496062992125984" footer="0.31496062992125984"/>
  <pageSetup paperSize="9" scale="6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view="pageBreakPreview" topLeftCell="A10" zoomScale="124" zoomScaleNormal="100" zoomScaleSheetLayoutView="124" workbookViewId="0">
      <selection activeCell="D16" sqref="D16:D17"/>
    </sheetView>
  </sheetViews>
  <sheetFormatPr defaultRowHeight="15" x14ac:dyDescent="0.25"/>
  <cols>
    <col min="1" max="1" width="70.7109375" customWidth="1"/>
    <col min="2" max="2" width="18.7109375" customWidth="1"/>
    <col min="3" max="3" width="10.85546875" customWidth="1"/>
    <col min="4" max="4" width="13" customWidth="1"/>
  </cols>
  <sheetData>
    <row r="1" spans="1:7" x14ac:dyDescent="0.25">
      <c r="A1" s="324"/>
      <c r="B1" s="324"/>
      <c r="C1" s="509" t="s">
        <v>455</v>
      </c>
      <c r="D1" s="509"/>
      <c r="E1" s="9"/>
      <c r="F1" s="9"/>
      <c r="G1" s="9"/>
    </row>
    <row r="2" spans="1:7" ht="15" customHeight="1" x14ac:dyDescent="0.25">
      <c r="A2" s="324"/>
      <c r="B2" s="505" t="s">
        <v>521</v>
      </c>
      <c r="C2" s="505"/>
      <c r="D2" s="505"/>
      <c r="E2" s="9"/>
      <c r="F2" s="9"/>
      <c r="G2" s="9"/>
    </row>
    <row r="3" spans="1:7" x14ac:dyDescent="0.25">
      <c r="A3" s="510" t="s">
        <v>1</v>
      </c>
      <c r="B3" s="510"/>
      <c r="C3" s="511"/>
      <c r="D3" s="511"/>
      <c r="E3" s="9"/>
      <c r="F3" s="9"/>
      <c r="G3" s="9"/>
    </row>
    <row r="4" spans="1:7" x14ac:dyDescent="0.25">
      <c r="A4" s="512" t="s">
        <v>536</v>
      </c>
      <c r="B4" s="512"/>
      <c r="C4" s="513"/>
      <c r="D4" s="513"/>
      <c r="E4" s="513"/>
      <c r="F4" s="513"/>
      <c r="G4" s="513"/>
    </row>
    <row r="5" spans="1:7" x14ac:dyDescent="0.25">
      <c r="A5" s="514" t="s">
        <v>613</v>
      </c>
      <c r="B5" s="514"/>
      <c r="C5" s="515"/>
      <c r="D5" s="515"/>
      <c r="E5" s="515"/>
      <c r="F5" s="515"/>
      <c r="G5" s="515"/>
    </row>
    <row r="9" spans="1:7" ht="102.75" customHeight="1" x14ac:dyDescent="0.25">
      <c r="A9" s="507" t="s">
        <v>526</v>
      </c>
      <c r="B9" s="507"/>
    </row>
    <row r="10" spans="1:7" ht="18.75" x14ac:dyDescent="0.25">
      <c r="A10" s="146"/>
      <c r="B10" s="331"/>
    </row>
    <row r="11" spans="1:7" ht="18.75" x14ac:dyDescent="0.3">
      <c r="A11" s="147"/>
      <c r="B11" s="147"/>
      <c r="D11" s="325" t="s">
        <v>3</v>
      </c>
    </row>
    <row r="12" spans="1:7" ht="146.25" customHeight="1" x14ac:dyDescent="0.25">
      <c r="A12" s="338" t="s">
        <v>222</v>
      </c>
      <c r="B12" s="334" t="s">
        <v>524</v>
      </c>
      <c r="C12" s="336" t="s">
        <v>593</v>
      </c>
      <c r="D12" s="336" t="s">
        <v>492</v>
      </c>
      <c r="E12" s="323"/>
      <c r="F12" s="323"/>
    </row>
    <row r="13" spans="1:7" ht="18.75" x14ac:dyDescent="0.25">
      <c r="A13" s="272">
        <v>1</v>
      </c>
      <c r="B13" s="272">
        <v>2</v>
      </c>
      <c r="C13" s="148">
        <v>3</v>
      </c>
      <c r="D13" s="148">
        <v>4</v>
      </c>
    </row>
    <row r="14" spans="1:7" ht="59.25" customHeight="1" x14ac:dyDescent="0.25">
      <c r="A14" s="405" t="s">
        <v>497</v>
      </c>
      <c r="B14" s="406">
        <v>98.9</v>
      </c>
      <c r="C14" s="412" t="str">
        <f>прил._5!L23</f>
        <v>44,4</v>
      </c>
      <c r="D14" s="412">
        <f>C14/B14*100</f>
        <v>44.893832153690596</v>
      </c>
    </row>
    <row r="15" spans="1:7" ht="75" customHeight="1" x14ac:dyDescent="0.25">
      <c r="A15" s="405" t="s">
        <v>496</v>
      </c>
      <c r="B15" s="403">
        <v>30.8</v>
      </c>
      <c r="C15" s="413">
        <v>15.4</v>
      </c>
      <c r="D15" s="412">
        <f t="shared" ref="D15:D17" si="0">C15/B15*100</f>
        <v>50</v>
      </c>
    </row>
    <row r="16" spans="1:7" ht="42" customHeight="1" x14ac:dyDescent="0.25">
      <c r="A16" s="405" t="s">
        <v>495</v>
      </c>
      <c r="B16" s="404">
        <v>34.700000000000003</v>
      </c>
      <c r="C16" s="413">
        <v>17.3</v>
      </c>
      <c r="D16" s="412">
        <f t="shared" si="0"/>
        <v>49.855907780979827</v>
      </c>
    </row>
    <row r="17" spans="1:4" ht="15.75" x14ac:dyDescent="0.25">
      <c r="A17" s="415" t="s">
        <v>223</v>
      </c>
      <c r="B17" s="414">
        <f>SUM(B14:B16)</f>
        <v>164.40000000000003</v>
      </c>
      <c r="C17" s="414">
        <f>C14+C15+C16</f>
        <v>77.099999999999994</v>
      </c>
      <c r="D17" s="412">
        <f t="shared" si="0"/>
        <v>46.897810218978087</v>
      </c>
    </row>
    <row r="19" spans="1:4" x14ac:dyDescent="0.25">
      <c r="A19" s="508" t="s">
        <v>446</v>
      </c>
      <c r="B19" s="508"/>
      <c r="C19" s="508"/>
    </row>
  </sheetData>
  <mergeCells count="7">
    <mergeCell ref="A9:B9"/>
    <mergeCell ref="A19:C19"/>
    <mergeCell ref="C1:D1"/>
    <mergeCell ref="A3:D3"/>
    <mergeCell ref="B2:D2"/>
    <mergeCell ref="A4:G4"/>
    <mergeCell ref="A5:G5"/>
  </mergeCells>
  <phoneticPr fontId="28" type="noConversion"/>
  <pageMargins left="0.7" right="0.7" top="0.75" bottom="0.75" header="0.3" footer="0.3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27" t="s">
        <v>224</v>
      </c>
    </row>
    <row r="2" spans="1:3" ht="15.75" x14ac:dyDescent="0.25">
      <c r="C2" s="127" t="s">
        <v>0</v>
      </c>
    </row>
    <row r="3" spans="1:3" ht="15.75" x14ac:dyDescent="0.25">
      <c r="C3" s="127" t="s">
        <v>1</v>
      </c>
    </row>
    <row r="4" spans="1:3" ht="15.75" x14ac:dyDescent="0.25">
      <c r="C4" s="127" t="s">
        <v>2</v>
      </c>
    </row>
    <row r="5" spans="1:3" x14ac:dyDescent="0.25">
      <c r="C5" s="138"/>
    </row>
    <row r="9" spans="1:3" ht="52.5" customHeight="1" x14ac:dyDescent="0.25">
      <c r="A9" s="474" t="s">
        <v>302</v>
      </c>
      <c r="B9" s="516"/>
      <c r="C9" s="516"/>
    </row>
    <row r="10" spans="1:3" ht="18.75" x14ac:dyDescent="0.3">
      <c r="A10" s="147"/>
    </row>
    <row r="11" spans="1:3" ht="18.75" x14ac:dyDescent="0.25">
      <c r="A11" s="144" t="s">
        <v>225</v>
      </c>
      <c r="B11" s="144" t="s">
        <v>226</v>
      </c>
      <c r="C11" s="144" t="s">
        <v>227</v>
      </c>
    </row>
    <row r="12" spans="1:3" ht="18.75" x14ac:dyDescent="0.25">
      <c r="A12" s="517" t="s">
        <v>228</v>
      </c>
      <c r="B12" s="518" t="s">
        <v>229</v>
      </c>
      <c r="C12" s="149" t="s">
        <v>230</v>
      </c>
    </row>
    <row r="13" spans="1:3" ht="18.75" x14ac:dyDescent="0.25">
      <c r="A13" s="517"/>
      <c r="B13" s="518"/>
      <c r="C13" s="149" t="s">
        <v>231</v>
      </c>
    </row>
    <row r="14" spans="1:3" ht="37.5" x14ac:dyDescent="0.25">
      <c r="A14" s="517"/>
      <c r="B14" s="518"/>
      <c r="C14" s="149" t="s">
        <v>232</v>
      </c>
    </row>
    <row r="15" spans="1:3" ht="18.75" x14ac:dyDescent="0.25">
      <c r="A15" s="517"/>
      <c r="B15" s="518"/>
      <c r="C15" s="149" t="s">
        <v>233</v>
      </c>
    </row>
    <row r="16" spans="1:3" ht="18.75" x14ac:dyDescent="0.25">
      <c r="A16" s="517"/>
      <c r="B16" s="518"/>
      <c r="C16" s="149" t="s">
        <v>234</v>
      </c>
    </row>
    <row r="17" spans="1:3" ht="18.75" x14ac:dyDescent="0.25">
      <c r="A17" s="517"/>
      <c r="B17" s="518"/>
      <c r="C17" s="149" t="s">
        <v>235</v>
      </c>
    </row>
    <row r="18" spans="1:3" ht="37.5" x14ac:dyDescent="0.25">
      <c r="A18" s="517"/>
      <c r="B18" s="518"/>
      <c r="C18" s="149" t="s">
        <v>236</v>
      </c>
    </row>
    <row r="19" spans="1:3" ht="37.5" x14ac:dyDescent="0.25">
      <c r="A19" s="517"/>
      <c r="B19" s="518"/>
      <c r="C19" s="149" t="s">
        <v>237</v>
      </c>
    </row>
    <row r="20" spans="1:3" ht="18.75" x14ac:dyDescent="0.25">
      <c r="A20" s="517" t="s">
        <v>238</v>
      </c>
      <c r="B20" s="518" t="s">
        <v>239</v>
      </c>
      <c r="C20" s="149" t="s">
        <v>230</v>
      </c>
    </row>
    <row r="21" spans="1:3" ht="18.75" x14ac:dyDescent="0.25">
      <c r="A21" s="517"/>
      <c r="B21" s="518"/>
      <c r="C21" s="149" t="s">
        <v>231</v>
      </c>
    </row>
    <row r="22" spans="1:3" ht="37.5" x14ac:dyDescent="0.25">
      <c r="A22" s="517"/>
      <c r="B22" s="518"/>
      <c r="C22" s="149" t="s">
        <v>232</v>
      </c>
    </row>
    <row r="23" spans="1:3" ht="18.75" x14ac:dyDescent="0.25">
      <c r="A23" s="517"/>
      <c r="B23" s="518"/>
      <c r="C23" s="149" t="s">
        <v>233</v>
      </c>
    </row>
    <row r="24" spans="1:3" ht="18.75" x14ac:dyDescent="0.25">
      <c r="A24" s="517"/>
      <c r="B24" s="518"/>
      <c r="C24" s="149" t="s">
        <v>234</v>
      </c>
    </row>
    <row r="25" spans="1:3" ht="18.75" x14ac:dyDescent="0.25">
      <c r="A25" s="517" t="s">
        <v>240</v>
      </c>
      <c r="B25" s="518" t="s">
        <v>241</v>
      </c>
      <c r="C25" s="149" t="s">
        <v>230</v>
      </c>
    </row>
    <row r="26" spans="1:3" ht="18.75" x14ac:dyDescent="0.25">
      <c r="A26" s="517"/>
      <c r="B26" s="518"/>
      <c r="C26" s="149" t="s">
        <v>231</v>
      </c>
    </row>
    <row r="27" spans="1:3" ht="37.5" x14ac:dyDescent="0.25">
      <c r="A27" s="517"/>
      <c r="B27" s="518"/>
      <c r="C27" s="149" t="s">
        <v>232</v>
      </c>
    </row>
    <row r="28" spans="1:3" ht="18.75" x14ac:dyDescent="0.25">
      <c r="A28" s="517"/>
      <c r="B28" s="518"/>
      <c r="C28" s="149" t="s">
        <v>233</v>
      </c>
    </row>
    <row r="29" spans="1:3" ht="18.75" x14ac:dyDescent="0.25">
      <c r="A29" s="517"/>
      <c r="B29" s="518"/>
      <c r="C29" s="149" t="s">
        <v>242</v>
      </c>
    </row>
    <row r="30" spans="1:3" ht="18.75" x14ac:dyDescent="0.25">
      <c r="A30" s="517"/>
      <c r="B30" s="518"/>
      <c r="C30" s="149" t="s">
        <v>243</v>
      </c>
    </row>
    <row r="31" spans="1:3" ht="75" x14ac:dyDescent="0.25">
      <c r="A31" s="150" t="s">
        <v>244</v>
      </c>
      <c r="B31" s="149" t="s">
        <v>245</v>
      </c>
      <c r="C31" s="149" t="s">
        <v>246</v>
      </c>
    </row>
    <row r="32" spans="1:3" ht="15.75" x14ac:dyDescent="0.25">
      <c r="A32" s="151"/>
    </row>
    <row r="33" spans="1:3" ht="18.75" x14ac:dyDescent="0.3">
      <c r="A33" s="503" t="s">
        <v>301</v>
      </c>
      <c r="B33" s="503"/>
      <c r="C33" s="503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28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9</vt:i4>
      </vt:variant>
    </vt:vector>
  </HeadingPairs>
  <TitlesOfParts>
    <vt:vector size="24" baseType="lpstr">
      <vt:lpstr>Прил0</vt:lpstr>
      <vt:lpstr>Прил 1</vt:lpstr>
      <vt:lpstr>Прил 2</vt:lpstr>
      <vt:lpstr>прил3</vt:lpstr>
      <vt:lpstr>прил.4</vt:lpstr>
      <vt:lpstr>прил._5</vt:lpstr>
      <vt:lpstr>Прил 6</vt:lpstr>
      <vt:lpstr>прил 7</vt:lpstr>
      <vt:lpstr>Прил 10+</vt:lpstr>
      <vt:lpstr>прил 8</vt:lpstr>
      <vt:lpstr>Заимст 8</vt:lpstr>
      <vt:lpstr>Заимст ин 9</vt:lpstr>
      <vt:lpstr>Гарант 10</vt:lpstr>
      <vt:lpstr>Гарант ин 11</vt:lpstr>
      <vt:lpstr>нормативы 13</vt:lpstr>
      <vt:lpstr>'Прил 1'!Область_печати</vt:lpstr>
      <vt:lpstr>'Прил 2'!Область_печати</vt:lpstr>
      <vt:lpstr>'Прил 6'!Область_печати</vt:lpstr>
      <vt:lpstr>'прил 7'!Область_печати</vt:lpstr>
      <vt:lpstr>'прил 8'!Область_печати</vt:lpstr>
      <vt:lpstr>прил._5!Область_печати</vt:lpstr>
      <vt:lpstr>прил.4!Область_печати</vt:lpstr>
      <vt:lpstr>Прил0!Область_печати</vt:lpstr>
      <vt:lpstr>прил3!Область_печати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2024-07-15T08:41:55Z</cp:lastPrinted>
  <dcterms:created xsi:type="dcterms:W3CDTF">2010-11-10T14:00:24Z</dcterms:created>
  <dcterms:modified xsi:type="dcterms:W3CDTF">2024-07-22T09:29:56Z</dcterms:modified>
</cp:coreProperties>
</file>