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NOTDEL\Desktop\КСП\КСП2021-1\КСП 2021-1\"/>
    </mc:Choice>
  </mc:AlternateContent>
  <bookViews>
    <workbookView xWindow="-135" yWindow="735" windowWidth="12855" windowHeight="9150" tabRatio="849" firstSheet="1" activeTab="7"/>
  </bookViews>
  <sheets>
    <sheet name="Прил 1  " sheetId="48" state="hidden" r:id="rId1"/>
    <sheet name="Прил 1" sheetId="41" r:id="rId2"/>
    <sheet name="Прил 2" sheetId="44" r:id="rId3"/>
    <sheet name="Прил 3" sheetId="45" r:id="rId4"/>
    <sheet name="прил4" sheetId="6" r:id="rId5"/>
    <sheet name="прил.5" sheetId="40" r:id="rId6"/>
    <sheet name="прил._6" sheetId="24" r:id="rId7"/>
    <sheet name="Прил7" sheetId="42" r:id="rId8"/>
    <sheet name="прил 8" sheetId="46" r:id="rId9"/>
    <sheet name="Прил 10+" sheetId="47" state="hidden" r:id="rId10"/>
    <sheet name="прил9" sheetId="51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прил._6!$A$11:$K$169</definedName>
    <definedName name="_xlnm._FilterDatabase" localSheetId="5" hidden="1">прил.5!$A$10:$H$130</definedName>
    <definedName name="_xlnm.Print_Area" localSheetId="1">'Прил 1'!$A$1:$E$33</definedName>
    <definedName name="_xlnm.Print_Area" localSheetId="0">'Прил 1  '!$A$1:$B$83</definedName>
    <definedName name="_xlnm.Print_Area" localSheetId="8">'прил 8'!$A$1:$D$22</definedName>
    <definedName name="_xlnm.Print_Area" localSheetId="6">прил._6!$A:$N</definedName>
    <definedName name="_xlnm.Print_Area" localSheetId="5">прил.5!$A$1:$J$134</definedName>
    <definedName name="_xlnm.Print_Area" localSheetId="4">прил4!$A$1:$F$46</definedName>
    <definedName name="_xlnm.Print_Area" localSheetId="13">прило10!$A$1</definedName>
  </definedNames>
  <calcPr calcId="152511"/>
</workbook>
</file>

<file path=xl/calcChain.xml><?xml version="1.0" encoding="utf-8"?>
<calcChain xmlns="http://schemas.openxmlformats.org/spreadsheetml/2006/main">
  <c r="D22" i="42" l="1"/>
  <c r="D21" i="42" s="1"/>
  <c r="C21" i="42"/>
  <c r="C22" i="42"/>
  <c r="E22" i="42" l="1"/>
  <c r="E23" i="42"/>
  <c r="E24" i="42"/>
  <c r="E25" i="42"/>
  <c r="D24" i="42"/>
  <c r="E21" i="42"/>
  <c r="C24" i="42"/>
  <c r="D23" i="42"/>
  <c r="C23" i="42" l="1"/>
  <c r="D21" i="44"/>
  <c r="E21" i="44"/>
  <c r="C23" i="41" l="1"/>
  <c r="E36" i="6" l="1"/>
  <c r="D36" i="6"/>
  <c r="D30" i="6"/>
  <c r="D29" i="6"/>
  <c r="D15" i="46" l="1"/>
  <c r="D16" i="46"/>
  <c r="D17" i="46"/>
  <c r="D14" i="46"/>
  <c r="C17" i="46"/>
  <c r="H73" i="40" l="1"/>
  <c r="I80" i="40"/>
  <c r="I79" i="40" s="1"/>
  <c r="I78" i="40" s="1"/>
  <c r="H80" i="40"/>
  <c r="H78" i="40"/>
  <c r="H79" i="40"/>
  <c r="K103" i="24"/>
  <c r="K108" i="24"/>
  <c r="K109" i="24"/>
  <c r="D18" i="44"/>
  <c r="D15" i="44"/>
  <c r="D23" i="41"/>
  <c r="D11" i="41"/>
  <c r="E25" i="41"/>
  <c r="D29" i="41" l="1"/>
  <c r="E15" i="45"/>
  <c r="E14" i="44"/>
  <c r="E15" i="44"/>
  <c r="E16" i="44"/>
  <c r="E17" i="44"/>
  <c r="E18" i="44"/>
  <c r="E19" i="44"/>
  <c r="E20" i="44"/>
  <c r="E22" i="44"/>
  <c r="E24" i="41"/>
  <c r="E26" i="41"/>
  <c r="E27" i="41"/>
  <c r="E28" i="41"/>
  <c r="E17" i="41"/>
  <c r="E18" i="41"/>
  <c r="E19" i="41"/>
  <c r="E20" i="41"/>
  <c r="E21" i="41"/>
  <c r="E16" i="41"/>
  <c r="E13" i="41"/>
  <c r="E12" i="41"/>
  <c r="E29" i="42"/>
  <c r="E19" i="42"/>
  <c r="E20" i="42"/>
  <c r="E15" i="42"/>
  <c r="M16" i="24"/>
  <c r="M17" i="24"/>
  <c r="M18" i="24"/>
  <c r="M23" i="24"/>
  <c r="M30" i="24"/>
  <c r="M35" i="24"/>
  <c r="M36" i="24"/>
  <c r="M37" i="24"/>
  <c r="M40" i="24"/>
  <c r="M43" i="24"/>
  <c r="M45" i="24"/>
  <c r="M46" i="24"/>
  <c r="M47" i="24"/>
  <c r="M48" i="24"/>
  <c r="M49" i="24"/>
  <c r="M50" i="24"/>
  <c r="M52" i="24"/>
  <c r="M53" i="24"/>
  <c r="M54" i="24"/>
  <c r="M55" i="24"/>
  <c r="M59" i="24"/>
  <c r="M62" i="24"/>
  <c r="M68" i="24"/>
  <c r="M69" i="24"/>
  <c r="M70" i="24"/>
  <c r="M71" i="24"/>
  <c r="M72" i="24"/>
  <c r="M73" i="24"/>
  <c r="M74" i="24"/>
  <c r="M75" i="24"/>
  <c r="M76" i="24"/>
  <c r="M77" i="24"/>
  <c r="M78" i="24"/>
  <c r="M79" i="24"/>
  <c r="M80" i="24"/>
  <c r="M81" i="24"/>
  <c r="M87" i="24"/>
  <c r="M91" i="24"/>
  <c r="M96" i="24"/>
  <c r="M97" i="24"/>
  <c r="M98" i="24"/>
  <c r="M99" i="24"/>
  <c r="M100" i="24"/>
  <c r="M101" i="24"/>
  <c r="M107" i="24"/>
  <c r="M115" i="24"/>
  <c r="M118" i="24"/>
  <c r="M121" i="24"/>
  <c r="M122" i="24"/>
  <c r="M123" i="24"/>
  <c r="M124" i="24"/>
  <c r="M125" i="24"/>
  <c r="M126" i="24"/>
  <c r="M127" i="24"/>
  <c r="M128" i="24"/>
  <c r="M129" i="24"/>
  <c r="M130" i="24"/>
  <c r="M137" i="24"/>
  <c r="M138" i="24"/>
  <c r="M139" i="24"/>
  <c r="M140" i="24"/>
  <c r="M146" i="24"/>
  <c r="M147" i="24"/>
  <c r="M148" i="24"/>
  <c r="M149" i="24"/>
  <c r="M150" i="24"/>
  <c r="M151" i="24"/>
  <c r="M157" i="24"/>
  <c r="M163" i="24"/>
  <c r="M169" i="24"/>
  <c r="M15" i="24"/>
  <c r="M14" i="24"/>
  <c r="E13" i="6"/>
  <c r="F13" i="6" s="1"/>
  <c r="E14" i="6"/>
  <c r="F14" i="6" s="1"/>
  <c r="E27" i="6"/>
  <c r="F27" i="6" s="1"/>
  <c r="E32" i="6"/>
  <c r="F32" i="6" s="1"/>
  <c r="F36" i="6"/>
  <c r="I40" i="40"/>
  <c r="J40" i="40" s="1"/>
  <c r="I37" i="40"/>
  <c r="J37" i="40" s="1"/>
  <c r="I25" i="40"/>
  <c r="J25" i="40" s="1"/>
  <c r="I14" i="40"/>
  <c r="I18" i="40"/>
  <c r="I22" i="40"/>
  <c r="I29" i="40"/>
  <c r="I34" i="40"/>
  <c r="I44" i="40"/>
  <c r="I49" i="40"/>
  <c r="I53" i="40"/>
  <c r="I57" i="40"/>
  <c r="I61" i="40"/>
  <c r="I65" i="40"/>
  <c r="I28" i="40" l="1"/>
  <c r="J28" i="40" s="1"/>
  <c r="I27" i="40"/>
  <c r="J27" i="40" s="1"/>
  <c r="I64" i="40"/>
  <c r="J64" i="40" s="1"/>
  <c r="D15" i="42"/>
  <c r="D16" i="42"/>
  <c r="D19" i="42"/>
  <c r="D26" i="42"/>
  <c r="E26" i="42"/>
  <c r="D27" i="42"/>
  <c r="E27" i="42"/>
  <c r="D28" i="42"/>
  <c r="E28" i="42"/>
  <c r="L14" i="24"/>
  <c r="L15" i="24"/>
  <c r="L16" i="24"/>
  <c r="L17" i="24"/>
  <c r="L19" i="24"/>
  <c r="L20" i="24"/>
  <c r="M20" i="24" s="1"/>
  <c r="L21" i="24"/>
  <c r="M21" i="24" s="1"/>
  <c r="L22" i="24"/>
  <c r="M22" i="24" s="1"/>
  <c r="L26" i="24"/>
  <c r="M26" i="24" s="1"/>
  <c r="L27" i="24"/>
  <c r="M27" i="24" s="1"/>
  <c r="L28" i="24"/>
  <c r="M28" i="24" s="1"/>
  <c r="L29" i="24"/>
  <c r="M29" i="24" s="1"/>
  <c r="L34" i="24"/>
  <c r="L39" i="24"/>
  <c r="L42" i="24"/>
  <c r="M42" i="24" s="1"/>
  <c r="L44" i="24"/>
  <c r="M44" i="24" s="1"/>
  <c r="L46" i="24"/>
  <c r="L47" i="24"/>
  <c r="L48" i="24"/>
  <c r="L49" i="24"/>
  <c r="L52" i="24"/>
  <c r="L53" i="24"/>
  <c r="L54" i="24"/>
  <c r="L56" i="24"/>
  <c r="M56" i="24" s="1"/>
  <c r="L57" i="24"/>
  <c r="M57" i="24" s="1"/>
  <c r="L58" i="24"/>
  <c r="M58" i="24" s="1"/>
  <c r="L61" i="24"/>
  <c r="L63" i="24"/>
  <c r="M63" i="24" s="1"/>
  <c r="L67" i="24"/>
  <c r="M67" i="24" s="1"/>
  <c r="L70" i="24"/>
  <c r="L71" i="24"/>
  <c r="L72" i="24"/>
  <c r="L74" i="24"/>
  <c r="L75" i="24"/>
  <c r="L76" i="24"/>
  <c r="L78" i="24"/>
  <c r="L79" i="24"/>
  <c r="L80" i="24"/>
  <c r="L83" i="24"/>
  <c r="M83" i="24" s="1"/>
  <c r="L86" i="24"/>
  <c r="L90" i="24"/>
  <c r="L92" i="24"/>
  <c r="L93" i="24"/>
  <c r="L94" i="24"/>
  <c r="L95" i="24"/>
  <c r="L97" i="24"/>
  <c r="L98" i="24"/>
  <c r="L99" i="24"/>
  <c r="L100" i="24"/>
  <c r="L104" i="24"/>
  <c r="L105" i="24"/>
  <c r="M105" i="24" s="1"/>
  <c r="L106" i="24"/>
  <c r="M106" i="24" s="1"/>
  <c r="L111" i="24"/>
  <c r="L112" i="24"/>
  <c r="L113" i="24"/>
  <c r="M113" i="24" s="1"/>
  <c r="L114" i="24"/>
  <c r="M114" i="24" s="1"/>
  <c r="L116" i="24"/>
  <c r="M116" i="24" s="1"/>
  <c r="L117" i="24"/>
  <c r="M117" i="24" s="1"/>
  <c r="L119" i="24"/>
  <c r="L120" i="24"/>
  <c r="L122" i="24"/>
  <c r="L123" i="24"/>
  <c r="L126" i="24"/>
  <c r="L125" i="24" s="1"/>
  <c r="E31" i="6" s="1"/>
  <c r="L127" i="24"/>
  <c r="L128" i="24"/>
  <c r="L129" i="24"/>
  <c r="L133" i="24"/>
  <c r="L134" i="24"/>
  <c r="M134" i="24" s="1"/>
  <c r="L135" i="24"/>
  <c r="M135" i="24" s="1"/>
  <c r="L136" i="24"/>
  <c r="M136" i="24" s="1"/>
  <c r="L139" i="24"/>
  <c r="L138" i="24" s="1"/>
  <c r="L142" i="24"/>
  <c r="L143" i="24"/>
  <c r="L144" i="24"/>
  <c r="L145" i="24"/>
  <c r="L147" i="24"/>
  <c r="L148" i="24"/>
  <c r="L149" i="24"/>
  <c r="L150" i="24"/>
  <c r="L152" i="24"/>
  <c r="M152" i="24" s="1"/>
  <c r="L154" i="24"/>
  <c r="M154" i="24" s="1"/>
  <c r="L156" i="24"/>
  <c r="M156" i="24" s="1"/>
  <c r="L158" i="24"/>
  <c r="L159" i="24"/>
  <c r="M159" i="24" s="1"/>
  <c r="L160" i="24"/>
  <c r="M160" i="24" s="1"/>
  <c r="L162" i="24"/>
  <c r="L164" i="24"/>
  <c r="M164" i="24" s="1"/>
  <c r="L166" i="24"/>
  <c r="M166" i="24" s="1"/>
  <c r="L168" i="24"/>
  <c r="I12" i="40"/>
  <c r="I15" i="40"/>
  <c r="I21" i="40"/>
  <c r="I23" i="40"/>
  <c r="I24" i="40"/>
  <c r="I26" i="40"/>
  <c r="I32" i="40"/>
  <c r="I35" i="40"/>
  <c r="I36" i="40"/>
  <c r="I38" i="40"/>
  <c r="I39" i="40"/>
  <c r="I41" i="40"/>
  <c r="I45" i="40"/>
  <c r="I52" i="40"/>
  <c r="I54" i="40"/>
  <c r="I58" i="40"/>
  <c r="I63" i="40"/>
  <c r="I68" i="40"/>
  <c r="I67" i="40" s="1"/>
  <c r="I66" i="40" s="1"/>
  <c r="I72" i="40"/>
  <c r="I77" i="40"/>
  <c r="I84" i="40"/>
  <c r="I87" i="40"/>
  <c r="I90" i="40"/>
  <c r="I92" i="40"/>
  <c r="I94" i="40"/>
  <c r="I98" i="40"/>
  <c r="I99" i="40"/>
  <c r="I100" i="40"/>
  <c r="I102" i="40"/>
  <c r="I104" i="40"/>
  <c r="I107" i="40"/>
  <c r="I110" i="40"/>
  <c r="I113" i="40"/>
  <c r="I116" i="40"/>
  <c r="I118" i="40"/>
  <c r="I122" i="40"/>
  <c r="I126" i="40"/>
  <c r="I130" i="40"/>
  <c r="E17" i="6"/>
  <c r="E20" i="6"/>
  <c r="E22" i="6"/>
  <c r="E23" i="6"/>
  <c r="E25" i="6"/>
  <c r="E26" i="6"/>
  <c r="E29" i="6"/>
  <c r="E30" i="6"/>
  <c r="E37" i="6"/>
  <c r="E38" i="6"/>
  <c r="E40" i="6"/>
  <c r="E42" i="6"/>
  <c r="E43" i="6" s="1"/>
  <c r="L65" i="24" l="1"/>
  <c r="M65" i="24" s="1"/>
  <c r="L165" i="24"/>
  <c r="M165" i="24" s="1"/>
  <c r="M168" i="24"/>
  <c r="M158" i="24"/>
  <c r="E41" i="6"/>
  <c r="F41" i="6" s="1"/>
  <c r="L161" i="24"/>
  <c r="M161" i="24" s="1"/>
  <c r="M162" i="24"/>
  <c r="L155" i="24"/>
  <c r="M155" i="24" s="1"/>
  <c r="L153" i="24"/>
  <c r="L132" i="24"/>
  <c r="M132" i="24" s="1"/>
  <c r="M133" i="24"/>
  <c r="I123" i="40"/>
  <c r="I111" i="40"/>
  <c r="I106" i="40"/>
  <c r="J106" i="40" s="1"/>
  <c r="I105" i="40"/>
  <c r="J105" i="40" s="1"/>
  <c r="I88" i="40"/>
  <c r="I69" i="40"/>
  <c r="I20" i="40"/>
  <c r="I11" i="40"/>
  <c r="L85" i="24"/>
  <c r="M86" i="24"/>
  <c r="E21" i="6"/>
  <c r="I119" i="40"/>
  <c r="I108" i="40"/>
  <c r="I85" i="40"/>
  <c r="I51" i="40"/>
  <c r="L38" i="24"/>
  <c r="M38" i="24" s="1"/>
  <c r="M39" i="24"/>
  <c r="L103" i="24"/>
  <c r="M103" i="24" s="1"/>
  <c r="M104" i="24"/>
  <c r="I73" i="40"/>
  <c r="L89" i="24"/>
  <c r="M90" i="24"/>
  <c r="E19" i="6"/>
  <c r="L66" i="24"/>
  <c r="M66" i="24" s="1"/>
  <c r="L64" i="24"/>
  <c r="I101" i="40"/>
  <c r="L60" i="24"/>
  <c r="M60" i="24" s="1"/>
  <c r="M61" i="24"/>
  <c r="I117" i="40"/>
  <c r="I114" i="40"/>
  <c r="L33" i="24"/>
  <c r="M33" i="24" s="1"/>
  <c r="M34" i="24"/>
  <c r="I91" i="40"/>
  <c r="I127" i="40"/>
  <c r="L12" i="24"/>
  <c r="M19" i="24"/>
  <c r="E16" i="6"/>
  <c r="D11" i="42"/>
  <c r="L141" i="24"/>
  <c r="E35" i="6" s="1"/>
  <c r="L102" i="24"/>
  <c r="L82" i="24"/>
  <c r="L69" i="24"/>
  <c r="I19" i="40" s="1"/>
  <c r="L41" i="24"/>
  <c r="E34" i="6"/>
  <c r="L167" i="24"/>
  <c r="M167" i="24" s="1"/>
  <c r="I97" i="40"/>
  <c r="I81" i="40"/>
  <c r="I62" i="40"/>
  <c r="I30" i="40"/>
  <c r="I31" i="40"/>
  <c r="I129" i="40"/>
  <c r="I125" i="40"/>
  <c r="I124" i="40"/>
  <c r="I121" i="40"/>
  <c r="I120" i="40"/>
  <c r="I115" i="40"/>
  <c r="I112" i="40"/>
  <c r="I109" i="40"/>
  <c r="I93" i="40"/>
  <c r="I86" i="40"/>
  <c r="I83" i="40"/>
  <c r="I82" i="40"/>
  <c r="I76" i="40"/>
  <c r="I71" i="40"/>
  <c r="I70" i="40"/>
  <c r="I60" i="40"/>
  <c r="I59" i="40"/>
  <c r="I56" i="40"/>
  <c r="I48" i="40"/>
  <c r="I43" i="40"/>
  <c r="I33" i="40"/>
  <c r="I17" i="40"/>
  <c r="I13" i="40"/>
  <c r="D12" i="45"/>
  <c r="D13" i="45"/>
  <c r="D14" i="45"/>
  <c r="D13" i="44"/>
  <c r="D20" i="44"/>
  <c r="L131" i="24" l="1"/>
  <c r="M153" i="24"/>
  <c r="E39" i="6"/>
  <c r="E33" i="6"/>
  <c r="M131" i="24"/>
  <c r="I47" i="40"/>
  <c r="I42" i="40"/>
  <c r="I55" i="40"/>
  <c r="L84" i="24"/>
  <c r="M84" i="24" s="1"/>
  <c r="M85" i="24"/>
  <c r="I89" i="40"/>
  <c r="I50" i="40"/>
  <c r="E28" i="6"/>
  <c r="I16" i="40"/>
  <c r="E24" i="6"/>
  <c r="L88" i="24"/>
  <c r="M88" i="24" s="1"/>
  <c r="M89" i="24"/>
  <c r="M64" i="24"/>
  <c r="I103" i="40"/>
  <c r="I96" i="40" s="1"/>
  <c r="I95" i="40" s="1"/>
  <c r="I10" i="40" s="1"/>
  <c r="L51" i="24"/>
  <c r="E18" i="6" s="1"/>
  <c r="L31" i="24"/>
  <c r="M31" i="24" s="1"/>
  <c r="M41" i="24"/>
  <c r="E15" i="6"/>
  <c r="L13" i="24"/>
  <c r="M13" i="24" s="1"/>
  <c r="M12" i="24"/>
  <c r="I128" i="40"/>
  <c r="D12" i="44"/>
  <c r="E13" i="44"/>
  <c r="L32" i="24"/>
  <c r="M32" i="24" s="1"/>
  <c r="I74" i="40"/>
  <c r="I75" i="40"/>
  <c r="E11" i="41"/>
  <c r="M51" i="24" l="1"/>
  <c r="I46" i="40"/>
  <c r="E12" i="6"/>
  <c r="L25" i="24"/>
  <c r="M25" i="24" s="1"/>
  <c r="E11" i="6"/>
  <c r="D11" i="44"/>
  <c r="E12" i="44"/>
  <c r="C18" i="44"/>
  <c r="L24" i="24" l="1"/>
  <c r="L11" i="24" s="1"/>
  <c r="E11" i="44"/>
  <c r="D10" i="44"/>
  <c r="E10" i="44" s="1"/>
  <c r="K63" i="24"/>
  <c r="K67" i="24"/>
  <c r="C20" i="44" l="1"/>
  <c r="B41" i="40" l="1"/>
  <c r="H38" i="40" l="1"/>
  <c r="J38" i="40" s="1"/>
  <c r="H39" i="40"/>
  <c r="J39" i="40" s="1"/>
  <c r="K122" i="24"/>
  <c r="H35" i="40"/>
  <c r="J35" i="40" s="1"/>
  <c r="H36" i="40" l="1"/>
  <c r="J36" i="40" s="1"/>
  <c r="K152" i="24"/>
  <c r="K111" i="24" l="1"/>
  <c r="M111" i="24" s="1"/>
  <c r="K123" i="24"/>
  <c r="E23" i="41" l="1"/>
  <c r="E29" i="41" s="1"/>
  <c r="B17" i="46" l="1"/>
  <c r="H23" i="40"/>
  <c r="J23" i="40" s="1"/>
  <c r="H24" i="40"/>
  <c r="J24" i="40" s="1"/>
  <c r="K74" i="24"/>
  <c r="D23" i="6" s="1"/>
  <c r="F23" i="6" s="1"/>
  <c r="K75" i="24"/>
  <c r="K76" i="24"/>
  <c r="K70" i="24"/>
  <c r="K71" i="24"/>
  <c r="K72" i="24"/>
  <c r="C15" i="42"/>
  <c r="C13" i="45" l="1"/>
  <c r="E13" i="45" s="1"/>
  <c r="C14" i="45"/>
  <c r="E14" i="45" s="1"/>
  <c r="C19" i="42" l="1"/>
  <c r="C26" i="42"/>
  <c r="C27" i="42"/>
  <c r="C28" i="42"/>
  <c r="D20" i="6"/>
  <c r="F20" i="6" s="1"/>
  <c r="D26" i="6"/>
  <c r="F26" i="6" s="1"/>
  <c r="F29" i="6"/>
  <c r="K95" i="24" l="1"/>
  <c r="M95" i="24" s="1"/>
  <c r="H126" i="40"/>
  <c r="J126" i="40" s="1"/>
  <c r="H122" i="40"/>
  <c r="J122" i="40" s="1"/>
  <c r="H102" i="40"/>
  <c r="J102" i="40" s="1"/>
  <c r="H99" i="40"/>
  <c r="J99" i="40" s="1"/>
  <c r="H90" i="40"/>
  <c r="J90" i="40" s="1"/>
  <c r="H72" i="40"/>
  <c r="H61" i="40"/>
  <c r="J61" i="40" s="1"/>
  <c r="H57" i="40"/>
  <c r="J57" i="40" s="1"/>
  <c r="H53" i="40"/>
  <c r="J53" i="40" s="1"/>
  <c r="H49" i="40"/>
  <c r="J49" i="40" s="1"/>
  <c r="H34" i="40"/>
  <c r="J34" i="40" s="1"/>
  <c r="H22" i="40"/>
  <c r="H14" i="40"/>
  <c r="J14" i="40" s="1"/>
  <c r="H18" i="40"/>
  <c r="K120" i="24"/>
  <c r="M120" i="24" s="1"/>
  <c r="K61" i="24"/>
  <c r="H15" i="40" l="1"/>
  <c r="J15" i="40" s="1"/>
  <c r="J18" i="40"/>
  <c r="H21" i="40"/>
  <c r="J21" i="40" s="1"/>
  <c r="J22" i="40"/>
  <c r="H70" i="40"/>
  <c r="J70" i="40" s="1"/>
  <c r="J72" i="40"/>
  <c r="H71" i="40"/>
  <c r="J71" i="40" s="1"/>
  <c r="H69" i="40"/>
  <c r="J69" i="40" s="1"/>
  <c r="C16" i="42"/>
  <c r="K133" i="24"/>
  <c r="K134" i="24"/>
  <c r="K129" i="24"/>
  <c r="F30" i="6"/>
  <c r="K112" i="24"/>
  <c r="M112" i="24" s="1"/>
  <c r="K117" i="24"/>
  <c r="K116" i="24"/>
  <c r="K113" i="24"/>
  <c r="K104" i="24"/>
  <c r="K100" i="24"/>
  <c r="K99" i="24"/>
  <c r="K98" i="24"/>
  <c r="K97" i="24"/>
  <c r="B26" i="40"/>
  <c r="K78" i="24"/>
  <c r="H59" i="40" l="1"/>
  <c r="J59" i="40" s="1"/>
  <c r="H60" i="40"/>
  <c r="J60" i="40" s="1"/>
  <c r="H58" i="40"/>
  <c r="J58" i="40" s="1"/>
  <c r="B53" i="40" l="1"/>
  <c r="C11" i="41" l="1"/>
  <c r="K34" i="24" l="1"/>
  <c r="H125" i="40"/>
  <c r="J125" i="40" s="1"/>
  <c r="H124" i="40"/>
  <c r="J124" i="40" s="1"/>
  <c r="H123" i="40"/>
  <c r="J123" i="40" s="1"/>
  <c r="H130" i="40" l="1"/>
  <c r="J130" i="40" s="1"/>
  <c r="H118" i="40"/>
  <c r="J118" i="40" s="1"/>
  <c r="H116" i="40"/>
  <c r="H113" i="40"/>
  <c r="J113" i="40" s="1"/>
  <c r="H110" i="40"/>
  <c r="J110" i="40" s="1"/>
  <c r="H107" i="40"/>
  <c r="J107" i="40" s="1"/>
  <c r="H104" i="40"/>
  <c r="J104" i="40" s="1"/>
  <c r="H100" i="40"/>
  <c r="J100" i="40" s="1"/>
  <c r="H98" i="40"/>
  <c r="J98" i="40" s="1"/>
  <c r="H94" i="40"/>
  <c r="J94" i="40" s="1"/>
  <c r="H84" i="40"/>
  <c r="J84" i="40" s="1"/>
  <c r="H77" i="40"/>
  <c r="H68" i="40"/>
  <c r="J68" i="40" s="1"/>
  <c r="H65" i="40"/>
  <c r="J65" i="40" s="1"/>
  <c r="H44" i="40"/>
  <c r="J44" i="40" s="1"/>
  <c r="H29" i="40"/>
  <c r="H92" i="40"/>
  <c r="J92" i="40" s="1"/>
  <c r="K44" i="24"/>
  <c r="K42" i="24"/>
  <c r="H26" i="40" l="1"/>
  <c r="J26" i="40" s="1"/>
  <c r="J29" i="40"/>
  <c r="J73" i="40"/>
  <c r="J77" i="40"/>
  <c r="H115" i="40"/>
  <c r="J115" i="40" s="1"/>
  <c r="J116" i="40"/>
  <c r="H112" i="40"/>
  <c r="J112" i="40" s="1"/>
  <c r="H111" i="40"/>
  <c r="J111" i="40" s="1"/>
  <c r="H41" i="40"/>
  <c r="J41" i="40" s="1"/>
  <c r="H43" i="40"/>
  <c r="J43" i="40" s="1"/>
  <c r="K41" i="24"/>
  <c r="K31" i="24" s="1"/>
  <c r="H97" i="40"/>
  <c r="J97" i="40" s="1"/>
  <c r="K159" i="24"/>
  <c r="D15" i="6" l="1"/>
  <c r="F15" i="6" s="1"/>
  <c r="H101" i="40"/>
  <c r="J101" i="40" s="1"/>
  <c r="H63" i="40"/>
  <c r="J63" i="40" s="1"/>
  <c r="H117" i="40"/>
  <c r="J117" i="40" s="1"/>
  <c r="H114" i="40"/>
  <c r="J114" i="40" s="1"/>
  <c r="D19" i="6"/>
  <c r="F19" i="6" s="1"/>
  <c r="H45" i="40" l="1"/>
  <c r="J45" i="40" s="1"/>
  <c r="C12" i="45" l="1"/>
  <c r="E12" i="45" s="1"/>
  <c r="C15" i="44"/>
  <c r="C10" i="44" s="1"/>
  <c r="K132" i="24" l="1"/>
  <c r="K131" i="24" s="1"/>
  <c r="K135" i="24"/>
  <c r="K126" i="24"/>
  <c r="K125" i="24" s="1"/>
  <c r="D31" i="6" s="1"/>
  <c r="F31" i="6" s="1"/>
  <c r="K127" i="24"/>
  <c r="K128" i="24"/>
  <c r="H120" i="40" l="1"/>
  <c r="J120" i="40" s="1"/>
  <c r="D22" i="6"/>
  <c r="F22" i="6" s="1"/>
  <c r="K46" i="24"/>
  <c r="D17" i="6" s="1"/>
  <c r="F17" i="6" s="1"/>
  <c r="K147" i="24"/>
  <c r="K119" i="24"/>
  <c r="M119" i="24" s="1"/>
  <c r="K56" i="24"/>
  <c r="K57" i="24"/>
  <c r="K58" i="24"/>
  <c r="C13" i="44"/>
  <c r="C12" i="44" s="1"/>
  <c r="C11" i="44" s="1"/>
  <c r="H12" i="40"/>
  <c r="H32" i="40"/>
  <c r="J32" i="40" s="1"/>
  <c r="H48" i="40"/>
  <c r="J48" i="40" s="1"/>
  <c r="H52" i="40"/>
  <c r="H54" i="40"/>
  <c r="J54" i="40" s="1"/>
  <c r="H76" i="40"/>
  <c r="J76" i="40" s="1"/>
  <c r="H82" i="40"/>
  <c r="J82" i="40" s="1"/>
  <c r="H88" i="40"/>
  <c r="H91" i="40"/>
  <c r="J91" i="40" s="1"/>
  <c r="H108" i="40"/>
  <c r="J108" i="40" s="1"/>
  <c r="H127" i="40"/>
  <c r="J127" i="40" s="1"/>
  <c r="H87" i="40"/>
  <c r="K105" i="24"/>
  <c r="K19" i="24"/>
  <c r="K60" i="24"/>
  <c r="C11" i="42"/>
  <c r="E11" i="42" s="1"/>
  <c r="C29" i="41"/>
  <c r="K16" i="24"/>
  <c r="K66" i="24"/>
  <c r="K145" i="24"/>
  <c r="M145" i="24" s="1"/>
  <c r="K114" i="24"/>
  <c r="K79" i="24"/>
  <c r="K69" i="24" s="1"/>
  <c r="H19" i="40" s="1"/>
  <c r="J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8" i="24"/>
  <c r="K165" i="24" s="1"/>
  <c r="K160" i="24"/>
  <c r="K162" i="24"/>
  <c r="K161" i="24" s="1"/>
  <c r="K158" i="24"/>
  <c r="D40" i="6" s="1"/>
  <c r="F40" i="6" s="1"/>
  <c r="K142" i="24"/>
  <c r="M142" i="24" s="1"/>
  <c r="K143" i="24"/>
  <c r="M143" i="24" s="1"/>
  <c r="K144" i="24"/>
  <c r="M144" i="24" s="1"/>
  <c r="K139" i="24"/>
  <c r="K138" i="24" s="1"/>
  <c r="K94" i="24"/>
  <c r="M94" i="24" s="1"/>
  <c r="B88" i="40"/>
  <c r="B85" i="40"/>
  <c r="B83" i="40"/>
  <c r="B81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K90" i="24"/>
  <c r="K89" i="24" s="1"/>
  <c r="K88" i="24" s="1"/>
  <c r="K39" i="24"/>
  <c r="K38" i="24" s="1"/>
  <c r="A26" i="6"/>
  <c r="A18" i="6"/>
  <c r="A17" i="6"/>
  <c r="A15" i="6"/>
  <c r="A13" i="6"/>
  <c r="K106" i="24"/>
  <c r="K17" i="24"/>
  <c r="K15" i="24"/>
  <c r="K14" i="24"/>
  <c r="K92" i="24"/>
  <c r="M92" i="24" s="1"/>
  <c r="K93" i="24"/>
  <c r="M93" i="24" s="1"/>
  <c r="K136" i="24"/>
  <c r="D38" i="6"/>
  <c r="F38" i="6" s="1"/>
  <c r="K166" i="24"/>
  <c r="K164" i="24"/>
  <c r="D42" i="6" s="1"/>
  <c r="H85" i="40" l="1"/>
  <c r="J85" i="40" s="1"/>
  <c r="J87" i="40"/>
  <c r="H89" i="40"/>
  <c r="J89" i="40" s="1"/>
  <c r="J88" i="40"/>
  <c r="H51" i="40"/>
  <c r="J52" i="40"/>
  <c r="D43" i="6"/>
  <c r="F43" i="6" s="1"/>
  <c r="F42" i="6"/>
  <c r="H11" i="40"/>
  <c r="J11" i="40" s="1"/>
  <c r="J12" i="40"/>
  <c r="K82" i="24"/>
  <c r="D25" i="6"/>
  <c r="F25" i="6" s="1"/>
  <c r="D16" i="6"/>
  <c r="F16" i="6" s="1"/>
  <c r="K51" i="24"/>
  <c r="K25" i="24" s="1"/>
  <c r="H86" i="40"/>
  <c r="J86" i="40" s="1"/>
  <c r="H81" i="40"/>
  <c r="J81" i="40" s="1"/>
  <c r="K65" i="24"/>
  <c r="K102" i="24"/>
  <c r="K12" i="24"/>
  <c r="K13" i="24" s="1"/>
  <c r="K154" i="24"/>
  <c r="K33" i="24"/>
  <c r="K32" i="24" s="1"/>
  <c r="D33" i="6"/>
  <c r="F33" i="6" s="1"/>
  <c r="K156" i="24"/>
  <c r="K149" i="24"/>
  <c r="K150" i="24"/>
  <c r="D37" i="6"/>
  <c r="F37" i="6" s="1"/>
  <c r="K141" i="24"/>
  <c r="K153" i="24"/>
  <c r="D39" i="6" s="1"/>
  <c r="F39" i="6" s="1"/>
  <c r="K148" i="24"/>
  <c r="H33" i="40"/>
  <c r="J33" i="40" s="1"/>
  <c r="H83" i="40"/>
  <c r="J83" i="40" s="1"/>
  <c r="H67" i="40"/>
  <c r="H109" i="40"/>
  <c r="J109" i="40" s="1"/>
  <c r="H13" i="40"/>
  <c r="J13" i="40" s="1"/>
  <c r="H42" i="40"/>
  <c r="J42" i="40" s="1"/>
  <c r="H20" i="40"/>
  <c r="J20" i="40" s="1"/>
  <c r="H30" i="40"/>
  <c r="J30" i="40" s="1"/>
  <c r="H129" i="40"/>
  <c r="H121" i="40"/>
  <c r="J121" i="40" s="1"/>
  <c r="H119" i="40"/>
  <c r="J119" i="40" s="1"/>
  <c r="H17" i="40"/>
  <c r="H75" i="40"/>
  <c r="J75" i="40" s="1"/>
  <c r="H74" i="40"/>
  <c r="J74" i="40" s="1"/>
  <c r="H56" i="40"/>
  <c r="H93" i="40"/>
  <c r="J93" i="40" s="1"/>
  <c r="H47" i="40"/>
  <c r="H31" i="40"/>
  <c r="J31" i="40" s="1"/>
  <c r="K64" i="24"/>
  <c r="K155" i="24"/>
  <c r="K167" i="24"/>
  <c r="D35" i="6" l="1"/>
  <c r="F35" i="6" s="1"/>
  <c r="M141" i="24"/>
  <c r="D28" i="6"/>
  <c r="F28" i="6" s="1"/>
  <c r="M102" i="24"/>
  <c r="H16" i="40"/>
  <c r="J16" i="40" s="1"/>
  <c r="J17" i="40"/>
  <c r="H128" i="40"/>
  <c r="J128" i="40" s="1"/>
  <c r="J129" i="40"/>
  <c r="H46" i="40"/>
  <c r="J46" i="40" s="1"/>
  <c r="J47" i="40"/>
  <c r="H55" i="40"/>
  <c r="J55" i="40" s="1"/>
  <c r="J56" i="40"/>
  <c r="H50" i="40"/>
  <c r="J50" i="40" s="1"/>
  <c r="J51" i="40"/>
  <c r="H66" i="40"/>
  <c r="J67" i="40"/>
  <c r="D24" i="6"/>
  <c r="F24" i="6" s="1"/>
  <c r="M82" i="24"/>
  <c r="K24" i="24"/>
  <c r="M24" i="24" s="1"/>
  <c r="D18" i="6"/>
  <c r="D34" i="6"/>
  <c r="F34" i="6" s="1"/>
  <c r="H103" i="40"/>
  <c r="J103" i="40" s="1"/>
  <c r="D12" i="6" l="1"/>
  <c r="F12" i="6" s="1"/>
  <c r="F18" i="6"/>
  <c r="H62" i="40"/>
  <c r="J62" i="40" s="1"/>
  <c r="J66" i="40"/>
  <c r="K11" i="24"/>
  <c r="M11" i="24" s="1"/>
  <c r="H96" i="40"/>
  <c r="D21" i="6"/>
  <c r="H95" i="40" l="1"/>
  <c r="J96" i="40"/>
  <c r="D11" i="6"/>
  <c r="F11" i="6" s="1"/>
  <c r="F21" i="6"/>
  <c r="H10" i="40" l="1"/>
  <c r="J10" i="40" s="1"/>
  <c r="J95" i="40"/>
</calcChain>
</file>

<file path=xl/sharedStrings.xml><?xml version="1.0" encoding="utf-8"?>
<sst xmlns="http://schemas.openxmlformats.org/spreadsheetml/2006/main" count="2182" uniqueCount="568">
  <si>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</si>
  <si>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</si>
  <si>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</si>
  <si>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</si>
  <si>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</si>
  <si>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</si>
  <si>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</si>
  <si>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</si>
  <si>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</si>
  <si>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</si>
  <si>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</si>
  <si>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</si>
  <si>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</si>
  <si>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</si>
  <si>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</si>
  <si>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</si>
  <si>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</si>
  <si>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</si>
  <si>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</si>
  <si>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</si>
  <si>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</si>
  <si>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</si>
  <si>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</si>
  <si>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</si>
  <si>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</si>
  <si>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</si>
  <si>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</si>
  <si>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</si>
  <si>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</si>
  <si>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</si>
  <si>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</si>
  <si>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</si>
  <si>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</si>
  <si>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</si>
  <si>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</si>
  <si>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</si>
  <si>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</si>
  <si>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</si>
  <si>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</si>
  <si>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</si>
  <si>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</si>
  <si>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</si>
  <si>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</si>
  <si>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</si>
  <si>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</si>
  <si>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</si>
  <si>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</si>
  <si>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</si>
  <si>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</si>
  <si>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</si>
  <si>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</si>
  <si>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</si>
  <si>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</si>
  <si>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</si>
  <si>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</si>
  <si>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</si>
  <si>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</si>
  <si>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</si>
  <si>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</si>
  <si>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</si>
  <si>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</si>
  <si>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</si>
  <si>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</si>
  <si>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</si>
  <si>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</si>
  <si>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</si>
  <si>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</si>
  <si>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</si>
  <si>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</si>
  <si>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</si>
  <si>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</si>
  <si>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</si>
  <si>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</si>
  <si>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</si>
  <si>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</si>
  <si>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</si>
  <si>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</si>
  <si>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</si>
  <si>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</si>
  <si>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</si>
  <si>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</si>
  <si>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</si>
  <si>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</si>
  <si>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</si>
  <si>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</si>
  <si>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</si>
  <si>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</si>
  <si>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</si>
  <si>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</si>
  <si>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</si>
  <si>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</si>
  <si>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</si>
  <si>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</si>
  <si>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</si>
  <si>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</si>
  <si>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</si>
  <si>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</si>
  <si>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</si>
  <si>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</si>
  <si>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</si>
  <si>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</si>
  <si>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</si>
  <si>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</si>
  <si>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</si>
  <si>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</si>
  <si>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</si>
  <si>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</si>
  <si>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</si>
  <si>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</si>
  <si>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</si>
  <si>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</si>
  <si>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</si>
  <si>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</si>
  <si>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</si>
  <si>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</si>
  <si>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</si>
  <si>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</si>
  <si>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</si>
  <si>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</si>
  <si>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</si>
  <si>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</si>
  <si>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</si>
  <si>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</si>
  <si>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</si>
  <si>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</si>
  <si>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</si>
  <si>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</si>
  <si>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</si>
  <si>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</si>
  <si>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</si>
  <si>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</si>
  <si>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</si>
  <si>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</si>
  <si>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</si>
  <si>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</si>
  <si>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</si>
  <si>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</si>
  <si>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</si>
  <si>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</si>
  <si>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</si>
  <si>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</si>
  <si>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</si>
  <si>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</si>
  <si>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</si>
  <si>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</si>
  <si>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</si>
  <si>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</si>
  <si>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</si>
  <si>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</si>
  <si>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</si>
  <si>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</si>
  <si>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</si>
  <si>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</si>
  <si>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</si>
  <si>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</si>
  <si>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</si>
  <si>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</si>
  <si>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</si>
  <si>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</si>
  <si>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</si>
  <si>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</si>
  <si>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</si>
  <si>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</si>
  <si>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</si>
  <si>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</si>
  <si>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</si>
  <si>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</si>
  <si>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</si>
  <si>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</si>
  <si>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</si>
  <si>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</si>
  <si>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</si>
  <si>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</si>
  <si>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</si>
  <si>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</si>
  <si>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</si>
  <si>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</si>
  <si>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</si>
  <si>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</si>
  <si>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</si>
  <si>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</si>
  <si>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</si>
  <si>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</si>
  <si>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</si>
  <si>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</si>
  <si>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</si>
  <si>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</si>
  <si>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</si>
  <si>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</si>
  <si>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</si>
  <si>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</si>
  <si>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</si>
  <si>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</si>
  <si>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</si>
  <si>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</si>
  <si>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</si>
  <si>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</si>
  <si>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</si>
  <si>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</si>
  <si>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</si>
  <si>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</si>
  <si>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</si>
  <si>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</si>
  <si>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</si>
  <si>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</si>
  <si>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</si>
  <si>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</si>
  <si>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</si>
  <si>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</si>
  <si>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</si>
  <si>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</si>
  <si>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</si>
  <si>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</si>
  <si>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</si>
  <si>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</si>
  <si>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</si>
  <si>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</si>
  <si>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</si>
  <si>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</si>
  <si>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</si>
  <si>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</si>
  <si>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</si>
  <si>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</si>
  <si>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</si>
  <si>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</si>
  <si>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</si>
  <si>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</si>
  <si>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</si>
  <si>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</si>
  <si>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</si>
  <si>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</si>
  <si>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</si>
  <si>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</si>
  <si>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</si>
  <si>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</si>
  <si>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</si>
  <si>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</si>
  <si>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</si>
  <si>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</si>
  <si>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</si>
  <si>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</si>
  <si>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</si>
  <si>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</si>
  <si>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</si>
  <si>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</si>
  <si>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</si>
  <si>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</si>
  <si>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</si>
  <si>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</si>
  <si>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</si>
  <si>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</si>
  <si>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</si>
  <si>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</si>
  <si>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</si>
  <si>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</si>
  <si>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</si>
  <si>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</si>
  <si>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</si>
  <si>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</si>
  <si>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</si>
  <si>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</si>
  <si>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</si>
  <si>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</si>
  <si>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</si>
  <si>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</si>
  <si>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</si>
  <si>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</si>
  <si>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</si>
  <si>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</si>
  <si>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</si>
  <si>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</si>
  <si>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</si>
  <si>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</si>
  <si>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</si>
  <si>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</si>
  <si>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</si>
  <si>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</si>
  <si>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</si>
  <si>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</si>
  <si>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</si>
  <si>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</si>
  <si>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</si>
  <si>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</si>
  <si>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</si>
  <si>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</si>
  <si>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</si>
  <si>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</si>
  <si>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</si>
  <si>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</si>
  <si>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</si>
  <si>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</si>
  <si>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</si>
  <si>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</si>
  <si>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</si>
  <si>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</si>
  <si>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</si>
  <si>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</si>
  <si>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</si>
  <si>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</si>
  <si>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</si>
  <si>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</si>
  <si>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</si>
  <si>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</si>
  <si>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</si>
  <si>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</si>
  <si>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</si>
  <si>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</si>
  <si>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</si>
  <si>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</si>
  <si>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</si>
  <si>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</si>
  <si>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</si>
  <si>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</si>
  <si>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</si>
  <si>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</si>
  <si>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</si>
  <si>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</si>
  <si>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</si>
  <si>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</si>
  <si>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</si>
  <si>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</si>
  <si>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</si>
  <si>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</si>
  <si>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</si>
  <si>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</si>
  <si>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</si>
  <si>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</si>
  <si>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</si>
  <si>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</si>
  <si>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</si>
  <si>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</si>
  <si>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</si>
  <si>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</si>
  <si>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</si>
  <si>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</si>
  <si>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</si>
  <si>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</si>
  <si>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</si>
  <si>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</si>
  <si>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</si>
  <si>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</si>
  <si>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</si>
  <si>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</si>
  <si>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</si>
  <si>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</si>
  <si>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</si>
  <si>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</si>
  <si>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</si>
  <si>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</si>
  <si>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</si>
  <si>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</si>
  <si>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</si>
  <si>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</si>
  <si>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</si>
  <si>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</si>
  <si>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</si>
  <si>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</si>
  <si>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</si>
  <si>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</si>
  <si>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</si>
  <si>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</si>
  <si>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</si>
  <si>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</si>
  <si>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</si>
  <si>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</si>
  <si>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</si>
  <si>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</si>
  <si>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</si>
  <si>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</si>
  <si>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</si>
  <si>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</si>
  <si>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</si>
  <si>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</si>
  <si>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</si>
  <si>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</si>
  <si>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</si>
  <si>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</si>
  <si>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</si>
  <si>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</si>
  <si>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</si>
  <si>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</si>
  <si>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Уменьшение  остатков средств бюджетов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</si>
  <si>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</si>
  <si>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</si>
  <si>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</si>
  <si>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</si>
  <si>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</si>
  <si>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</si>
  <si>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</si>
  <si>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</si>
  <si>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</si>
  <si>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</si>
  <si>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</si>
  <si>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</si>
  <si>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</si>
  <si>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</si>
  <si>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</si>
  <si>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</si>
  <si>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</si>
  <si>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</si>
  <si>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</si>
  <si>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</si>
  <si>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</si>
  <si>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</si>
  <si>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</si>
  <si>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</si>
  <si>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</si>
  <si>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</si>
  <si>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</si>
  <si>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</si>
  <si>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</si>
  <si>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</si>
  <si>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</si>
  <si>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</si>
  <si>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</si>
  <si>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</si>
  <si>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</si>
  <si>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</si>
  <si>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</si>
  <si>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</si>
  <si>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</si>
  <si>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</si>
  <si>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</si>
  <si>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</si>
  <si>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</si>
  <si>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</si>
  <si>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</si>
  <si>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</si>
  <si>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</si>
  <si>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</si>
  <si>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</si>
  <si>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</si>
  <si>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</si>
  <si>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</si>
  <si>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</si>
  <si>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</si>
  <si>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</si>
  <si>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</si>
  <si>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</si>
  <si>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</si>
  <si>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</si>
  <si>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</si>
  <si>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</si>
  <si>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</si>
  <si>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</si>
  <si>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</si>
  <si>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</si>
  <si>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</si>
  <si>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</si>
  <si>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</si>
  <si>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</si>
  <si>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</si>
  <si>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</si>
  <si>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</si>
  <si>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</si>
  <si>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</si>
  <si>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</si>
  <si>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</si>
  <si>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</si>
  <si>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</si>
  <si>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</si>
  <si>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</si>
  <si>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</si>
  <si>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</si>
  <si>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</si>
  <si>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</si>
  <si>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</si>
  <si>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</si>
  <si>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</si>
  <si>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</si>
  <si>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</si>
  <si>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</si>
  <si>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</si>
  <si>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</si>
  <si>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</si>
  <si>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</si>
  <si>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</si>
  <si>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</si>
  <si>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</si>
  <si>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</si>
  <si>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</si>
  <si>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</si>
  <si>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</si>
  <si>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</si>
  <si>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 №93</t>
  </si>
  <si>
    <t>от 22.12.2020г №93</t>
  </si>
  <si>
    <t>от 22.12.2020г.№93</t>
  </si>
  <si>
    <t>к постановлению Администрации Новодмитриевского</t>
  </si>
  <si>
    <t>от ________2021№___</t>
  </si>
  <si>
    <t>к постановлению администрации</t>
  </si>
  <si>
    <t>% исполнения</t>
  </si>
  <si>
    <t>Утвержденные бюджетные назначения решения Совета от  22.12.2020г. №93</t>
  </si>
  <si>
    <t>Исполнено за 1 квартал2021г.</t>
  </si>
  <si>
    <t xml:space="preserve">Объем поступлений доходов в местный бюджет по кодам видов (подвидов) доходов за 1квартал 2021 год </t>
  </si>
  <si>
    <t>Безвозмездные поступления из краевого  бюджета за 1квартал 2021 года</t>
  </si>
  <si>
    <t>Безвозмездные поступления из  бюджета муниципального образования Северский район за 1квартал  2021 года</t>
  </si>
  <si>
    <t>2 02 16001 10 0000 150</t>
  </si>
  <si>
    <t>Распределение бюджетных ассигнований по разделам и  подразделам классификации расходов местного бюджета за 1квартал  2021 года</t>
  </si>
  <si>
    <t>Исполнено 1 квартал  2021 года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</si>
  <si>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за 1квартал2021 года</t>
  </si>
  <si>
    <t>к постановления администрации</t>
  </si>
  <si>
    <t>Ведомственная структура расходов местного бюджета  за 1квартал 2021 года</t>
  </si>
  <si>
    <t>Источники внутреннего финансирования дефицита местного бюджета, перечни статей источников финансирования дефицита бюджета  за 1квартал 2021года</t>
  </si>
  <si>
    <t>Начальник финансового отдела                                                                                                                                                   И.В.Хомякова</t>
  </si>
  <si>
    <t>Начальник финансового отдела                                                            И.В.Хомякова</t>
  </si>
  <si>
    <t>Начальник финансового отдела                                             И.В.Хомякова</t>
  </si>
  <si>
    <t>Начальник финансового отдела                                                             И.В.Хомякова</t>
  </si>
  <si>
    <t>Начальник финансового отдела                                            И.В.Хомякова</t>
  </si>
  <si>
    <t>2 02 16001 00 0000 150</t>
  </si>
  <si>
    <t xml:space="preserve">Начальник финансового отдела                                                       И.В.Хомякова                              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</si>
  <si>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</si>
  <si>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                  И.В.Хомякова</t>
  </si>
  <si>
    <t>Начальник финансового отдела                                                                        И.В.Хомякова</t>
  </si>
  <si>
    <t xml:space="preserve">Начальник финансового отдела                                                                                 И.В.Хомякова           </t>
  </si>
  <si>
    <t>11 61 0100 10 0000 140</t>
  </si>
  <si>
    <t>Развитие теплоснабжения</t>
  </si>
  <si>
    <t>Организация теплоснабжения населения</t>
  </si>
  <si>
    <t>Закупка товаров, работ и услуг для обеспечения государственных (муниципальных) нужд</t>
  </si>
  <si>
    <t>S1070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</si>
  <si>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за 1 квартал 2021 год</t>
  </si>
  <si>
    <t>Утвержденная сумма Решением Совета от 22.12.2020г. №93</t>
  </si>
  <si>
    <t>исполненно за 1квартал2021года</t>
  </si>
  <si>
    <t>Начальник финансового отдела                                           И.В.Хомякова</t>
  </si>
  <si>
    <t>Программа муниципальных внутренних заимствований Новодмитриевского сельского поселения Северского района      за 1 квартал 2021 год.</t>
  </si>
  <si>
    <t>Приложение №4</t>
  </si>
  <si>
    <t>Приложение №5</t>
  </si>
  <si>
    <t>Приложение № 6</t>
  </si>
  <si>
    <t>от26.04.2021г. №72</t>
  </si>
  <si>
    <t>от26.04.2021г.№72</t>
  </si>
  <si>
    <t>от 26.04.2021г №72</t>
  </si>
  <si>
    <t>от 26.04.2021г. №72</t>
  </si>
  <si>
    <t>от  26.04.2021г.№72</t>
  </si>
  <si>
    <t>от 26.04.2021г.№72</t>
  </si>
  <si>
    <t xml:space="preserve">от 26.04.2021г.№72 </t>
  </si>
  <si>
    <t>утвержденные бюджетные назначения решения Совета от 22.12.2020г№93</t>
  </si>
  <si>
    <t>исполненно за 1 квартал2021года</t>
  </si>
  <si>
    <t xml:space="preserve">              (тыс. рублей)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</si>
  <si>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</si>
  <si>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</si>
  <si>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</si>
  <si>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</si>
  <si>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</si>
  <si>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</si>
  <si>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</si>
  <si>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</si>
  <si>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</si>
  <si>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000 01 05 02 01 10 0000 610</t>
  </si>
  <si>
    <t>000 01 05 02 01 00 0000 610</t>
  </si>
  <si>
    <t>000 01 05 02 00 00 0000 600</t>
  </si>
  <si>
    <t>000 01 05 00 00 00 0000 000</t>
  </si>
  <si>
    <t>000 01 02 00 00 10 0000 710</t>
  </si>
  <si>
    <t>000 01 02 00 00 00 0000 700</t>
  </si>
  <si>
    <t>000 01 03 00 00 00 0000 000</t>
  </si>
  <si>
    <t>000 01 03 01 00 00 0000 000</t>
  </si>
  <si>
    <t>000 01 03 01 00 10 0000 710</t>
  </si>
  <si>
    <t>000 01 03 01 00 00 0000 800</t>
  </si>
  <si>
    <t>000 01 03 01 00 10 0000 810</t>
  </si>
  <si>
    <t>000 01 00 00 00 00 0000 000</t>
  </si>
  <si>
    <t>000 01 05 02 01 10 0000 510</t>
  </si>
  <si>
    <t>000 01 05 00 00 00 0000 600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</si>
  <si>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</si>
  <si>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</si>
  <si>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</si>
  <si>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000 01 05 02 00 00 0000 500</t>
  </si>
  <si>
    <t>000 01 02 00 00 00 0000 000</t>
  </si>
  <si>
    <t>Увеличение  остатков  средств бюджетов</t>
  </si>
  <si>
    <t>000 01 05 02 01 00 0000 510</t>
  </si>
  <si>
    <t>увеличение прочих остатков  денежных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</si>
</sst>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0.0"/>
    <numFmt numFmtId="166" formatCode="#,##0.00000"/>
    <numFmt numFmtId="167" formatCode="[$-419]General"/>
    <numFmt numFmtId="168" formatCode="&quot; &quot;#,##0.00&quot;    &quot;;&quot;-&quot;#,##0.00&quot;    &quot;;&quot; -&quot;#&quot;    &quot;;@&quot; &quot;"/>
    <numFmt numFmtId="169" formatCode="#,##0.00&quot; &quot;[$руб.-419];[Red]&quot;-&quot;#,##0.00&quot; &quot;[$руб.-419]"/>
    <numFmt numFmtId="170" formatCode="#,##0.0_ ;\-#,##0.0\ "/>
    <numFmt numFmtId="171" formatCode="#,##0.0_р_."/>
    <numFmt numFmtId="172" formatCode="#,##0.0"/>
    <numFmt numFmtId="173" formatCode="#,##0.00_ ;\-#,##0.00\ "/>
  </numFmts>
  <fonts count="6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8" fontId="44" fillId="0" borderId="0" applyBorder="0" applyProtection="0"/>
    <xf numFmtId="167" fontId="44" fillId="0" borderId="0" applyBorder="0" applyProtection="0"/>
    <xf numFmtId="0" fontId="45" fillId="0" borderId="0" applyNumberFormat="0" applyBorder="0" applyProtection="0">
      <alignment horizontal="center"/>
    </xf>
    <xf numFmtId="0" fontId="45" fillId="0" borderId="0" applyNumberFormat="0" applyBorder="0" applyProtection="0">
      <alignment horizontal="center" textRotation="90"/>
    </xf>
    <xf numFmtId="0" fontId="46" fillId="0" borderId="0" applyNumberFormat="0" applyBorder="0" applyProtection="0"/>
    <xf numFmtId="169" fontId="46" fillId="0" borderId="0" applyBorder="0" applyProtection="0"/>
    <xf numFmtId="0" fontId="47" fillId="0" borderId="0"/>
    <xf numFmtId="167" fontId="44" fillId="0" borderId="0" applyBorder="0" applyProtection="0"/>
    <xf numFmtId="167" fontId="48" fillId="0" borderId="0" applyBorder="0" applyProtection="0"/>
    <xf numFmtId="0" fontId="44" fillId="0" borderId="0" applyNumberFormat="0" applyBorder="0" applyProtection="0"/>
    <xf numFmtId="0" fontId="49" fillId="0" borderId="0"/>
    <xf numFmtId="0" fontId="12" fillId="0" borderId="0"/>
    <xf numFmtId="164" fontId="1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50" fillId="0" borderId="0" applyFont="0" applyFill="0" applyBorder="0" applyAlignment="0" applyProtection="0"/>
  </cellStyleXfs>
  <cellXfs count="548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6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7" fontId="25" fillId="0" borderId="0" xfId="2" applyFont="1" applyFill="1" applyAlignment="1"/>
    <xf numFmtId="167" fontId="26" fillId="0" borderId="0" xfId="2" applyFont="1" applyFill="1" applyAlignment="1"/>
    <xf numFmtId="0" fontId="27" fillId="0" borderId="0" xfId="0" applyFont="1"/>
    <xf numFmtId="167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0" fontId="29" fillId="4" borderId="0" xfId="7" applyFont="1" applyFill="1" applyAlignment="1"/>
    <xf numFmtId="0" fontId="30" fillId="4" borderId="0" xfId="7" applyFont="1" applyFill="1" applyAlignment="1"/>
    <xf numFmtId="0" fontId="30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/>
    <xf numFmtId="165" fontId="31" fillId="2" borderId="0" xfId="7" applyNumberFormat="1" applyFont="1" applyFill="1"/>
    <xf numFmtId="0" fontId="32" fillId="2" borderId="0" xfId="7" applyFont="1" applyFill="1"/>
    <xf numFmtId="0" fontId="16" fillId="0" borderId="0" xfId="7" applyFont="1" applyFill="1"/>
    <xf numFmtId="0" fontId="16" fillId="2" borderId="0" xfId="7" applyFont="1" applyFill="1" applyAlignment="1"/>
    <xf numFmtId="0" fontId="32" fillId="2" borderId="0" xfId="7" applyFont="1" applyFill="1" applyAlignment="1"/>
    <xf numFmtId="0" fontId="32" fillId="4" borderId="0" xfId="7" applyFont="1" applyFill="1" applyAlignment="1"/>
    <xf numFmtId="0" fontId="16" fillId="4" borderId="0" xfId="7" applyFont="1" applyFill="1" applyAlignment="1"/>
    <xf numFmtId="0" fontId="33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165" fontId="4" fillId="0" borderId="1" xfId="13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/>
    </xf>
    <xf numFmtId="0" fontId="35" fillId="0" borderId="0" xfId="0" applyFont="1"/>
    <xf numFmtId="0" fontId="2" fillId="0" borderId="2" xfId="0" applyFont="1" applyBorder="1" applyAlignment="1">
      <alignment vertical="center" wrapText="1"/>
    </xf>
    <xf numFmtId="171" fontId="9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/>
    <xf numFmtId="172" fontId="35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4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8" fillId="0" borderId="0" xfId="0" applyFont="1" applyAlignment="1">
      <alignment wrapText="1"/>
    </xf>
    <xf numFmtId="165" fontId="39" fillId="0" borderId="0" xfId="0" applyNumberFormat="1" applyFont="1" applyAlignment="1">
      <alignment horizontal="right"/>
    </xf>
    <xf numFmtId="0" fontId="43" fillId="0" borderId="0" xfId="0" applyFont="1" applyAlignment="1">
      <alignment wrapText="1"/>
    </xf>
    <xf numFmtId="0" fontId="38" fillId="0" borderId="1" xfId="0" applyFont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horizontal="justify" vertical="top" wrapText="1"/>
    </xf>
    <xf numFmtId="165" fontId="39" fillId="0" borderId="0" xfId="14" applyNumberFormat="1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center" wrapText="1"/>
    </xf>
    <xf numFmtId="0" fontId="39" fillId="0" borderId="1" xfId="0" applyNumberFormat="1" applyFont="1" applyFill="1" applyBorder="1" applyAlignment="1">
      <alignment horizontal="center" wrapText="1"/>
    </xf>
    <xf numFmtId="0" fontId="38" fillId="0" borderId="1" xfId="0" applyFont="1" applyFill="1" applyBorder="1" applyAlignment="1">
      <alignment horizontal="justify" vertical="top" wrapText="1"/>
    </xf>
    <xf numFmtId="165" fontId="38" fillId="0" borderId="1" xfId="14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/>
    </xf>
    <xf numFmtId="0" fontId="41" fillId="0" borderId="1" xfId="0" applyFont="1" applyBorder="1" applyAlignment="1">
      <alignment horizontal="center" vertical="top" wrapText="1"/>
    </xf>
    <xf numFmtId="0" fontId="39" fillId="0" borderId="1" xfId="0" applyFont="1" applyBorder="1"/>
    <xf numFmtId="0" fontId="39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39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0" fontId="0" fillId="5" borderId="0" xfId="0" applyFill="1"/>
    <xf numFmtId="165" fontId="2" fillId="5" borderId="0" xfId="0" applyNumberFormat="1" applyFont="1" applyFill="1" applyAlignment="1">
      <alignment horizontal="right"/>
    </xf>
    <xf numFmtId="0" fontId="51" fillId="0" borderId="0" xfId="0" applyFont="1"/>
    <xf numFmtId="0" fontId="53" fillId="0" borderId="0" xfId="0" applyFont="1" applyAlignment="1">
      <alignment horizontal="justify"/>
    </xf>
    <xf numFmtId="0" fontId="52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top" wrapText="1"/>
    </xf>
    <xf numFmtId="0" fontId="53" fillId="0" borderId="1" xfId="0" applyFont="1" applyBorder="1" applyAlignment="1">
      <alignment horizontal="justify" vertical="top" wrapText="1"/>
    </xf>
    <xf numFmtId="170" fontId="53" fillId="0" borderId="1" xfId="15" applyNumberFormat="1" applyFont="1" applyBorder="1" applyAlignment="1">
      <alignment horizontal="justify" vertical="top" wrapText="1"/>
    </xf>
    <xf numFmtId="0" fontId="52" fillId="0" borderId="1" xfId="0" applyFont="1" applyBorder="1" applyAlignment="1">
      <alignment horizontal="justify" vertical="top" wrapText="1"/>
    </xf>
    <xf numFmtId="0" fontId="53" fillId="0" borderId="1" xfId="0" applyFont="1" applyBorder="1" applyAlignment="1">
      <alignment horizontal="center" vertical="top" wrapText="1"/>
    </xf>
    <xf numFmtId="173" fontId="53" fillId="0" borderId="1" xfId="15" applyNumberFormat="1" applyFont="1" applyBorder="1" applyAlignment="1">
      <alignment horizontal="center" vertical="top" wrapText="1"/>
    </xf>
    <xf numFmtId="0" fontId="53" fillId="0" borderId="0" xfId="0" applyFont="1"/>
    <xf numFmtId="0" fontId="51" fillId="0" borderId="0" xfId="0" applyFont="1" applyAlignment="1">
      <alignment horizontal="center"/>
    </xf>
    <xf numFmtId="170" fontId="51" fillId="0" borderId="1" xfId="15" applyNumberFormat="1" applyFont="1" applyBorder="1" applyAlignment="1">
      <alignment horizontal="center" vertical="top" wrapText="1"/>
    </xf>
    <xf numFmtId="0" fontId="55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vertical="center" wrapText="1"/>
    </xf>
    <xf numFmtId="0" fontId="6" fillId="5" borderId="0" xfId="7" applyFont="1" applyFill="1"/>
    <xf numFmtId="171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0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4" fillId="2" borderId="1" xfId="7" applyFont="1" applyFill="1" applyBorder="1" applyAlignment="1">
      <alignment wrapText="1"/>
    </xf>
    <xf numFmtId="170" fontId="41" fillId="0" borderId="1" xfId="14" applyNumberFormat="1" applyFont="1" applyBorder="1" applyAlignment="1">
      <alignment horizontal="center" vertical="center" wrapText="1"/>
    </xf>
    <xf numFmtId="0" fontId="56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2" fillId="0" borderId="2" xfId="0" applyFont="1" applyBorder="1" applyAlignment="1">
      <alignment vertical="center" wrapText="1"/>
    </xf>
    <xf numFmtId="171" fontId="22" fillId="0" borderId="1" xfId="0" applyNumberFormat="1" applyFont="1" applyBorder="1" applyAlignment="1">
      <alignment horizontal="center" vertical="center" wrapText="1"/>
    </xf>
    <xf numFmtId="171" fontId="2" fillId="0" borderId="1" xfId="0" applyNumberFormat="1" applyFont="1" applyBorder="1" applyAlignment="1">
      <alignment horizontal="center" vertical="center" wrapText="1"/>
    </xf>
    <xf numFmtId="171" fontId="2" fillId="0" borderId="2" xfId="0" applyNumberFormat="1" applyFont="1" applyBorder="1" applyAlignment="1">
      <alignment horizontal="center" vertical="center" wrapText="1"/>
    </xf>
    <xf numFmtId="171" fontId="22" fillId="0" borderId="2" xfId="0" applyNumberFormat="1" applyFont="1" applyBorder="1" applyAlignment="1">
      <alignment horizontal="center" vertical="center" wrapText="1"/>
    </xf>
    <xf numFmtId="170" fontId="2" fillId="0" borderId="1" xfId="13" applyNumberFormat="1" applyFont="1" applyBorder="1" applyAlignment="1">
      <alignment horizontal="center" vertical="center" wrapText="1"/>
    </xf>
    <xf numFmtId="0" fontId="51" fillId="0" borderId="1" xfId="0" applyFont="1" applyBorder="1" applyAlignment="1">
      <alignment vertical="center"/>
    </xf>
    <xf numFmtId="0" fontId="53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wrapText="1"/>
    </xf>
    <xf numFmtId="0" fontId="51" fillId="0" borderId="1" xfId="0" applyFont="1" applyBorder="1" applyAlignment="1">
      <alignment horizontal="left" wrapText="1"/>
    </xf>
    <xf numFmtId="0" fontId="51" fillId="0" borderId="1" xfId="0" applyFont="1" applyBorder="1" applyAlignment="1">
      <alignment horizontal="center" wrapText="1"/>
    </xf>
    <xf numFmtId="0" fontId="51" fillId="0" borderId="1" xfId="0" applyFont="1" applyBorder="1" applyAlignment="1">
      <alignment horizontal="left" vertical="top" wrapText="1"/>
    </xf>
    <xf numFmtId="167" fontId="24" fillId="5" borderId="1" xfId="2" applyFont="1" applyFill="1" applyBorder="1" applyAlignment="1">
      <alignment horizontal="left" vertical="center" wrapText="1"/>
    </xf>
    <xf numFmtId="49" fontId="24" fillId="5" borderId="1" xfId="2" applyNumberFormat="1" applyFont="1" applyFill="1" applyBorder="1" applyAlignment="1">
      <alignment horizontal="center" vertical="center" wrapText="1"/>
    </xf>
    <xf numFmtId="165" fontId="24" fillId="6" borderId="1" xfId="2" applyNumberFormat="1" applyFont="1" applyFill="1" applyBorder="1" applyAlignment="1"/>
    <xf numFmtId="0" fontId="53" fillId="0" borderId="0" xfId="0" applyFont="1" applyAlignment="1">
      <alignment horizontal="left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5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53" fillId="0" borderId="1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3" fillId="0" borderId="1" xfId="0" applyFont="1" applyBorder="1" applyAlignment="1">
      <alignment horizontal="left" vertical="center" wrapText="1"/>
    </xf>
    <xf numFmtId="0" fontId="53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3" fillId="0" borderId="15" xfId="0" applyFont="1" applyBorder="1" applyAlignment="1">
      <alignment horizontal="left" vertical="center" wrapText="1"/>
    </xf>
    <xf numFmtId="0" fontId="53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wrapText="1"/>
    </xf>
    <xf numFmtId="1" fontId="28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justify" vertical="top" wrapText="1"/>
    </xf>
    <xf numFmtId="165" fontId="28" fillId="2" borderId="1" xfId="14" applyNumberFormat="1" applyFont="1" applyFill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2" xfId="0" applyFont="1" applyBorder="1" applyAlignment="1">
      <alignment vertical="top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justify" vertical="top" wrapText="1"/>
    </xf>
    <xf numFmtId="165" fontId="28" fillId="0" borderId="1" xfId="14" applyNumberFormat="1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165" fontId="28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28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3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59" fillId="0" borderId="0" xfId="0" applyFont="1" applyAlignment="1">
      <alignment vertical="top" wrapText="1"/>
    </xf>
    <xf numFmtId="49" fontId="22" fillId="0" borderId="1" xfId="7" applyNumberFormat="1" applyFont="1" applyFill="1" applyBorder="1" applyAlignment="1">
      <alignment horizontal="center"/>
    </xf>
    <xf numFmtId="165" fontId="22" fillId="0" borderId="1" xfId="7" applyNumberFormat="1" applyFont="1" applyFill="1" applyBorder="1" applyAlignment="1">
      <alignment horizontal="right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4" fillId="2" borderId="1" xfId="7" applyFont="1" applyFill="1" applyBorder="1" applyAlignment="1">
      <alignment vertical="top" wrapText="1"/>
    </xf>
    <xf numFmtId="0" fontId="54" fillId="0" borderId="1" xfId="7" applyFont="1" applyFill="1" applyBorder="1" applyAlignment="1">
      <alignment vertical="top" wrapText="1"/>
    </xf>
    <xf numFmtId="49" fontId="2" fillId="2" borderId="1" xfId="7" applyNumberFormat="1" applyFont="1" applyFill="1" applyBorder="1" applyAlignment="1">
      <alignment horizontal="center"/>
    </xf>
    <xf numFmtId="49" fontId="63" fillId="0" borderId="1" xfId="7" applyNumberFormat="1" applyFont="1" applyFill="1" applyBorder="1" applyAlignment="1">
      <alignment horizontal="center"/>
    </xf>
    <xf numFmtId="49" fontId="54" fillId="0" borderId="1" xfId="7" applyNumberFormat="1" applyFont="1" applyFill="1" applyBorder="1" applyAlignment="1">
      <alignment horizontal="center"/>
    </xf>
    <xf numFmtId="49" fontId="22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49" fontId="54" fillId="0" borderId="5" xfId="7" applyNumberFormat="1" applyFont="1" applyFill="1" applyBorder="1" applyAlignment="1">
      <alignment horizontal="center"/>
    </xf>
    <xf numFmtId="0" fontId="54" fillId="0" borderId="6" xfId="7" applyFont="1" applyFill="1" applyBorder="1" applyAlignment="1">
      <alignment vertical="top" wrapText="1"/>
    </xf>
    <xf numFmtId="165" fontId="22" fillId="2" borderId="1" xfId="7" applyNumberFormat="1" applyFont="1" applyFill="1" applyBorder="1" applyAlignment="1">
      <alignment horizontal="right"/>
    </xf>
    <xf numFmtId="0" fontId="54" fillId="0" borderId="4" xfId="7" applyFont="1" applyFill="1" applyBorder="1" applyAlignment="1">
      <alignment vertical="top"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4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49" fontId="22" fillId="2" borderId="1" xfId="7" applyNumberFormat="1" applyFont="1" applyFill="1" applyBorder="1" applyAlignment="1">
      <alignment horizontal="center" vertical="center"/>
    </xf>
    <xf numFmtId="165" fontId="22" fillId="2" borderId="1" xfId="7" applyNumberFormat="1" applyFont="1" applyFill="1" applyBorder="1" applyAlignment="1">
      <alignment horizontal="right" vertical="center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49" fontId="22" fillId="0" borderId="5" xfId="7" applyNumberFormat="1" applyFont="1" applyFill="1" applyBorder="1" applyAlignment="1">
      <alignment horizontal="center"/>
    </xf>
    <xf numFmtId="0" fontId="22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4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3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7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53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166" fontId="13" fillId="2" borderId="0" xfId="12" applyNumberFormat="1" applyFont="1" applyFill="1" applyBorder="1"/>
    <xf numFmtId="0" fontId="1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22" fillId="0" borderId="6" xfId="7" applyFont="1" applyFill="1" applyBorder="1" applyAlignment="1">
      <alignment vertical="top" wrapText="1"/>
    </xf>
    <xf numFmtId="0" fontId="2" fillId="0" borderId="6" xfId="7" applyFont="1" applyFill="1" applyBorder="1" applyAlignment="1">
      <alignment vertical="top" wrapText="1"/>
    </xf>
    <xf numFmtId="0" fontId="63" fillId="2" borderId="1" xfId="7" applyFont="1" applyFill="1" applyBorder="1" applyAlignment="1">
      <alignment vertical="top" wrapText="1"/>
    </xf>
    <xf numFmtId="0" fontId="54" fillId="0" borderId="0" xfId="7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54" fillId="0" borderId="3" xfId="7" applyFont="1" applyFill="1" applyBorder="1" applyAlignment="1">
      <alignment vertical="top" wrapText="1"/>
    </xf>
    <xf numFmtId="0" fontId="2" fillId="2" borderId="6" xfId="7" applyFont="1" applyFill="1" applyBorder="1" applyAlignment="1">
      <alignment vertical="top" wrapText="1"/>
    </xf>
    <xf numFmtId="0" fontId="2" fillId="2" borderId="0" xfId="7" applyFont="1" applyFill="1" applyBorder="1" applyAlignment="1">
      <alignment vertical="top" wrapText="1"/>
    </xf>
    <xf numFmtId="0" fontId="54" fillId="2" borderId="4" xfId="7" applyFont="1" applyFill="1" applyBorder="1" applyAlignment="1">
      <alignment vertical="top" wrapText="1"/>
    </xf>
    <xf numFmtId="0" fontId="63" fillId="2" borderId="6" xfId="7" applyFont="1" applyFill="1" applyBorder="1" applyAlignment="1">
      <alignment horizontal="left" vertical="top" wrapText="1"/>
    </xf>
    <xf numFmtId="0" fontId="54" fillId="2" borderId="6" xfId="7" applyFont="1" applyFill="1" applyBorder="1" applyAlignment="1">
      <alignment horizontal="left" vertical="top" wrapText="1"/>
    </xf>
    <xf numFmtId="0" fontId="63" fillId="2" borderId="1" xfId="7" applyFont="1" applyFill="1" applyBorder="1" applyAlignment="1">
      <alignment horizontal="left" vertical="top" wrapText="1"/>
    </xf>
    <xf numFmtId="0" fontId="2" fillId="0" borderId="1" xfId="7" applyFont="1" applyFill="1" applyBorder="1" applyAlignment="1">
      <alignment vertical="top" wrapText="1"/>
    </xf>
    <xf numFmtId="0" fontId="54" fillId="5" borderId="1" xfId="7" applyFont="1" applyFill="1" applyBorder="1" applyAlignment="1">
      <alignment vertical="top" wrapText="1"/>
    </xf>
    <xf numFmtId="0" fontId="63" fillId="0" borderId="6" xfId="7" applyFont="1" applyFill="1" applyBorder="1" applyAlignment="1">
      <alignment vertical="top" wrapText="1"/>
    </xf>
    <xf numFmtId="0" fontId="54" fillId="0" borderId="11" xfId="7" applyFont="1" applyFill="1" applyBorder="1" applyAlignment="1">
      <alignment vertical="top" wrapText="1"/>
    </xf>
    <xf numFmtId="0" fontId="63" fillId="0" borderId="4" xfId="7" applyFont="1" applyFill="1" applyBorder="1" applyAlignment="1">
      <alignment vertical="top" wrapText="1"/>
    </xf>
    <xf numFmtId="0" fontId="54" fillId="2" borderId="10" xfId="7" applyFont="1" applyFill="1" applyBorder="1" applyAlignment="1">
      <alignment vertical="top" wrapText="1"/>
    </xf>
    <xf numFmtId="0" fontId="54" fillId="0" borderId="22" xfId="7" applyFont="1" applyFill="1" applyBorder="1" applyAlignment="1">
      <alignment vertical="top" wrapText="1"/>
    </xf>
    <xf numFmtId="0" fontId="2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5" fontId="4" fillId="5" borderId="1" xfId="13" applyNumberFormat="1" applyFont="1" applyFill="1" applyBorder="1" applyAlignment="1">
      <alignment wrapText="1"/>
    </xf>
    <xf numFmtId="165" fontId="6" fillId="2" borderId="1" xfId="7" applyNumberFormat="1" applyFont="1" applyFill="1" applyBorder="1" applyAlignment="1">
      <alignment horizontal="right"/>
    </xf>
    <xf numFmtId="165" fontId="6" fillId="5" borderId="1" xfId="7" applyNumberFormat="1" applyFont="1" applyFill="1" applyBorder="1" applyAlignment="1"/>
    <xf numFmtId="165" fontId="4" fillId="2" borderId="1" xfId="13" applyNumberFormat="1" applyFont="1" applyFill="1" applyBorder="1" applyAlignment="1">
      <alignment horizontal="center" vertical="top" wrapText="1"/>
    </xf>
    <xf numFmtId="165" fontId="4" fillId="0" borderId="1" xfId="14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11" fillId="5" borderId="1" xfId="7" applyFont="1" applyFill="1" applyBorder="1" applyAlignment="1">
      <alignment vertical="center" wrapText="1"/>
    </xf>
    <xf numFmtId="0" fontId="2" fillId="0" borderId="13" xfId="0" applyFont="1" applyBorder="1" applyAlignment="1">
      <alignment horizontal="left" vertical="top" wrapText="1"/>
    </xf>
    <xf numFmtId="0" fontId="64" fillId="0" borderId="0" xfId="0" applyFont="1" applyAlignment="1">
      <alignment horizontal="center" vertical="center" wrapText="1"/>
    </xf>
    <xf numFmtId="0" fontId="6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65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66" fillId="0" borderId="0" xfId="0" applyFont="1"/>
    <xf numFmtId="0" fontId="64" fillId="0" borderId="0" xfId="0" applyFont="1" applyAlignment="1">
      <alignment horizontal="center"/>
    </xf>
    <xf numFmtId="0" fontId="28" fillId="0" borderId="13" xfId="0" applyFont="1" applyBorder="1" applyAlignment="1">
      <alignment horizontal="left" vertical="top" wrapText="1"/>
    </xf>
    <xf numFmtId="0" fontId="28" fillId="0" borderId="1" xfId="0" applyFont="1" applyFill="1" applyBorder="1" applyAlignment="1">
      <alignment horizontal="justify" vertical="top" wrapText="1"/>
    </xf>
    <xf numFmtId="0" fontId="22" fillId="0" borderId="13" xfId="0" applyFont="1" applyBorder="1" applyAlignment="1">
      <alignment horizontal="left" vertical="top" wrapText="1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0" fillId="0" borderId="6" xfId="0" applyFont="1" applyBorder="1" applyAlignment="1">
      <alignment horizontal="center" vertical="top" wrapText="1"/>
    </xf>
    <xf numFmtId="0" fontId="40" fillId="0" borderId="5" xfId="0" applyFont="1" applyBorder="1" applyAlignment="1">
      <alignment horizontal="center" vertical="top" wrapText="1"/>
    </xf>
    <xf numFmtId="0" fontId="53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left" vertical="center" wrapText="1"/>
    </xf>
    <xf numFmtId="0" fontId="53" fillId="5" borderId="1" xfId="0" applyFont="1" applyFill="1" applyBorder="1" applyAlignment="1">
      <alignment horizontal="center" vertical="center" wrapText="1"/>
    </xf>
    <xf numFmtId="0" fontId="42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3" fillId="0" borderId="15" xfId="0" applyFont="1" applyBorder="1" applyAlignment="1">
      <alignment horizontal="center" vertical="center" wrapText="1"/>
    </xf>
    <xf numFmtId="0" fontId="53" fillId="0" borderId="15" xfId="0" applyFont="1" applyBorder="1" applyAlignment="1">
      <alignment horizontal="left" vertical="center" wrapText="1"/>
    </xf>
    <xf numFmtId="0" fontId="58" fillId="0" borderId="27" xfId="0" applyFont="1" applyBorder="1" applyAlignment="1">
      <alignment horizontal="center" vertical="center" wrapText="1"/>
    </xf>
    <xf numFmtId="0" fontId="58" fillId="0" borderId="28" xfId="0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wrapText="1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1" fillId="2" borderId="0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165" fontId="4" fillId="0" borderId="12" xfId="13" applyNumberFormat="1" applyFont="1" applyFill="1" applyBorder="1" applyAlignment="1">
      <alignment horizontal="center" vertical="center" wrapText="1"/>
    </xf>
    <xf numFmtId="165" fontId="4" fillId="0" borderId="15" xfId="13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8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38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15" fillId="0" borderId="0" xfId="7" applyFont="1" applyAlignment="1">
      <alignment horizontal="center" wrapText="1"/>
    </xf>
    <xf numFmtId="0" fontId="6" fillId="0" borderId="0" xfId="7" applyFont="1" applyAlignment="1">
      <alignment horizontal="right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0" fontId="54" fillId="2" borderId="0" xfId="0" applyFont="1" applyFill="1" applyBorder="1" applyAlignment="1">
      <alignment vertical="center" wrapText="1"/>
    </xf>
    <xf numFmtId="0" fontId="52" fillId="0" borderId="0" xfId="0" applyFont="1" applyAlignment="1">
      <alignment horizontal="center" vertical="center" wrapText="1"/>
    </xf>
    <xf numFmtId="0" fontId="53" fillId="0" borderId="2" xfId="0" applyFont="1" applyBorder="1" applyAlignment="1">
      <alignment horizontal="center" vertical="top" wrapText="1"/>
    </xf>
    <xf numFmtId="0" fontId="53" fillId="0" borderId="12" xfId="0" applyFont="1" applyBorder="1" applyAlignment="1">
      <alignment horizontal="center" vertical="top" wrapText="1"/>
    </xf>
    <xf numFmtId="0" fontId="53" fillId="0" borderId="15" xfId="0" applyFont="1" applyBorder="1" applyAlignment="1">
      <alignment horizontal="center" vertical="top" wrapText="1"/>
    </xf>
    <xf numFmtId="0" fontId="53" fillId="0" borderId="0" xfId="0" applyFont="1" applyAlignment="1"/>
    <xf numFmtId="0" fontId="53" fillId="0" borderId="0" xfId="0" applyFont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53" fillId="0" borderId="1" xfId="0" applyFont="1" applyBorder="1" applyAlignment="1">
      <alignment horizontal="center" vertical="top" wrapText="1"/>
    </xf>
    <xf numFmtId="0" fontId="53" fillId="0" borderId="0" xfId="0" applyFont="1" applyAlignment="1">
      <alignment wrapText="1"/>
    </xf>
    <xf numFmtId="0" fontId="57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1" fillId="0" borderId="0" xfId="0" applyFont="1" applyFill="1" applyBorder="1" applyAlignment="1">
      <alignment horizontal="left" wrapText="1"/>
    </xf>
    <xf numFmtId="0" fontId="52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51" fillId="0" borderId="1" xfId="0" applyFont="1" applyBorder="1"/>
    <xf numFmtId="0" fontId="51" fillId="0" borderId="1" xfId="0" applyFont="1" applyBorder="1" applyAlignment="1">
      <alignment vertical="top" wrapText="1"/>
    </xf>
    <xf numFmtId="170" fontId="22" fillId="0" borderId="1" xfId="13" applyNumberFormat="1" applyFont="1" applyBorder="1" applyAlignment="1">
      <alignment horizontal="center" vertical="center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3"/>
  <sheetViews>
    <sheetView topLeftCell="A61" zoomScale="82" zoomScaleNormal="82" workbookViewId="0">
      <selection activeCell="A73" sqref="A73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37" t="s">
        <v>197</v>
      </c>
    </row>
    <row r="2" spans="1:2" ht="15.75" x14ac:dyDescent="0.25">
      <c r="B2" s="137" t="s">
        <v>489</v>
      </c>
    </row>
    <row r="3" spans="1:2" ht="15.75" x14ac:dyDescent="0.25">
      <c r="A3" s="142"/>
      <c r="B3" s="137" t="s">
        <v>1</v>
      </c>
    </row>
    <row r="4" spans="1:2" ht="15.75" x14ac:dyDescent="0.25">
      <c r="B4" s="137" t="s">
        <v>2</v>
      </c>
    </row>
    <row r="5" spans="1:2" x14ac:dyDescent="0.25">
      <c r="B5" s="140" t="s">
        <v>486</v>
      </c>
    </row>
    <row r="6" spans="1:2" x14ac:dyDescent="0.25">
      <c r="B6" s="140"/>
    </row>
    <row r="7" spans="1:2" ht="63" customHeight="1" x14ac:dyDescent="0.3">
      <c r="A7" s="465" t="s">
        <v>217</v>
      </c>
      <c r="B7" s="465"/>
    </row>
    <row r="8" spans="1:2" ht="60" customHeight="1" x14ac:dyDescent="0.25">
      <c r="A8" s="466" t="s">
        <v>218</v>
      </c>
      <c r="B8" s="467"/>
    </row>
    <row r="9" spans="1:2" ht="16.5" customHeight="1" x14ac:dyDescent="0.25">
      <c r="A9" s="165">
        <v>1</v>
      </c>
      <c r="B9" s="165">
        <v>2</v>
      </c>
    </row>
    <row r="10" spans="1:2" ht="19.5" x14ac:dyDescent="0.25">
      <c r="A10" s="468" t="s">
        <v>219</v>
      </c>
      <c r="B10" s="469"/>
    </row>
    <row r="11" spans="1:2" ht="66" customHeight="1" x14ac:dyDescent="0.25">
      <c r="A11" s="222" t="s">
        <v>329</v>
      </c>
      <c r="B11" s="229" t="s">
        <v>399</v>
      </c>
    </row>
    <row r="12" spans="1:2" ht="57" customHeight="1" x14ac:dyDescent="0.25">
      <c r="A12" s="223" t="s">
        <v>204</v>
      </c>
      <c r="B12" s="200" t="s">
        <v>400</v>
      </c>
    </row>
    <row r="13" spans="1:2" ht="39" customHeight="1" x14ac:dyDescent="0.25">
      <c r="A13" s="223" t="s">
        <v>202</v>
      </c>
      <c r="B13" s="200" t="s">
        <v>201</v>
      </c>
    </row>
    <row r="14" spans="1:2" ht="39.75" customHeight="1" x14ac:dyDescent="0.25">
      <c r="A14" s="223" t="s">
        <v>220</v>
      </c>
      <c r="B14" s="200" t="s">
        <v>221</v>
      </c>
    </row>
    <row r="15" spans="1:2" ht="72.75" customHeight="1" x14ac:dyDescent="0.25">
      <c r="A15" s="223" t="s">
        <v>282</v>
      </c>
      <c r="B15" s="201" t="s">
        <v>401</v>
      </c>
    </row>
    <row r="16" spans="1:2" ht="72" customHeight="1" x14ac:dyDescent="0.25">
      <c r="A16" s="223" t="s">
        <v>284</v>
      </c>
      <c r="B16" s="201" t="s">
        <v>402</v>
      </c>
    </row>
    <row r="17" spans="1:2" ht="81" customHeight="1" x14ac:dyDescent="0.25">
      <c r="A17" s="223" t="s">
        <v>403</v>
      </c>
      <c r="B17" s="201" t="s">
        <v>404</v>
      </c>
    </row>
    <row r="18" spans="1:2" ht="56.25" customHeight="1" x14ac:dyDescent="0.25">
      <c r="A18" s="223" t="s">
        <v>405</v>
      </c>
      <c r="B18" s="201" t="s">
        <v>406</v>
      </c>
    </row>
    <row r="19" spans="1:2" ht="62.25" customHeight="1" x14ac:dyDescent="0.25">
      <c r="A19" s="223" t="s">
        <v>407</v>
      </c>
      <c r="B19" s="201" t="s">
        <v>408</v>
      </c>
    </row>
    <row r="20" spans="1:2" ht="91.5" customHeight="1" x14ac:dyDescent="0.25">
      <c r="A20" s="223" t="s">
        <v>409</v>
      </c>
      <c r="B20" s="201" t="s">
        <v>410</v>
      </c>
    </row>
    <row r="21" spans="1:2" ht="46.5" customHeight="1" x14ac:dyDescent="0.25">
      <c r="A21" s="223" t="s">
        <v>411</v>
      </c>
      <c r="B21" s="201" t="s">
        <v>412</v>
      </c>
    </row>
    <row r="22" spans="1:2" ht="75" x14ac:dyDescent="0.25">
      <c r="A22" s="223" t="s">
        <v>413</v>
      </c>
      <c r="B22" s="201" t="s">
        <v>414</v>
      </c>
    </row>
    <row r="23" spans="1:2" ht="57" customHeight="1" x14ac:dyDescent="0.25">
      <c r="A23" s="223" t="s">
        <v>415</v>
      </c>
      <c r="B23" s="201" t="s">
        <v>416</v>
      </c>
    </row>
    <row r="24" spans="1:2" ht="75" customHeight="1" x14ac:dyDescent="0.25">
      <c r="A24" s="223" t="s">
        <v>222</v>
      </c>
      <c r="B24" s="201" t="s">
        <v>223</v>
      </c>
    </row>
    <row r="25" spans="1:2" ht="56.25" customHeight="1" x14ac:dyDescent="0.25">
      <c r="A25" s="223" t="s">
        <v>224</v>
      </c>
      <c r="B25" s="201" t="s">
        <v>225</v>
      </c>
    </row>
    <row r="26" spans="1:2" ht="38.25" customHeight="1" x14ac:dyDescent="0.25">
      <c r="A26" s="223" t="s">
        <v>226</v>
      </c>
      <c r="B26" s="200" t="s">
        <v>227</v>
      </c>
    </row>
    <row r="27" spans="1:2" ht="109.5" customHeight="1" x14ac:dyDescent="0.25">
      <c r="A27" s="223" t="s">
        <v>417</v>
      </c>
      <c r="B27" s="200" t="s">
        <v>418</v>
      </c>
    </row>
    <row r="28" spans="1:2" ht="66" customHeight="1" x14ac:dyDescent="0.25">
      <c r="A28" s="213" t="s">
        <v>419</v>
      </c>
      <c r="B28" s="230" t="s">
        <v>420</v>
      </c>
    </row>
    <row r="29" spans="1:2" ht="63" customHeight="1" x14ac:dyDescent="0.3">
      <c r="A29" s="214" t="s">
        <v>421</v>
      </c>
      <c r="B29" s="231" t="s">
        <v>422</v>
      </c>
    </row>
    <row r="30" spans="1:2" ht="54" customHeight="1" x14ac:dyDescent="0.3">
      <c r="A30" s="214" t="s">
        <v>423</v>
      </c>
      <c r="B30" s="231" t="s">
        <v>424</v>
      </c>
    </row>
    <row r="31" spans="1:2" s="142" customFormat="1" ht="75" x14ac:dyDescent="0.3">
      <c r="A31" s="214" t="s">
        <v>425</v>
      </c>
      <c r="B31" s="231" t="s">
        <v>426</v>
      </c>
    </row>
    <row r="32" spans="1:2" ht="45.75" customHeight="1" x14ac:dyDescent="0.3">
      <c r="A32" s="214" t="s">
        <v>427</v>
      </c>
      <c r="B32" s="231" t="s">
        <v>428</v>
      </c>
    </row>
    <row r="33" spans="1:2" ht="56.25" x14ac:dyDescent="0.3">
      <c r="A33" s="214" t="s">
        <v>429</v>
      </c>
      <c r="B33" s="231" t="s">
        <v>430</v>
      </c>
    </row>
    <row r="34" spans="1:2" ht="75" x14ac:dyDescent="0.3">
      <c r="A34" s="214" t="s">
        <v>431</v>
      </c>
      <c r="B34" s="231" t="s">
        <v>432</v>
      </c>
    </row>
    <row r="35" spans="1:2" ht="36" customHeight="1" x14ac:dyDescent="0.3">
      <c r="A35" s="214" t="s">
        <v>433</v>
      </c>
      <c r="B35" s="231" t="s">
        <v>434</v>
      </c>
    </row>
    <row r="36" spans="1:2" ht="36.75" customHeight="1" x14ac:dyDescent="0.3">
      <c r="A36" s="214" t="s">
        <v>435</v>
      </c>
      <c r="B36" s="231" t="s">
        <v>436</v>
      </c>
    </row>
    <row r="37" spans="1:2" x14ac:dyDescent="0.25">
      <c r="A37" s="470" t="s">
        <v>437</v>
      </c>
      <c r="B37" s="471" t="s">
        <v>228</v>
      </c>
    </row>
    <row r="38" spans="1:2" ht="56.25" customHeight="1" x14ac:dyDescent="0.25">
      <c r="A38" s="470"/>
      <c r="B38" s="471"/>
    </row>
    <row r="39" spans="1:2" ht="71.25" customHeight="1" x14ac:dyDescent="0.25">
      <c r="A39" s="213" t="s">
        <v>438</v>
      </c>
      <c r="B39" s="230" t="s">
        <v>439</v>
      </c>
    </row>
    <row r="40" spans="1:2" ht="44.25" customHeight="1" x14ac:dyDescent="0.25">
      <c r="A40" s="223" t="s">
        <v>229</v>
      </c>
      <c r="B40" s="200" t="s">
        <v>230</v>
      </c>
    </row>
    <row r="41" spans="1:2" ht="44.25" customHeight="1" x14ac:dyDescent="0.25">
      <c r="A41" s="223" t="s">
        <v>231</v>
      </c>
      <c r="B41" s="200" t="s">
        <v>232</v>
      </c>
    </row>
    <row r="42" spans="1:2" ht="63.75" customHeight="1" x14ac:dyDescent="0.25">
      <c r="A42" s="224" t="s">
        <v>440</v>
      </c>
      <c r="B42" s="230" t="s">
        <v>441</v>
      </c>
    </row>
    <row r="43" spans="1:2" ht="36" customHeight="1" x14ac:dyDescent="0.25">
      <c r="A43" s="472" t="s">
        <v>231</v>
      </c>
      <c r="B43" s="471" t="s">
        <v>442</v>
      </c>
    </row>
    <row r="44" spans="1:2" x14ac:dyDescent="0.25">
      <c r="A44" s="472"/>
      <c r="B44" s="471"/>
    </row>
    <row r="45" spans="1:2" ht="49.5" customHeight="1" x14ac:dyDescent="0.25">
      <c r="A45" s="225" t="s">
        <v>330</v>
      </c>
      <c r="B45" s="200" t="s">
        <v>233</v>
      </c>
    </row>
    <row r="46" spans="1:2" ht="56.25" x14ac:dyDescent="0.25">
      <c r="A46" s="225" t="s">
        <v>331</v>
      </c>
      <c r="B46" s="200" t="s">
        <v>234</v>
      </c>
    </row>
    <row r="47" spans="1:2" ht="78" customHeight="1" x14ac:dyDescent="0.25">
      <c r="A47" s="225" t="s">
        <v>481</v>
      </c>
      <c r="B47" s="306" t="s">
        <v>482</v>
      </c>
    </row>
    <row r="48" spans="1:2" ht="57" customHeight="1" x14ac:dyDescent="0.25">
      <c r="A48" s="226" t="s">
        <v>443</v>
      </c>
      <c r="B48" s="416" t="s">
        <v>444</v>
      </c>
    </row>
    <row r="49" spans="1:93" ht="19.5" customHeight="1" x14ac:dyDescent="0.25">
      <c r="A49" s="186" t="s">
        <v>332</v>
      </c>
      <c r="B49" s="200" t="s">
        <v>186</v>
      </c>
    </row>
    <row r="50" spans="1:93" ht="56.25" customHeight="1" x14ac:dyDescent="0.25">
      <c r="A50" s="186" t="s">
        <v>333</v>
      </c>
      <c r="B50" s="200" t="s">
        <v>185</v>
      </c>
    </row>
    <row r="51" spans="1:93" ht="50.25" customHeight="1" x14ac:dyDescent="0.25">
      <c r="A51" s="186" t="s">
        <v>334</v>
      </c>
      <c r="B51" s="200" t="s">
        <v>184</v>
      </c>
    </row>
    <row r="52" spans="1:93" ht="41.25" customHeight="1" x14ac:dyDescent="0.25">
      <c r="A52" s="186" t="s">
        <v>335</v>
      </c>
      <c r="B52" s="200" t="s">
        <v>235</v>
      </c>
    </row>
    <row r="53" spans="1:93" ht="70.5" customHeight="1" x14ac:dyDescent="0.25">
      <c r="A53" s="143" t="s">
        <v>336</v>
      </c>
      <c r="B53" s="200" t="s">
        <v>236</v>
      </c>
    </row>
    <row r="54" spans="1:93" ht="41.25" customHeight="1" x14ac:dyDescent="0.25">
      <c r="A54" s="143" t="s">
        <v>337</v>
      </c>
      <c r="B54" s="200" t="s">
        <v>237</v>
      </c>
    </row>
    <row r="55" spans="1:93" ht="34.5" customHeight="1" x14ac:dyDescent="0.25">
      <c r="A55" s="141" t="s">
        <v>238</v>
      </c>
      <c r="B55" s="200" t="s">
        <v>239</v>
      </c>
    </row>
    <row r="56" spans="1:93" ht="76.5" customHeight="1" x14ac:dyDescent="0.25">
      <c r="A56" s="213" t="s">
        <v>445</v>
      </c>
      <c r="B56" s="230" t="s">
        <v>446</v>
      </c>
    </row>
    <row r="57" spans="1:93" ht="54.75" customHeight="1" x14ac:dyDescent="0.25">
      <c r="A57" s="213" t="s">
        <v>447</v>
      </c>
      <c r="B57" s="230" t="s">
        <v>448</v>
      </c>
    </row>
    <row r="58" spans="1:93" ht="46.5" customHeight="1" x14ac:dyDescent="0.25">
      <c r="A58" s="213" t="s">
        <v>449</v>
      </c>
      <c r="B58" s="230" t="s">
        <v>239</v>
      </c>
    </row>
    <row r="59" spans="1:93" ht="72.75" customHeight="1" x14ac:dyDescent="0.25">
      <c r="A59" s="141" t="s">
        <v>240</v>
      </c>
      <c r="B59" s="200" t="s">
        <v>285</v>
      </c>
    </row>
    <row r="60" spans="1:93" ht="57.75" customHeight="1" x14ac:dyDescent="0.25">
      <c r="A60" s="141" t="s">
        <v>338</v>
      </c>
      <c r="B60" s="200" t="s">
        <v>241</v>
      </c>
    </row>
    <row r="61" spans="1:93" ht="48" customHeight="1" x14ac:dyDescent="0.25">
      <c r="A61" s="141" t="s">
        <v>242</v>
      </c>
      <c r="B61" s="200" t="s">
        <v>243</v>
      </c>
    </row>
    <row r="62" spans="1:93" ht="58.5" customHeight="1" x14ac:dyDescent="0.3">
      <c r="A62" s="226" t="s">
        <v>450</v>
      </c>
      <c r="B62" s="231" t="s">
        <v>241</v>
      </c>
    </row>
    <row r="63" spans="1:93" s="142" customFormat="1" ht="56.25" x14ac:dyDescent="0.25">
      <c r="A63" s="223" t="s">
        <v>451</v>
      </c>
      <c r="B63" s="221" t="s">
        <v>452</v>
      </c>
    </row>
    <row r="64" spans="1:93" ht="46.5" customHeight="1" thickBot="1" x14ac:dyDescent="0.3">
      <c r="A64" s="227" t="s">
        <v>339</v>
      </c>
      <c r="B64" s="232" t="s">
        <v>244</v>
      </c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  <c r="X64" s="142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  <c r="BI64" s="142"/>
      <c r="BJ64" s="142"/>
      <c r="BK64" s="142"/>
      <c r="BL64" s="142"/>
      <c r="BM64" s="142"/>
      <c r="BN64" s="142"/>
      <c r="BO64" s="142"/>
      <c r="BP64" s="142"/>
      <c r="BQ64" s="142"/>
      <c r="BR64" s="142"/>
      <c r="BS64" s="142"/>
      <c r="BT64" s="142"/>
      <c r="BU64" s="142"/>
      <c r="BV64" s="142"/>
      <c r="BW64" s="142"/>
      <c r="BX64" s="142"/>
      <c r="BY64" s="142"/>
      <c r="BZ64" s="142"/>
      <c r="CA64" s="142"/>
      <c r="CB64" s="142"/>
      <c r="CC64" s="142"/>
      <c r="CD64" s="142"/>
      <c r="CE64" s="142"/>
      <c r="CF64" s="142"/>
      <c r="CG64" s="142"/>
      <c r="CH64" s="142"/>
      <c r="CI64" s="142"/>
      <c r="CJ64" s="142"/>
      <c r="CK64" s="142"/>
      <c r="CL64" s="142"/>
      <c r="CM64" s="142"/>
      <c r="CN64" s="142"/>
      <c r="CO64" s="142"/>
    </row>
    <row r="65" spans="1:93" ht="31.5" customHeight="1" thickBot="1" x14ac:dyDescent="0.3">
      <c r="A65" s="473" t="s">
        <v>245</v>
      </c>
      <c r="B65" s="474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  <c r="BI65" s="142"/>
      <c r="BJ65" s="142"/>
      <c r="BK65" s="142"/>
      <c r="BL65" s="142"/>
      <c r="BM65" s="142"/>
      <c r="BN65" s="142"/>
      <c r="BO65" s="142"/>
      <c r="BP65" s="142"/>
      <c r="BQ65" s="142"/>
      <c r="BR65" s="142"/>
      <c r="BS65" s="142"/>
      <c r="BT65" s="142"/>
      <c r="BU65" s="142"/>
      <c r="BV65" s="142"/>
      <c r="BW65" s="142"/>
      <c r="BX65" s="142"/>
      <c r="BY65" s="142"/>
      <c r="BZ65" s="142"/>
      <c r="CA65" s="142"/>
      <c r="CB65" s="142"/>
      <c r="CC65" s="142"/>
      <c r="CD65" s="142"/>
      <c r="CE65" s="142"/>
      <c r="CF65" s="142"/>
      <c r="CG65" s="142"/>
      <c r="CH65" s="142"/>
      <c r="CI65" s="142"/>
      <c r="CJ65" s="142"/>
      <c r="CK65" s="142"/>
      <c r="CL65" s="142"/>
      <c r="CM65" s="142"/>
      <c r="CN65" s="142"/>
      <c r="CO65" s="142"/>
    </row>
    <row r="66" spans="1:93" x14ac:dyDescent="0.25">
      <c r="A66" s="475" t="s">
        <v>453</v>
      </c>
      <c r="B66" s="476" t="s">
        <v>241</v>
      </c>
      <c r="I66" s="142"/>
      <c r="J66" s="142"/>
      <c r="K66" s="142"/>
      <c r="L66" s="142"/>
      <c r="M66" s="142"/>
      <c r="N66" s="142"/>
      <c r="O66" s="142"/>
      <c r="P66" s="142"/>
      <c r="Q66" s="142"/>
      <c r="R66" s="142"/>
      <c r="S66" s="142"/>
      <c r="T66" s="142"/>
      <c r="U66" s="142"/>
      <c r="V66" s="142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2"/>
      <c r="BB66" s="142"/>
      <c r="BC66" s="142"/>
      <c r="BD66" s="142"/>
      <c r="BE66" s="142"/>
      <c r="BF66" s="142"/>
      <c r="BG66" s="142"/>
      <c r="BH66" s="142"/>
      <c r="BI66" s="142"/>
      <c r="BJ66" s="142"/>
      <c r="BK66" s="142"/>
      <c r="BL66" s="142"/>
      <c r="BM66" s="142"/>
      <c r="BN66" s="142"/>
      <c r="BO66" s="142"/>
      <c r="BP66" s="142"/>
      <c r="BQ66" s="142"/>
      <c r="BR66" s="142"/>
      <c r="BS66" s="142"/>
      <c r="BT66" s="142"/>
      <c r="BU66" s="142"/>
      <c r="BV66" s="142"/>
      <c r="BW66" s="142"/>
      <c r="BX66" s="142"/>
      <c r="BY66" s="142"/>
      <c r="BZ66" s="142"/>
      <c r="CA66" s="142"/>
      <c r="CB66" s="142"/>
      <c r="CC66" s="142"/>
      <c r="CD66" s="142"/>
      <c r="CE66" s="142"/>
      <c r="CF66" s="142"/>
      <c r="CG66" s="142"/>
      <c r="CH66" s="142"/>
      <c r="CI66" s="142"/>
      <c r="CJ66" s="142"/>
      <c r="CK66" s="142"/>
      <c r="CL66" s="142"/>
      <c r="CM66" s="142"/>
      <c r="CN66" s="142"/>
      <c r="CO66" s="142"/>
    </row>
    <row r="67" spans="1:93" ht="57" customHeight="1" x14ac:dyDescent="0.25">
      <c r="A67" s="470"/>
      <c r="B67" s="471"/>
      <c r="I67" s="142"/>
      <c r="J67" s="142"/>
      <c r="K67" s="142"/>
      <c r="L67" s="142"/>
      <c r="M67" s="142"/>
      <c r="N67" s="142"/>
      <c r="O67" s="142"/>
      <c r="P67" s="142"/>
      <c r="Q67" s="142"/>
      <c r="R67" s="142"/>
      <c r="S67" s="142"/>
      <c r="T67" s="142"/>
      <c r="U67" s="142"/>
      <c r="V67" s="142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2"/>
      <c r="BB67" s="142"/>
      <c r="BC67" s="142"/>
      <c r="BD67" s="142"/>
      <c r="BE67" s="142"/>
      <c r="BF67" s="142"/>
      <c r="BG67" s="142"/>
      <c r="BH67" s="142"/>
      <c r="BI67" s="142"/>
      <c r="BJ67" s="142"/>
      <c r="BK67" s="142"/>
      <c r="BL67" s="142"/>
      <c r="BM67" s="142"/>
      <c r="BN67" s="142"/>
      <c r="BO67" s="142"/>
      <c r="BP67" s="142"/>
      <c r="BQ67" s="142"/>
      <c r="BR67" s="142"/>
      <c r="BS67" s="142"/>
      <c r="BT67" s="142"/>
      <c r="BU67" s="142"/>
      <c r="BV67" s="142"/>
      <c r="BW67" s="142"/>
      <c r="BX67" s="142"/>
      <c r="BY67" s="142"/>
      <c r="BZ67" s="142"/>
      <c r="CA67" s="142"/>
      <c r="CB67" s="142"/>
      <c r="CC67" s="142"/>
      <c r="CD67" s="142"/>
      <c r="CE67" s="142"/>
      <c r="CF67" s="142"/>
      <c r="CG67" s="142"/>
      <c r="CH67" s="142"/>
      <c r="CI67" s="142"/>
      <c r="CJ67" s="142"/>
      <c r="CK67" s="142"/>
      <c r="CL67" s="142"/>
      <c r="CM67" s="142"/>
      <c r="CN67" s="142"/>
      <c r="CO67" s="142"/>
    </row>
    <row r="68" spans="1:93" ht="43.5" customHeight="1" thickBot="1" x14ac:dyDescent="0.3">
      <c r="A68" s="213" t="s">
        <v>454</v>
      </c>
      <c r="B68" s="230" t="s">
        <v>230</v>
      </c>
      <c r="I68" s="142"/>
      <c r="J68" s="142"/>
      <c r="K68" s="142"/>
      <c r="L68" s="142"/>
      <c r="M68" s="142"/>
      <c r="N68" s="142"/>
      <c r="O68" s="142"/>
      <c r="P68" s="142"/>
      <c r="Q68" s="142"/>
      <c r="R68" s="142"/>
      <c r="S68" s="142"/>
      <c r="T68" s="142"/>
      <c r="U68" s="142"/>
      <c r="V68" s="142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  <c r="BI68" s="142"/>
      <c r="BJ68" s="142"/>
      <c r="BK68" s="142"/>
      <c r="BL68" s="142"/>
      <c r="BM68" s="142"/>
      <c r="BN68" s="142"/>
      <c r="BO68" s="142"/>
      <c r="BP68" s="142"/>
      <c r="BQ68" s="142"/>
      <c r="BR68" s="142"/>
      <c r="BS68" s="142"/>
      <c r="BT68" s="142"/>
      <c r="BU68" s="142"/>
      <c r="BV68" s="142"/>
      <c r="BW68" s="142"/>
      <c r="BX68" s="142"/>
      <c r="BY68" s="142"/>
      <c r="BZ68" s="142"/>
      <c r="CA68" s="142"/>
      <c r="CB68" s="142"/>
      <c r="CC68" s="142"/>
      <c r="CD68" s="142"/>
      <c r="CE68" s="142"/>
      <c r="CF68" s="142"/>
      <c r="CG68" s="142"/>
      <c r="CH68" s="142"/>
      <c r="CI68" s="142"/>
      <c r="CJ68" s="142"/>
      <c r="CK68" s="142"/>
      <c r="CL68" s="142"/>
      <c r="CM68" s="142"/>
      <c r="CN68" s="142"/>
      <c r="CO68" s="142"/>
    </row>
    <row r="69" spans="1:93" ht="32.25" customHeight="1" thickBot="1" x14ac:dyDescent="0.3">
      <c r="A69" s="477" t="s">
        <v>455</v>
      </c>
      <c r="B69" s="478"/>
      <c r="I69" s="142"/>
      <c r="J69" s="142"/>
      <c r="K69" s="142"/>
      <c r="L69" s="142"/>
      <c r="M69" s="142"/>
      <c r="N69" s="142"/>
      <c r="O69" s="142"/>
      <c r="P69" s="142"/>
      <c r="Q69" s="142"/>
      <c r="R69" s="142"/>
      <c r="S69" s="142"/>
      <c r="T69" s="142"/>
      <c r="U69" s="142"/>
      <c r="V69" s="142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  <c r="BH69" s="142"/>
      <c r="BI69" s="142"/>
      <c r="BJ69" s="142"/>
      <c r="BK69" s="142"/>
      <c r="BL69" s="142"/>
      <c r="BM69" s="142"/>
      <c r="BN69" s="142"/>
      <c r="BO69" s="142"/>
      <c r="BP69" s="142"/>
      <c r="BQ69" s="142"/>
      <c r="BR69" s="142"/>
      <c r="BS69" s="142"/>
      <c r="BT69" s="142"/>
      <c r="BU69" s="142"/>
      <c r="BV69" s="142"/>
      <c r="BW69" s="142"/>
      <c r="BX69" s="142"/>
      <c r="BY69" s="142"/>
      <c r="BZ69" s="142"/>
      <c r="CA69" s="142"/>
      <c r="CB69" s="142"/>
      <c r="CC69" s="142"/>
      <c r="CD69" s="142"/>
      <c r="CE69" s="142"/>
      <c r="CF69" s="142"/>
      <c r="CG69" s="142"/>
      <c r="CH69" s="142"/>
      <c r="CI69" s="142"/>
      <c r="CJ69" s="142"/>
      <c r="CK69" s="142"/>
      <c r="CL69" s="142"/>
      <c r="CM69" s="142"/>
      <c r="CN69" s="142"/>
      <c r="CO69" s="142"/>
    </row>
    <row r="70" spans="1:93" ht="72" customHeight="1" x14ac:dyDescent="0.25">
      <c r="A70" s="228" t="s">
        <v>456</v>
      </c>
      <c r="B70" s="233" t="s">
        <v>228</v>
      </c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2"/>
      <c r="U70" s="142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  <c r="BH70" s="142"/>
      <c r="BI70" s="142"/>
      <c r="BJ70" s="142"/>
      <c r="BK70" s="142"/>
      <c r="BL70" s="142"/>
      <c r="BM70" s="142"/>
      <c r="BN70" s="142"/>
      <c r="BO70" s="142"/>
      <c r="BP70" s="142"/>
      <c r="BQ70" s="142"/>
      <c r="BR70" s="142"/>
      <c r="BS70" s="142"/>
      <c r="BT70" s="142"/>
      <c r="BU70" s="142"/>
      <c r="BV70" s="142"/>
      <c r="BW70" s="142"/>
      <c r="BX70" s="142"/>
      <c r="BY70" s="142"/>
      <c r="BZ70" s="142"/>
      <c r="CA70" s="142"/>
      <c r="CB70" s="142"/>
      <c r="CC70" s="142"/>
      <c r="CD70" s="142"/>
      <c r="CE70" s="142"/>
      <c r="CF70" s="142"/>
      <c r="CG70" s="142"/>
      <c r="CH70" s="142"/>
      <c r="CI70" s="142"/>
      <c r="CJ70" s="142"/>
      <c r="CK70" s="142"/>
      <c r="CL70" s="142"/>
      <c r="CM70" s="142"/>
      <c r="CN70" s="142"/>
      <c r="CO70" s="142"/>
    </row>
    <row r="71" spans="1:93" x14ac:dyDescent="0.25">
      <c r="I71" s="142"/>
      <c r="J71" s="142"/>
      <c r="K71" s="142"/>
      <c r="L71" s="142"/>
      <c r="M71" s="142"/>
      <c r="N71" s="142"/>
      <c r="O71" s="142"/>
      <c r="P71" s="142"/>
      <c r="Q71" s="142"/>
      <c r="R71" s="142"/>
      <c r="S71" s="142"/>
      <c r="T71" s="142"/>
      <c r="U71" s="142"/>
      <c r="V71" s="142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  <c r="BI71" s="142"/>
      <c r="BJ71" s="142"/>
      <c r="BK71" s="142"/>
      <c r="BL71" s="142"/>
      <c r="BM71" s="142"/>
      <c r="BN71" s="142"/>
      <c r="BO71" s="142"/>
      <c r="BP71" s="142"/>
      <c r="BQ71" s="142"/>
      <c r="BR71" s="142"/>
      <c r="BS71" s="142"/>
      <c r="BT71" s="142"/>
      <c r="BU71" s="142"/>
      <c r="BV71" s="142"/>
      <c r="BW71" s="142"/>
      <c r="BX71" s="142"/>
      <c r="BY71" s="142"/>
      <c r="BZ71" s="142"/>
      <c r="CA71" s="142"/>
      <c r="CB71" s="142"/>
      <c r="CC71" s="142"/>
      <c r="CD71" s="142"/>
      <c r="CE71" s="142"/>
      <c r="CF71" s="142"/>
      <c r="CG71" s="142"/>
      <c r="CH71" s="142"/>
      <c r="CI71" s="142"/>
      <c r="CJ71" s="142"/>
      <c r="CK71" s="142"/>
      <c r="CL71" s="142"/>
      <c r="CM71" s="142"/>
      <c r="CN71" s="142"/>
      <c r="CO71" s="142"/>
    </row>
    <row r="72" spans="1:93" x14ac:dyDescent="0.25">
      <c r="A72" t="s">
        <v>503</v>
      </c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2"/>
      <c r="U72" s="142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  <c r="BI72" s="142"/>
      <c r="BJ72" s="142"/>
      <c r="BK72" s="142"/>
      <c r="BL72" s="142"/>
      <c r="BM72" s="142"/>
      <c r="BN72" s="142"/>
      <c r="BO72" s="142"/>
      <c r="BP72" s="142"/>
      <c r="BQ72" s="142"/>
      <c r="BR72" s="142"/>
      <c r="BS72" s="142"/>
      <c r="BT72" s="142"/>
      <c r="BU72" s="142"/>
      <c r="BV72" s="142"/>
      <c r="BW72" s="142"/>
      <c r="BX72" s="142"/>
      <c r="BY72" s="142"/>
      <c r="BZ72" s="142"/>
      <c r="CA72" s="142"/>
      <c r="CB72" s="142"/>
      <c r="CC72" s="142"/>
      <c r="CD72" s="142"/>
      <c r="CE72" s="142"/>
      <c r="CF72" s="142"/>
      <c r="CG72" s="142"/>
      <c r="CH72" s="142"/>
      <c r="CI72" s="142"/>
      <c r="CJ72" s="142"/>
      <c r="CK72" s="142"/>
      <c r="CL72" s="142"/>
      <c r="CM72" s="142"/>
      <c r="CN72" s="142"/>
      <c r="CO72" s="142"/>
    </row>
    <row r="73" spans="1:93" x14ac:dyDescent="0.25">
      <c r="I73" s="142"/>
      <c r="J73" s="142"/>
      <c r="K73" s="142"/>
      <c r="L73" s="142"/>
      <c r="M73" s="142"/>
      <c r="N73" s="142"/>
      <c r="O73" s="142"/>
      <c r="P73" s="142"/>
      <c r="Q73" s="142"/>
      <c r="R73" s="142"/>
      <c r="S73" s="142"/>
      <c r="T73" s="142"/>
      <c r="U73" s="142"/>
      <c r="V73" s="142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  <c r="BH73" s="142"/>
      <c r="BI73" s="142"/>
      <c r="BJ73" s="142"/>
      <c r="BK73" s="142"/>
      <c r="BL73" s="142"/>
      <c r="BM73" s="142"/>
      <c r="BN73" s="142"/>
      <c r="BO73" s="142"/>
      <c r="BP73" s="142"/>
      <c r="BQ73" s="142"/>
      <c r="BR73" s="142"/>
      <c r="BS73" s="142"/>
      <c r="BT73" s="142"/>
      <c r="BU73" s="142"/>
      <c r="BV73" s="142"/>
      <c r="BW73" s="142"/>
      <c r="BX73" s="142"/>
      <c r="BY73" s="142"/>
      <c r="BZ73" s="142"/>
      <c r="CA73" s="142"/>
      <c r="CB73" s="142"/>
      <c r="CC73" s="142"/>
      <c r="CD73" s="142"/>
      <c r="CE73" s="142"/>
      <c r="CF73" s="142"/>
      <c r="CG73" s="142"/>
      <c r="CH73" s="142"/>
      <c r="CI73" s="142"/>
      <c r="CJ73" s="142"/>
      <c r="CK73" s="142"/>
      <c r="CL73" s="142"/>
      <c r="CM73" s="142"/>
      <c r="CN73" s="142"/>
      <c r="CO73" s="142"/>
    </row>
    <row r="74" spans="1:93" x14ac:dyDescent="0.25"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2"/>
      <c r="U74" s="142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  <c r="BI74" s="142"/>
      <c r="BJ74" s="142"/>
      <c r="BK74" s="142"/>
      <c r="BL74" s="142"/>
      <c r="BM74" s="142"/>
      <c r="BN74" s="142"/>
      <c r="BO74" s="142"/>
      <c r="BP74" s="142"/>
      <c r="BQ74" s="142"/>
      <c r="BR74" s="142"/>
      <c r="BS74" s="142"/>
      <c r="BT74" s="142"/>
      <c r="BU74" s="142"/>
      <c r="BV74" s="142"/>
      <c r="BW74" s="142"/>
      <c r="BX74" s="142"/>
      <c r="BY74" s="142"/>
      <c r="BZ74" s="142"/>
      <c r="CA74" s="142"/>
      <c r="CB74" s="142"/>
      <c r="CC74" s="142"/>
      <c r="CD74" s="142"/>
      <c r="CE74" s="142"/>
      <c r="CF74" s="142"/>
      <c r="CG74" s="142"/>
      <c r="CH74" s="142"/>
      <c r="CI74" s="142"/>
      <c r="CJ74" s="142"/>
      <c r="CK74" s="142"/>
      <c r="CL74" s="142"/>
      <c r="CM74" s="142"/>
      <c r="CN74" s="142"/>
      <c r="CO74" s="142"/>
    </row>
    <row r="75" spans="1:93" x14ac:dyDescent="0.25">
      <c r="I75" s="142"/>
      <c r="J75" s="142"/>
      <c r="K75" s="142"/>
      <c r="L75" s="142"/>
      <c r="M75" s="142"/>
      <c r="N75" s="142"/>
      <c r="O75" s="142"/>
      <c r="P75" s="142"/>
      <c r="Q75" s="142"/>
      <c r="R75" s="142"/>
      <c r="S75" s="142"/>
      <c r="T75" s="142"/>
      <c r="U75" s="142"/>
      <c r="V75" s="142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2"/>
      <c r="BB75" s="142"/>
      <c r="BC75" s="142"/>
      <c r="BD75" s="142"/>
      <c r="BE75" s="142"/>
      <c r="BF75" s="142"/>
      <c r="BG75" s="142"/>
      <c r="BH75" s="142"/>
      <c r="BI75" s="142"/>
      <c r="BJ75" s="142"/>
      <c r="BK75" s="142"/>
      <c r="BL75" s="142"/>
      <c r="BM75" s="142"/>
      <c r="BN75" s="142"/>
      <c r="BO75" s="142"/>
      <c r="BP75" s="142"/>
      <c r="BQ75" s="142"/>
      <c r="BR75" s="142"/>
      <c r="BS75" s="142"/>
      <c r="BT75" s="142"/>
      <c r="BU75" s="142"/>
      <c r="BV75" s="142"/>
      <c r="BW75" s="142"/>
      <c r="BX75" s="142"/>
      <c r="BY75" s="142"/>
      <c r="BZ75" s="142"/>
      <c r="CA75" s="142"/>
      <c r="CB75" s="142"/>
      <c r="CC75" s="142"/>
      <c r="CD75" s="142"/>
      <c r="CE75" s="142"/>
      <c r="CF75" s="142"/>
      <c r="CG75" s="142"/>
      <c r="CH75" s="142"/>
      <c r="CI75" s="142"/>
      <c r="CJ75" s="142"/>
      <c r="CK75" s="142"/>
      <c r="CL75" s="142"/>
      <c r="CM75" s="142"/>
      <c r="CN75" s="142"/>
      <c r="CO75" s="142"/>
    </row>
    <row r="83" spans="2:3" ht="18.75" x14ac:dyDescent="0.25">
      <c r="B83" s="463"/>
      <c r="C83" s="464"/>
    </row>
  </sheetData>
  <mergeCells count="12">
    <mergeCell ref="B83:C83"/>
    <mergeCell ref="A7:B7"/>
    <mergeCell ref="A8:B8"/>
    <mergeCell ref="A10:B10"/>
    <mergeCell ref="A37:A38"/>
    <mergeCell ref="B37:B38"/>
    <mergeCell ref="A43:A44"/>
    <mergeCell ref="B43:B44"/>
    <mergeCell ref="A65:B65"/>
    <mergeCell ref="A66:A67"/>
    <mergeCell ref="B66:B67"/>
    <mergeCell ref="A69:B69"/>
  </mergeCells>
  <phoneticPr fontId="36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37" t="s">
        <v>259</v>
      </c>
    </row>
    <row r="2" spans="1:3" ht="15.75" x14ac:dyDescent="0.25">
      <c r="C2" s="137" t="s">
        <v>0</v>
      </c>
    </row>
    <row r="3" spans="1:3" ht="15.75" x14ac:dyDescent="0.25">
      <c r="C3" s="137" t="s">
        <v>1</v>
      </c>
    </row>
    <row r="4" spans="1:3" ht="15.75" x14ac:dyDescent="0.25">
      <c r="C4" s="137" t="s">
        <v>2</v>
      </c>
    </row>
    <row r="5" spans="1:3" x14ac:dyDescent="0.25">
      <c r="C5" s="140"/>
    </row>
    <row r="9" spans="1:3" ht="52.5" customHeight="1" x14ac:dyDescent="0.25">
      <c r="A9" s="494" t="s">
        <v>350</v>
      </c>
      <c r="B9" s="495"/>
      <c r="C9" s="495"/>
    </row>
    <row r="10" spans="1:3" ht="18.75" x14ac:dyDescent="0.3">
      <c r="A10" s="159"/>
    </row>
    <row r="11" spans="1:3" ht="18.75" x14ac:dyDescent="0.25">
      <c r="A11" s="148" t="s">
        <v>260</v>
      </c>
      <c r="B11" s="148" t="s">
        <v>261</v>
      </c>
      <c r="C11" s="148" t="s">
        <v>262</v>
      </c>
    </row>
    <row r="12" spans="1:3" ht="18.75" x14ac:dyDescent="0.25">
      <c r="A12" s="527" t="s">
        <v>263</v>
      </c>
      <c r="B12" s="528" t="s">
        <v>264</v>
      </c>
      <c r="C12" s="162" t="s">
        <v>265</v>
      </c>
    </row>
    <row r="13" spans="1:3" ht="18.75" x14ac:dyDescent="0.25">
      <c r="A13" s="527"/>
      <c r="B13" s="528"/>
      <c r="C13" s="162" t="s">
        <v>266</v>
      </c>
    </row>
    <row r="14" spans="1:3" ht="37.5" x14ac:dyDescent="0.25">
      <c r="A14" s="527"/>
      <c r="B14" s="528"/>
      <c r="C14" s="162" t="s">
        <v>267</v>
      </c>
    </row>
    <row r="15" spans="1:3" ht="18.75" x14ac:dyDescent="0.25">
      <c r="A15" s="527"/>
      <c r="B15" s="528"/>
      <c r="C15" s="162" t="s">
        <v>268</v>
      </c>
    </row>
    <row r="16" spans="1:3" ht="18.75" x14ac:dyDescent="0.25">
      <c r="A16" s="527"/>
      <c r="B16" s="528"/>
      <c r="C16" s="162" t="s">
        <v>269</v>
      </c>
    </row>
    <row r="17" spans="1:3" ht="18.75" x14ac:dyDescent="0.25">
      <c r="A17" s="527"/>
      <c r="B17" s="528"/>
      <c r="C17" s="162" t="s">
        <v>270</v>
      </c>
    </row>
    <row r="18" spans="1:3" ht="37.5" x14ac:dyDescent="0.25">
      <c r="A18" s="527"/>
      <c r="B18" s="528"/>
      <c r="C18" s="162" t="s">
        <v>271</v>
      </c>
    </row>
    <row r="19" spans="1:3" ht="37.5" x14ac:dyDescent="0.25">
      <c r="A19" s="527"/>
      <c r="B19" s="528"/>
      <c r="C19" s="162" t="s">
        <v>272</v>
      </c>
    </row>
    <row r="20" spans="1:3" ht="18.75" x14ac:dyDescent="0.25">
      <c r="A20" s="527" t="s">
        <v>273</v>
      </c>
      <c r="B20" s="528" t="s">
        <v>274</v>
      </c>
      <c r="C20" s="162" t="s">
        <v>265</v>
      </c>
    </row>
    <row r="21" spans="1:3" ht="18.75" x14ac:dyDescent="0.25">
      <c r="A21" s="527"/>
      <c r="B21" s="528"/>
      <c r="C21" s="162" t="s">
        <v>266</v>
      </c>
    </row>
    <row r="22" spans="1:3" ht="37.5" x14ac:dyDescent="0.25">
      <c r="A22" s="527"/>
      <c r="B22" s="528"/>
      <c r="C22" s="162" t="s">
        <v>267</v>
      </c>
    </row>
    <row r="23" spans="1:3" ht="18.75" x14ac:dyDescent="0.25">
      <c r="A23" s="527"/>
      <c r="B23" s="528"/>
      <c r="C23" s="162" t="s">
        <v>268</v>
      </c>
    </row>
    <row r="24" spans="1:3" ht="18.75" x14ac:dyDescent="0.25">
      <c r="A24" s="527"/>
      <c r="B24" s="528"/>
      <c r="C24" s="162" t="s">
        <v>269</v>
      </c>
    </row>
    <row r="25" spans="1:3" ht="18.75" x14ac:dyDescent="0.25">
      <c r="A25" s="527" t="s">
        <v>275</v>
      </c>
      <c r="B25" s="528" t="s">
        <v>276</v>
      </c>
      <c r="C25" s="162" t="s">
        <v>265</v>
      </c>
    </row>
    <row r="26" spans="1:3" ht="18.75" x14ac:dyDescent="0.25">
      <c r="A26" s="527"/>
      <c r="B26" s="528"/>
      <c r="C26" s="162" t="s">
        <v>266</v>
      </c>
    </row>
    <row r="27" spans="1:3" ht="37.5" x14ac:dyDescent="0.25">
      <c r="A27" s="527"/>
      <c r="B27" s="528"/>
      <c r="C27" s="162" t="s">
        <v>267</v>
      </c>
    </row>
    <row r="28" spans="1:3" ht="18.75" x14ac:dyDescent="0.25">
      <c r="A28" s="527"/>
      <c r="B28" s="528"/>
      <c r="C28" s="162" t="s">
        <v>268</v>
      </c>
    </row>
    <row r="29" spans="1:3" ht="18.75" x14ac:dyDescent="0.25">
      <c r="A29" s="527"/>
      <c r="B29" s="528"/>
      <c r="C29" s="162" t="s">
        <v>277</v>
      </c>
    </row>
    <row r="30" spans="1:3" ht="18.75" x14ac:dyDescent="0.25">
      <c r="A30" s="527"/>
      <c r="B30" s="528"/>
      <c r="C30" s="162" t="s">
        <v>278</v>
      </c>
    </row>
    <row r="31" spans="1:3" ht="75" x14ac:dyDescent="0.25">
      <c r="A31" s="163" t="s">
        <v>279</v>
      </c>
      <c r="B31" s="162" t="s">
        <v>280</v>
      </c>
      <c r="C31" s="162" t="s">
        <v>281</v>
      </c>
    </row>
    <row r="32" spans="1:3" ht="15.75" x14ac:dyDescent="0.25">
      <c r="A32" s="164"/>
    </row>
    <row r="33" spans="1:3" ht="18.75" x14ac:dyDescent="0.3">
      <c r="A33" s="523" t="s">
        <v>349</v>
      </c>
      <c r="B33" s="523"/>
      <c r="C33" s="523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6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workbookViewId="0">
      <selection activeCell="C8" sqref="C8"/>
    </sheetView>
  </sheetViews>
  <sheetFormatPr defaultRowHeight="15" x14ac:dyDescent="0.25"/>
  <cols>
    <col min="1" max="1" width="5.140625" customWidth="1"/>
    <col min="2" max="2" width="49.42578125" customWidth="1"/>
    <col min="3" max="3" width="15.5703125" customWidth="1"/>
    <col min="4" max="4" width="10.42578125" customWidth="1"/>
  </cols>
  <sheetData>
    <row r="1" spans="1:5" ht="15.75" x14ac:dyDescent="0.25">
      <c r="D1" s="170" t="s">
        <v>255</v>
      </c>
    </row>
    <row r="2" spans="1:5" ht="15.75" x14ac:dyDescent="0.25">
      <c r="D2" s="170" t="s">
        <v>489</v>
      </c>
    </row>
    <row r="3" spans="1:5" ht="15.75" x14ac:dyDescent="0.25">
      <c r="D3" s="170" t="s">
        <v>1</v>
      </c>
    </row>
    <row r="4" spans="1:5" ht="15.75" x14ac:dyDescent="0.25">
      <c r="D4" s="170" t="s">
        <v>2</v>
      </c>
    </row>
    <row r="5" spans="1:5" x14ac:dyDescent="0.25">
      <c r="C5" s="479" t="s">
        <v>527</v>
      </c>
      <c r="D5" s="464"/>
    </row>
    <row r="6" spans="1:5" ht="15.75" x14ac:dyDescent="0.25">
      <c r="C6" s="171"/>
    </row>
    <row r="7" spans="1:5" ht="87.75" customHeight="1" x14ac:dyDescent="0.25">
      <c r="A7" s="530" t="s">
        <v>523</v>
      </c>
      <c r="B7" s="530"/>
      <c r="C7" s="530"/>
    </row>
    <row r="8" spans="1:5" ht="15.75" x14ac:dyDescent="0.25">
      <c r="A8" s="181"/>
      <c r="C8" s="459" t="s">
        <v>3</v>
      </c>
    </row>
    <row r="9" spans="1:5" ht="56.25" customHeight="1" x14ac:dyDescent="0.25">
      <c r="A9" s="178" t="s">
        <v>290</v>
      </c>
      <c r="B9" s="178" t="s">
        <v>4</v>
      </c>
      <c r="C9" s="451" t="s">
        <v>520</v>
      </c>
      <c r="D9" s="452" t="s">
        <v>521</v>
      </c>
      <c r="E9" s="452" t="s">
        <v>119</v>
      </c>
    </row>
    <row r="10" spans="1:5" ht="60" customHeight="1" x14ac:dyDescent="0.25">
      <c r="A10" s="531" t="s">
        <v>263</v>
      </c>
      <c r="B10" s="175" t="s">
        <v>309</v>
      </c>
      <c r="C10" s="182">
        <v>0</v>
      </c>
      <c r="D10" s="182">
        <v>0</v>
      </c>
      <c r="E10" s="182">
        <v>0</v>
      </c>
    </row>
    <row r="11" spans="1:5" ht="18.75" x14ac:dyDescent="0.25">
      <c r="A11" s="532"/>
      <c r="B11" s="175" t="s">
        <v>206</v>
      </c>
      <c r="C11" s="182"/>
      <c r="D11" s="182"/>
      <c r="E11" s="182"/>
    </row>
    <row r="12" spans="1:5" ht="18.75" x14ac:dyDescent="0.25">
      <c r="A12" s="532"/>
      <c r="B12" s="175" t="s">
        <v>310</v>
      </c>
      <c r="C12" s="182">
        <v>0</v>
      </c>
      <c r="D12" s="182">
        <v>0</v>
      </c>
      <c r="E12" s="182">
        <v>0</v>
      </c>
    </row>
    <row r="13" spans="1:5" ht="27.75" customHeight="1" x14ac:dyDescent="0.25">
      <c r="A13" s="533"/>
      <c r="B13" s="175" t="s">
        <v>311</v>
      </c>
      <c r="C13" s="182">
        <v>0</v>
      </c>
      <c r="D13" s="182">
        <v>0</v>
      </c>
      <c r="E13" s="182">
        <v>0</v>
      </c>
    </row>
    <row r="14" spans="1:5" ht="102" customHeight="1" x14ac:dyDescent="0.25">
      <c r="A14" s="531" t="s">
        <v>312</v>
      </c>
      <c r="B14" s="175" t="s">
        <v>313</v>
      </c>
      <c r="C14" s="182">
        <v>1000</v>
      </c>
      <c r="D14" s="182">
        <v>0</v>
      </c>
      <c r="E14" s="182">
        <v>0</v>
      </c>
    </row>
    <row r="15" spans="1:5" ht="18.75" x14ac:dyDescent="0.25">
      <c r="A15" s="532"/>
      <c r="B15" s="175" t="s">
        <v>314</v>
      </c>
      <c r="C15" s="182"/>
      <c r="D15" s="182"/>
      <c r="E15" s="182"/>
    </row>
    <row r="16" spans="1:5" ht="18.75" x14ac:dyDescent="0.25">
      <c r="A16" s="532"/>
      <c r="B16" s="175" t="s">
        <v>310</v>
      </c>
      <c r="C16" s="182">
        <v>0</v>
      </c>
      <c r="D16" s="182">
        <v>0</v>
      </c>
      <c r="E16" s="182">
        <v>0</v>
      </c>
    </row>
    <row r="17" spans="1:5" ht="18.75" customHeight="1" x14ac:dyDescent="0.25">
      <c r="A17" s="533"/>
      <c r="B17" s="175" t="s">
        <v>311</v>
      </c>
      <c r="C17" s="182">
        <v>1000</v>
      </c>
      <c r="D17" s="182">
        <v>0</v>
      </c>
      <c r="E17" s="182">
        <v>0</v>
      </c>
    </row>
    <row r="18" spans="1:5" ht="78" customHeight="1" x14ac:dyDescent="0.25">
      <c r="A18" s="531" t="s">
        <v>315</v>
      </c>
      <c r="B18" s="175" t="s">
        <v>316</v>
      </c>
      <c r="C18" s="182">
        <v>0</v>
      </c>
      <c r="D18" s="182">
        <v>0</v>
      </c>
      <c r="E18" s="182">
        <v>0</v>
      </c>
    </row>
    <row r="19" spans="1:5" ht="18.75" x14ac:dyDescent="0.25">
      <c r="A19" s="532"/>
      <c r="B19" s="175" t="s">
        <v>314</v>
      </c>
      <c r="C19" s="182"/>
      <c r="D19" s="182"/>
      <c r="E19" s="182"/>
    </row>
    <row r="20" spans="1:5" ht="18.75" x14ac:dyDescent="0.25">
      <c r="A20" s="532"/>
      <c r="B20" s="175" t="s">
        <v>310</v>
      </c>
      <c r="C20" s="182">
        <v>0</v>
      </c>
      <c r="D20" s="182">
        <v>0</v>
      </c>
      <c r="E20" s="182">
        <v>0</v>
      </c>
    </row>
    <row r="21" spans="1:5" ht="29.25" customHeight="1" x14ac:dyDescent="0.25">
      <c r="A21" s="533"/>
      <c r="B21" s="175" t="s">
        <v>311</v>
      </c>
      <c r="C21" s="182">
        <v>0</v>
      </c>
      <c r="D21" s="182">
        <v>0</v>
      </c>
      <c r="E21" s="182">
        <v>0</v>
      </c>
    </row>
    <row r="23" spans="1:5" s="183" customFormat="1" ht="66.75" customHeight="1" x14ac:dyDescent="0.25">
      <c r="A23" s="529" t="s">
        <v>522</v>
      </c>
      <c r="B23" s="488"/>
      <c r="C23" s="488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24" sqref="A24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70" t="s">
        <v>457</v>
      </c>
    </row>
    <row r="2" spans="1:8" ht="15.75" x14ac:dyDescent="0.25">
      <c r="H2" s="170" t="s">
        <v>489</v>
      </c>
    </row>
    <row r="3" spans="1:8" ht="15.75" x14ac:dyDescent="0.25">
      <c r="H3" s="170" t="s">
        <v>1</v>
      </c>
    </row>
    <row r="4" spans="1:8" ht="15.75" x14ac:dyDescent="0.25">
      <c r="H4" s="170" t="s">
        <v>2</v>
      </c>
    </row>
    <row r="5" spans="1:8" x14ac:dyDescent="0.25">
      <c r="G5" s="479" t="s">
        <v>484</v>
      </c>
      <c r="H5" s="464"/>
    </row>
    <row r="6" spans="1:8" ht="15.75" x14ac:dyDescent="0.25">
      <c r="H6" s="171"/>
    </row>
    <row r="7" spans="1:8" ht="39.75" customHeight="1" x14ac:dyDescent="0.25">
      <c r="A7" s="530" t="s">
        <v>460</v>
      </c>
      <c r="B7" s="530"/>
      <c r="C7" s="530"/>
      <c r="D7" s="530"/>
      <c r="E7" s="530"/>
      <c r="F7" s="530"/>
      <c r="G7" s="530"/>
      <c r="H7" s="530"/>
    </row>
    <row r="9" spans="1:8" ht="18.75" x14ac:dyDescent="0.25">
      <c r="A9" s="535" t="s">
        <v>289</v>
      </c>
      <c r="B9" s="535"/>
      <c r="C9" s="535"/>
      <c r="D9" s="535"/>
      <c r="E9" s="535"/>
      <c r="F9" s="535"/>
      <c r="G9" s="535"/>
      <c r="H9" s="535"/>
    </row>
    <row r="10" spans="1:8" ht="18.75" x14ac:dyDescent="0.3">
      <c r="A10" s="172"/>
    </row>
    <row r="11" spans="1:8" ht="18.75" x14ac:dyDescent="0.25">
      <c r="A11" s="536" t="s">
        <v>290</v>
      </c>
      <c r="B11" s="536" t="s">
        <v>291</v>
      </c>
      <c r="C11" s="536" t="s">
        <v>292</v>
      </c>
      <c r="D11" s="536" t="s">
        <v>293</v>
      </c>
      <c r="E11" s="536" t="s">
        <v>294</v>
      </c>
      <c r="F11" s="536"/>
      <c r="G11" s="536"/>
      <c r="H11" s="536"/>
    </row>
    <row r="12" spans="1:8" ht="112.5" x14ac:dyDescent="0.25">
      <c r="A12" s="536"/>
      <c r="B12" s="536"/>
      <c r="C12" s="536"/>
      <c r="D12" s="536"/>
      <c r="E12" s="173" t="s">
        <v>295</v>
      </c>
      <c r="F12" s="173" t="s">
        <v>296</v>
      </c>
      <c r="G12" s="173" t="s">
        <v>297</v>
      </c>
      <c r="H12" s="173" t="s">
        <v>298</v>
      </c>
    </row>
    <row r="13" spans="1:8" ht="18.75" x14ac:dyDescent="0.25">
      <c r="A13" s="174">
        <v>1</v>
      </c>
      <c r="B13" s="174">
        <v>2</v>
      </c>
      <c r="C13" s="174">
        <v>3</v>
      </c>
      <c r="D13" s="174">
        <v>4</v>
      </c>
      <c r="E13" s="174">
        <v>5</v>
      </c>
      <c r="F13" s="174">
        <v>6</v>
      </c>
      <c r="G13" s="174">
        <v>7</v>
      </c>
      <c r="H13" s="174">
        <v>8</v>
      </c>
    </row>
    <row r="14" spans="1:8" ht="18.75" x14ac:dyDescent="0.25">
      <c r="A14" s="175"/>
      <c r="B14" s="175"/>
      <c r="C14" s="175"/>
      <c r="D14" s="176">
        <v>0</v>
      </c>
      <c r="E14" s="175"/>
      <c r="F14" s="175"/>
      <c r="G14" s="175"/>
      <c r="H14" s="175"/>
    </row>
    <row r="15" spans="1:8" ht="18.75" x14ac:dyDescent="0.25">
      <c r="A15" s="175"/>
      <c r="B15" s="177" t="s">
        <v>299</v>
      </c>
      <c r="C15" s="175"/>
      <c r="D15" s="176">
        <v>0</v>
      </c>
      <c r="E15" s="175"/>
      <c r="F15" s="175"/>
      <c r="G15" s="175"/>
      <c r="H15" s="175"/>
    </row>
    <row r="16" spans="1:8" ht="18.75" x14ac:dyDescent="0.3">
      <c r="A16" s="172"/>
    </row>
    <row r="17" spans="1:8" ht="18.75" x14ac:dyDescent="0.25">
      <c r="A17" s="535" t="s">
        <v>300</v>
      </c>
      <c r="B17" s="535"/>
      <c r="C17" s="535"/>
      <c r="D17" s="535"/>
      <c r="E17" s="535"/>
      <c r="F17" s="535"/>
      <c r="G17" s="535"/>
      <c r="H17" s="535"/>
    </row>
    <row r="18" spans="1:8" ht="18.75" x14ac:dyDescent="0.3">
      <c r="A18" s="172"/>
    </row>
    <row r="19" spans="1:8" ht="37.5" x14ac:dyDescent="0.25">
      <c r="A19" s="536" t="s">
        <v>301</v>
      </c>
      <c r="B19" s="536"/>
      <c r="C19" s="536"/>
      <c r="D19" s="536"/>
      <c r="E19" s="536"/>
      <c r="F19" s="173" t="s">
        <v>302</v>
      </c>
    </row>
    <row r="20" spans="1:8" ht="18.75" x14ac:dyDescent="0.25">
      <c r="A20" s="537">
        <v>1</v>
      </c>
      <c r="B20" s="537"/>
      <c r="C20" s="537"/>
      <c r="D20" s="537"/>
      <c r="E20" s="537"/>
      <c r="F20" s="174">
        <v>2</v>
      </c>
    </row>
    <row r="21" spans="1:8" ht="18.75" x14ac:dyDescent="0.25">
      <c r="A21" s="537" t="s">
        <v>303</v>
      </c>
      <c r="B21" s="537"/>
      <c r="C21" s="537"/>
      <c r="D21" s="537"/>
      <c r="E21" s="537"/>
      <c r="F21" s="179">
        <v>0</v>
      </c>
    </row>
    <row r="23" spans="1:8" s="180" customFormat="1" ht="65.25" customHeight="1" x14ac:dyDescent="0.3">
      <c r="A23" s="538" t="s">
        <v>512</v>
      </c>
      <c r="B23" s="488"/>
      <c r="C23" s="488"/>
      <c r="D23" s="488"/>
      <c r="E23" s="488"/>
      <c r="F23" s="488"/>
      <c r="G23" s="488"/>
      <c r="H23" s="488"/>
    </row>
    <row r="24" spans="1:8" ht="18.75" x14ac:dyDescent="0.3">
      <c r="B24" s="534"/>
      <c r="C24" s="534"/>
      <c r="D24" s="534"/>
      <c r="E24" s="534"/>
      <c r="F24" s="534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opLeftCell="A19" workbookViewId="0">
      <selection activeCell="A25" sqref="A2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39" t="s">
        <v>458</v>
      </c>
      <c r="B1" s="498"/>
    </row>
    <row r="2" spans="1:3" x14ac:dyDescent="0.25">
      <c r="A2" s="539" t="s">
        <v>487</v>
      </c>
      <c r="B2" s="498"/>
    </row>
    <row r="3" spans="1:3" x14ac:dyDescent="0.25">
      <c r="A3" s="539" t="s">
        <v>395</v>
      </c>
      <c r="B3" s="498"/>
    </row>
    <row r="4" spans="1:3" x14ac:dyDescent="0.25">
      <c r="A4" s="539" t="s">
        <v>488</v>
      </c>
      <c r="B4" s="540"/>
    </row>
    <row r="6" spans="1:3" ht="18.75" x14ac:dyDescent="0.3">
      <c r="A6" s="542" t="s">
        <v>382</v>
      </c>
      <c r="B6" s="542"/>
      <c r="C6" s="542"/>
    </row>
    <row r="7" spans="1:3" ht="18.75" x14ac:dyDescent="0.3">
      <c r="A7" s="172"/>
    </row>
    <row r="8" spans="1:3" ht="42.75" customHeight="1" x14ac:dyDescent="0.3">
      <c r="A8" s="213" t="s">
        <v>304</v>
      </c>
      <c r="B8" s="214" t="s">
        <v>383</v>
      </c>
    </row>
    <row r="9" spans="1:3" ht="31.5" x14ac:dyDescent="0.25">
      <c r="A9" s="215" t="s">
        <v>384</v>
      </c>
      <c r="B9" s="216">
        <v>100</v>
      </c>
    </row>
    <row r="10" spans="1:3" ht="15.75" x14ac:dyDescent="0.25">
      <c r="A10" s="215" t="s">
        <v>227</v>
      </c>
      <c r="B10" s="216">
        <v>100</v>
      </c>
    </row>
    <row r="11" spans="1:3" ht="15.75" x14ac:dyDescent="0.25">
      <c r="A11" s="215" t="s">
        <v>306</v>
      </c>
      <c r="B11" s="216">
        <v>100</v>
      </c>
    </row>
    <row r="12" spans="1:3" ht="15.75" x14ac:dyDescent="0.25">
      <c r="A12" s="215" t="s">
        <v>308</v>
      </c>
      <c r="B12" s="216">
        <v>100</v>
      </c>
    </row>
    <row r="13" spans="1:3" ht="63" x14ac:dyDescent="0.25">
      <c r="A13" s="215" t="s">
        <v>385</v>
      </c>
      <c r="B13" s="216">
        <v>100</v>
      </c>
    </row>
    <row r="14" spans="1:3" ht="48" customHeight="1" x14ac:dyDescent="0.25">
      <c r="A14" s="217" t="s">
        <v>386</v>
      </c>
      <c r="B14" s="216">
        <v>100</v>
      </c>
    </row>
    <row r="15" spans="1:3" ht="47.25" x14ac:dyDescent="0.25">
      <c r="A15" s="217" t="s">
        <v>305</v>
      </c>
      <c r="B15" s="216">
        <v>100</v>
      </c>
    </row>
    <row r="16" spans="1:3" ht="31.5" x14ac:dyDescent="0.25">
      <c r="A16" s="215" t="s">
        <v>387</v>
      </c>
      <c r="B16" s="216">
        <v>100</v>
      </c>
    </row>
    <row r="17" spans="1:2" ht="63" x14ac:dyDescent="0.25">
      <c r="A17" s="215" t="s">
        <v>388</v>
      </c>
      <c r="B17" s="216" t="s">
        <v>307</v>
      </c>
    </row>
    <row r="18" spans="1:2" ht="47.25" x14ac:dyDescent="0.25">
      <c r="A18" s="215" t="s">
        <v>389</v>
      </c>
      <c r="B18" s="216">
        <v>100</v>
      </c>
    </row>
    <row r="19" spans="1:2" ht="63" x14ac:dyDescent="0.25">
      <c r="A19" s="215" t="s">
        <v>390</v>
      </c>
      <c r="B19" s="216">
        <v>100</v>
      </c>
    </row>
    <row r="20" spans="1:2" ht="84" customHeight="1" x14ac:dyDescent="0.25">
      <c r="A20" s="217" t="s">
        <v>391</v>
      </c>
      <c r="B20" s="216">
        <v>100</v>
      </c>
    </row>
    <row r="21" spans="1:2" ht="63" x14ac:dyDescent="0.25">
      <c r="A21" s="215" t="s">
        <v>392</v>
      </c>
      <c r="B21" s="216">
        <v>100</v>
      </c>
    </row>
    <row r="22" spans="1:2" ht="47.25" x14ac:dyDescent="0.25">
      <c r="A22" s="215" t="s">
        <v>393</v>
      </c>
      <c r="B22" s="216">
        <v>100</v>
      </c>
    </row>
    <row r="23" spans="1:2" ht="63" x14ac:dyDescent="0.25">
      <c r="A23" s="215" t="s">
        <v>394</v>
      </c>
      <c r="B23" s="216">
        <v>100</v>
      </c>
    </row>
    <row r="24" spans="1:2" ht="31.5" customHeight="1" x14ac:dyDescent="0.25">
      <c r="A24" s="541" t="s">
        <v>513</v>
      </c>
      <c r="B24" s="541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2" workbookViewId="0">
      <selection activeCell="A35" sqref="A35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37" t="s">
        <v>259</v>
      </c>
    </row>
    <row r="3" spans="1:3" ht="15.75" x14ac:dyDescent="0.25">
      <c r="C3" s="137" t="s">
        <v>0</v>
      </c>
    </row>
    <row r="4" spans="1:3" ht="15.75" x14ac:dyDescent="0.25">
      <c r="C4" s="137" t="s">
        <v>1</v>
      </c>
    </row>
    <row r="5" spans="1:3" ht="15.75" x14ac:dyDescent="0.25">
      <c r="C5" s="137" t="s">
        <v>2</v>
      </c>
    </row>
    <row r="6" spans="1:3" x14ac:dyDescent="0.25">
      <c r="C6" s="140" t="s">
        <v>485</v>
      </c>
    </row>
    <row r="10" spans="1:3" ht="83.25" customHeight="1" x14ac:dyDescent="0.25">
      <c r="A10" s="494" t="s">
        <v>459</v>
      </c>
      <c r="B10" s="494"/>
      <c r="C10" s="494"/>
    </row>
    <row r="11" spans="1:3" ht="18.75" x14ac:dyDescent="0.3">
      <c r="A11" s="235"/>
    </row>
    <row r="12" spans="1:3" ht="37.5" x14ac:dyDescent="0.25">
      <c r="A12" s="236" t="s">
        <v>260</v>
      </c>
      <c r="B12" s="236" t="s">
        <v>261</v>
      </c>
      <c r="C12" s="236" t="s">
        <v>262</v>
      </c>
    </row>
    <row r="13" spans="1:3" ht="17.25" customHeight="1" x14ac:dyDescent="0.25">
      <c r="A13" s="543" t="s">
        <v>263</v>
      </c>
      <c r="B13" s="544" t="s">
        <v>264</v>
      </c>
      <c r="C13" s="200" t="s">
        <v>265</v>
      </c>
    </row>
    <row r="14" spans="1:3" ht="17.25" customHeight="1" x14ac:dyDescent="0.25">
      <c r="A14" s="543"/>
      <c r="B14" s="544"/>
      <c r="C14" s="200" t="s">
        <v>266</v>
      </c>
    </row>
    <row r="15" spans="1:3" ht="56.25" x14ac:dyDescent="0.25">
      <c r="A15" s="543"/>
      <c r="B15" s="544"/>
      <c r="C15" s="200" t="s">
        <v>267</v>
      </c>
    </row>
    <row r="16" spans="1:3" ht="18.75" x14ac:dyDescent="0.25">
      <c r="A16" s="543"/>
      <c r="B16" s="544"/>
      <c r="C16" s="200" t="s">
        <v>268</v>
      </c>
    </row>
    <row r="17" spans="1:3" ht="18.75" x14ac:dyDescent="0.25">
      <c r="A17" s="543"/>
      <c r="B17" s="544"/>
      <c r="C17" s="200" t="s">
        <v>269</v>
      </c>
    </row>
    <row r="18" spans="1:3" ht="18.75" x14ac:dyDescent="0.25">
      <c r="A18" s="543"/>
      <c r="B18" s="544"/>
      <c r="C18" s="200" t="s">
        <v>270</v>
      </c>
    </row>
    <row r="19" spans="1:3" ht="37.5" x14ac:dyDescent="0.25">
      <c r="A19" s="543"/>
      <c r="B19" s="544"/>
      <c r="C19" s="200" t="s">
        <v>271</v>
      </c>
    </row>
    <row r="20" spans="1:3" ht="37.5" x14ac:dyDescent="0.25">
      <c r="A20" s="543"/>
      <c r="B20" s="544"/>
      <c r="C20" s="200" t="s">
        <v>272</v>
      </c>
    </row>
    <row r="21" spans="1:3" ht="18.75" x14ac:dyDescent="0.25">
      <c r="A21" s="543" t="s">
        <v>273</v>
      </c>
      <c r="B21" s="544" t="s">
        <v>274</v>
      </c>
      <c r="C21" s="200" t="s">
        <v>265</v>
      </c>
    </row>
    <row r="22" spans="1:3" ht="18.75" x14ac:dyDescent="0.25">
      <c r="A22" s="543"/>
      <c r="B22" s="544"/>
      <c r="C22" s="200" t="s">
        <v>266</v>
      </c>
    </row>
    <row r="23" spans="1:3" ht="56.25" x14ac:dyDescent="0.25">
      <c r="A23" s="543"/>
      <c r="B23" s="544"/>
      <c r="C23" s="200" t="s">
        <v>267</v>
      </c>
    </row>
    <row r="24" spans="1:3" ht="18.75" x14ac:dyDescent="0.25">
      <c r="A24" s="543"/>
      <c r="B24" s="544"/>
      <c r="C24" s="200" t="s">
        <v>268</v>
      </c>
    </row>
    <row r="25" spans="1:3" ht="18.75" x14ac:dyDescent="0.25">
      <c r="A25" s="543"/>
      <c r="B25" s="544"/>
      <c r="C25" s="200" t="s">
        <v>269</v>
      </c>
    </row>
    <row r="26" spans="1:3" ht="18.75" x14ac:dyDescent="0.25">
      <c r="A26" s="543" t="s">
        <v>275</v>
      </c>
      <c r="B26" s="544" t="s">
        <v>276</v>
      </c>
      <c r="C26" s="200" t="s">
        <v>265</v>
      </c>
    </row>
    <row r="27" spans="1:3" ht="18.75" x14ac:dyDescent="0.25">
      <c r="A27" s="543"/>
      <c r="B27" s="544"/>
      <c r="C27" s="200" t="s">
        <v>266</v>
      </c>
    </row>
    <row r="28" spans="1:3" ht="56.25" x14ac:dyDescent="0.25">
      <c r="A28" s="543"/>
      <c r="B28" s="544"/>
      <c r="C28" s="200" t="s">
        <v>267</v>
      </c>
    </row>
    <row r="29" spans="1:3" ht="18.75" x14ac:dyDescent="0.25">
      <c r="A29" s="543"/>
      <c r="B29" s="544"/>
      <c r="C29" s="200" t="s">
        <v>268</v>
      </c>
    </row>
    <row r="30" spans="1:3" ht="18.75" x14ac:dyDescent="0.25">
      <c r="A30" s="543"/>
      <c r="B30" s="544"/>
      <c r="C30" s="200" t="s">
        <v>277</v>
      </c>
    </row>
    <row r="31" spans="1:3" ht="18.75" x14ac:dyDescent="0.25">
      <c r="A31" s="543"/>
      <c r="B31" s="544"/>
      <c r="C31" s="200" t="s">
        <v>278</v>
      </c>
    </row>
    <row r="32" spans="1:3" ht="112.5" x14ac:dyDescent="0.25">
      <c r="A32" s="237" t="s">
        <v>279</v>
      </c>
      <c r="B32" s="200" t="s">
        <v>280</v>
      </c>
      <c r="C32" s="200" t="s">
        <v>281</v>
      </c>
    </row>
    <row r="33" spans="1:3" ht="15.75" x14ac:dyDescent="0.25">
      <c r="A33" s="238"/>
    </row>
    <row r="34" spans="1:3" ht="18.75" x14ac:dyDescent="0.3">
      <c r="A34" s="523" t="s">
        <v>506</v>
      </c>
      <c r="B34" s="523"/>
      <c r="C34" s="523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opLeftCell="A22" zoomScale="80" zoomScaleNormal="80" zoomScaleSheetLayoutView="106" workbookViewId="0">
      <selection activeCell="E21" sqref="E21"/>
    </sheetView>
  </sheetViews>
  <sheetFormatPr defaultRowHeight="15" x14ac:dyDescent="0.25"/>
  <cols>
    <col min="1" max="1" width="29.7109375" customWidth="1"/>
    <col min="2" max="2" width="55.42578125" customWidth="1"/>
    <col min="3" max="3" width="17" style="41" customWidth="1"/>
    <col min="4" max="4" width="14.28515625" customWidth="1"/>
    <col min="5" max="5" width="17.5703125" customWidth="1"/>
  </cols>
  <sheetData>
    <row r="1" spans="1:6" ht="15.75" x14ac:dyDescent="0.25">
      <c r="E1" s="136" t="s">
        <v>197</v>
      </c>
    </row>
    <row r="2" spans="1:6" ht="15.75" x14ac:dyDescent="0.25">
      <c r="E2" s="136" t="s">
        <v>489</v>
      </c>
    </row>
    <row r="3" spans="1:6" ht="15.75" x14ac:dyDescent="0.25">
      <c r="E3" s="49" t="s">
        <v>1</v>
      </c>
    </row>
    <row r="4" spans="1:6" ht="15.75" x14ac:dyDescent="0.25">
      <c r="E4" s="49" t="s">
        <v>2</v>
      </c>
    </row>
    <row r="5" spans="1:6" x14ac:dyDescent="0.25">
      <c r="D5" s="479" t="s">
        <v>532</v>
      </c>
      <c r="E5" s="464"/>
    </row>
    <row r="7" spans="1:6" ht="33.75" customHeight="1" x14ac:dyDescent="0.3">
      <c r="A7" s="480" t="s">
        <v>493</v>
      </c>
      <c r="B7" s="480"/>
      <c r="C7" s="480"/>
      <c r="F7" s="199"/>
    </row>
    <row r="8" spans="1:6" ht="18.75" x14ac:dyDescent="0.3">
      <c r="A8" s="493"/>
      <c r="B8" s="493"/>
      <c r="C8" s="493"/>
    </row>
    <row r="9" spans="1:6" ht="18.75" x14ac:dyDescent="0.3">
      <c r="C9" s="50" t="s">
        <v>3</v>
      </c>
    </row>
    <row r="10" spans="1:6" ht="132.75" customHeight="1" x14ac:dyDescent="0.25">
      <c r="A10" s="115" t="s">
        <v>196</v>
      </c>
      <c r="B10" s="115" t="s">
        <v>195</v>
      </c>
      <c r="C10" s="417" t="s">
        <v>491</v>
      </c>
      <c r="D10" s="417" t="s">
        <v>492</v>
      </c>
      <c r="E10" s="417" t="s">
        <v>490</v>
      </c>
    </row>
    <row r="11" spans="1:6" ht="37.5" x14ac:dyDescent="0.25">
      <c r="A11" s="115" t="s">
        <v>194</v>
      </c>
      <c r="B11" s="114" t="s">
        <v>353</v>
      </c>
      <c r="C11" s="111">
        <f>C12+C13+C17+C20+C21+C16+C18+C19</f>
        <v>12965.4</v>
      </c>
      <c r="D11" s="111">
        <f>D12+D13+D17+D20+D21+D16+D18+D19+D22</f>
        <v>3275.8999999999996</v>
      </c>
      <c r="E11" s="111">
        <f>D11/C11*100</f>
        <v>25.266478473475555</v>
      </c>
    </row>
    <row r="12" spans="1:6" ht="28.5" customHeight="1" x14ac:dyDescent="0.25">
      <c r="A12" s="139" t="s">
        <v>212</v>
      </c>
      <c r="B12" s="134" t="s">
        <v>193</v>
      </c>
      <c r="C12" s="116">
        <v>2400</v>
      </c>
      <c r="D12" s="116">
        <v>408.9</v>
      </c>
      <c r="E12" s="445">
        <f>D12/C12*100</f>
        <v>17.037500000000001</v>
      </c>
    </row>
    <row r="13" spans="1:6" ht="29.25" customHeight="1" x14ac:dyDescent="0.25">
      <c r="A13" s="135" t="s">
        <v>357</v>
      </c>
      <c r="B13" s="481" t="s">
        <v>354</v>
      </c>
      <c r="C13" s="484">
        <v>3495.9</v>
      </c>
      <c r="D13" s="484">
        <v>800.4</v>
      </c>
      <c r="E13" s="484">
        <f>D13/C13*100</f>
        <v>22.895391744615122</v>
      </c>
    </row>
    <row r="14" spans="1:6" ht="33" customHeight="1" x14ac:dyDescent="0.25">
      <c r="A14" s="139" t="s">
        <v>355</v>
      </c>
      <c r="B14" s="482"/>
      <c r="C14" s="485"/>
      <c r="D14" s="485"/>
      <c r="E14" s="489"/>
    </row>
    <row r="15" spans="1:6" ht="78" customHeight="1" x14ac:dyDescent="0.25">
      <c r="A15" s="234" t="s">
        <v>356</v>
      </c>
      <c r="B15" s="483"/>
      <c r="C15" s="486"/>
      <c r="D15" s="486"/>
      <c r="E15" s="490"/>
    </row>
    <row r="16" spans="1:6" ht="27.75" customHeight="1" x14ac:dyDescent="0.25">
      <c r="A16" s="135" t="s">
        <v>317</v>
      </c>
      <c r="B16" s="134" t="s">
        <v>190</v>
      </c>
      <c r="C16" s="113">
        <v>80</v>
      </c>
      <c r="D16" s="113">
        <v>4.2</v>
      </c>
      <c r="E16" s="113">
        <f>D16/C16*100</f>
        <v>5.2500000000000009</v>
      </c>
    </row>
    <row r="17" spans="1:7" ht="77.25" customHeight="1" x14ac:dyDescent="0.25">
      <c r="A17" s="225" t="s">
        <v>192</v>
      </c>
      <c r="B17" s="402" t="s">
        <v>191</v>
      </c>
      <c r="C17" s="184">
        <v>2000</v>
      </c>
      <c r="D17" s="184">
        <v>233.8</v>
      </c>
      <c r="E17" s="113">
        <f t="shared" ref="E17:E21" si="0">D17/C17*100</f>
        <v>11.690000000000001</v>
      </c>
    </row>
    <row r="18" spans="1:7" ht="58.5" customHeight="1" x14ac:dyDescent="0.25">
      <c r="A18" s="225" t="s">
        <v>213</v>
      </c>
      <c r="B18" s="402" t="s">
        <v>288</v>
      </c>
      <c r="C18" s="184">
        <v>800</v>
      </c>
      <c r="D18" s="184">
        <v>538.1</v>
      </c>
      <c r="E18" s="113">
        <f t="shared" si="0"/>
        <v>67.262500000000003</v>
      </c>
    </row>
    <row r="19" spans="1:7" ht="67.5" customHeight="1" x14ac:dyDescent="0.25">
      <c r="A19" s="225" t="s">
        <v>214</v>
      </c>
      <c r="B19" s="403" t="s">
        <v>473</v>
      </c>
      <c r="C19" s="184">
        <v>4000</v>
      </c>
      <c r="D19" s="184">
        <v>244.3</v>
      </c>
      <c r="E19" s="113">
        <f t="shared" si="0"/>
        <v>6.1075000000000008</v>
      </c>
    </row>
    <row r="20" spans="1:7" ht="119.25" customHeight="1" x14ac:dyDescent="0.3">
      <c r="A20" s="225" t="s">
        <v>318</v>
      </c>
      <c r="B20" s="404" t="s">
        <v>283</v>
      </c>
      <c r="C20" s="405">
        <v>139.5</v>
      </c>
      <c r="D20" s="405">
        <v>13.8</v>
      </c>
      <c r="E20" s="113">
        <f t="shared" si="0"/>
        <v>9.89247311827957</v>
      </c>
    </row>
    <row r="21" spans="1:7" ht="37.5" x14ac:dyDescent="0.3">
      <c r="A21" s="406" t="s">
        <v>209</v>
      </c>
      <c r="B21" s="407" t="s">
        <v>210</v>
      </c>
      <c r="C21" s="405">
        <v>50</v>
      </c>
      <c r="D21" s="405">
        <v>1029.2</v>
      </c>
      <c r="E21" s="113">
        <f t="shared" si="0"/>
        <v>2058.4</v>
      </c>
    </row>
    <row r="22" spans="1:7" ht="93.75" x14ac:dyDescent="0.3">
      <c r="A22" s="447" t="s">
        <v>514</v>
      </c>
      <c r="B22" s="448" t="s">
        <v>228</v>
      </c>
      <c r="C22" s="405"/>
      <c r="D22" s="405">
        <v>3.2</v>
      </c>
      <c r="E22" s="113"/>
    </row>
    <row r="23" spans="1:7" ht="37.5" x14ac:dyDescent="0.25">
      <c r="A23" s="408" t="s">
        <v>189</v>
      </c>
      <c r="B23" s="409" t="s">
        <v>188</v>
      </c>
      <c r="C23" s="410">
        <f>C24+C26+C27+C28+C25</f>
        <v>10881.699999999999</v>
      </c>
      <c r="D23" s="410">
        <f>D24+D26+D27+D28+D25</f>
        <v>2462.7000000000003</v>
      </c>
      <c r="E23" s="410">
        <f>D23/C23*100</f>
        <v>22.631574110662861</v>
      </c>
    </row>
    <row r="24" spans="1:7" ht="48" customHeight="1" x14ac:dyDescent="0.25">
      <c r="A24" s="411" t="s">
        <v>319</v>
      </c>
      <c r="B24" s="412" t="s">
        <v>187</v>
      </c>
      <c r="C24" s="413">
        <v>9018.7999999999993</v>
      </c>
      <c r="D24" s="413">
        <v>2260</v>
      </c>
      <c r="E24" s="185">
        <f t="shared" ref="E24:E27" si="1">D24/C24*100</f>
        <v>25.058766132966692</v>
      </c>
    </row>
    <row r="25" spans="1:7" ht="53.25" customHeight="1" x14ac:dyDescent="0.25">
      <c r="A25" s="411" t="s">
        <v>496</v>
      </c>
      <c r="B25" s="412" t="s">
        <v>187</v>
      </c>
      <c r="C25" s="413">
        <v>589.70000000000005</v>
      </c>
      <c r="D25" s="413">
        <v>147.4</v>
      </c>
      <c r="E25" s="185">
        <f t="shared" ref="E25" si="2">D25/C25*100</f>
        <v>24.995760556215025</v>
      </c>
    </row>
    <row r="26" spans="1:7" ht="60.75" customHeight="1" x14ac:dyDescent="0.25">
      <c r="A26" s="411" t="s">
        <v>321</v>
      </c>
      <c r="B26" s="414" t="s">
        <v>184</v>
      </c>
      <c r="C26" s="184">
        <v>3.8</v>
      </c>
      <c r="D26" s="184">
        <v>0</v>
      </c>
      <c r="E26" s="185">
        <f t="shared" si="1"/>
        <v>0</v>
      </c>
    </row>
    <row r="27" spans="1:7" ht="79.5" customHeight="1" x14ac:dyDescent="0.25">
      <c r="A27" s="411" t="s">
        <v>320</v>
      </c>
      <c r="B27" s="414" t="s">
        <v>185</v>
      </c>
      <c r="C27" s="185">
        <v>245.3</v>
      </c>
      <c r="D27" s="185">
        <v>55.3</v>
      </c>
      <c r="E27" s="185">
        <f t="shared" si="1"/>
        <v>22.543823889115366</v>
      </c>
    </row>
    <row r="28" spans="1:7" ht="117.75" customHeight="1" x14ac:dyDescent="0.3">
      <c r="A28" s="225" t="s">
        <v>477</v>
      </c>
      <c r="B28" s="415" t="s">
        <v>482</v>
      </c>
      <c r="C28" s="167">
        <v>1024.0999999999999</v>
      </c>
      <c r="D28" s="167">
        <v>0</v>
      </c>
      <c r="E28" s="167">
        <f>D28/C28*100</f>
        <v>0</v>
      </c>
    </row>
    <row r="29" spans="1:7" ht="18.75" x14ac:dyDescent="0.25">
      <c r="A29" s="491" t="s">
        <v>183</v>
      </c>
      <c r="B29" s="492"/>
      <c r="C29" s="112">
        <f>C11+C23</f>
        <v>23847.1</v>
      </c>
      <c r="D29" s="112">
        <f t="shared" ref="D29:E29" si="3">D11+D23</f>
        <v>5738.6</v>
      </c>
      <c r="E29" s="112">
        <f t="shared" si="3"/>
        <v>47.898052584138412</v>
      </c>
      <c r="G29" s="7"/>
    </row>
    <row r="31" spans="1:7" ht="18.75" x14ac:dyDescent="0.25">
      <c r="A31" s="487" t="s">
        <v>504</v>
      </c>
      <c r="B31" s="487"/>
      <c r="C31" s="488"/>
    </row>
  </sheetData>
  <mergeCells count="9">
    <mergeCell ref="D5:E5"/>
    <mergeCell ref="A7:C7"/>
    <mergeCell ref="B13:B15"/>
    <mergeCell ref="C13:C15"/>
    <mergeCell ref="A31:C31"/>
    <mergeCell ref="D13:D15"/>
    <mergeCell ref="E13:E15"/>
    <mergeCell ref="A29:B29"/>
    <mergeCell ref="A8:C8"/>
  </mergeCells>
  <phoneticPr fontId="36" type="noConversion"/>
  <pageMargins left="0.70866141732283472" right="0.70866141732283472" top="0.35433070866141736" bottom="0.35433070866141736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opLeftCell="A22" workbookViewId="0">
      <selection activeCell="B40" sqref="B40"/>
    </sheetView>
  </sheetViews>
  <sheetFormatPr defaultRowHeight="15" x14ac:dyDescent="0.25"/>
  <cols>
    <col min="1" max="1" width="26.42578125" customWidth="1"/>
    <col min="2" max="2" width="33.7109375" customWidth="1"/>
    <col min="3" max="3" width="12.5703125" style="7" customWidth="1"/>
    <col min="4" max="4" width="11.5703125" customWidth="1"/>
    <col min="5" max="5" width="12" customWidth="1"/>
  </cols>
  <sheetData>
    <row r="1" spans="1:5" ht="15.75" x14ac:dyDescent="0.25">
      <c r="E1" s="144" t="s">
        <v>50</v>
      </c>
    </row>
    <row r="2" spans="1:5" ht="15.75" x14ac:dyDescent="0.25">
      <c r="E2" s="144" t="s">
        <v>489</v>
      </c>
    </row>
    <row r="3" spans="1:5" ht="15.75" x14ac:dyDescent="0.25">
      <c r="E3" s="144" t="s">
        <v>1</v>
      </c>
    </row>
    <row r="4" spans="1:5" ht="15.75" x14ac:dyDescent="0.25">
      <c r="E4" s="144" t="s">
        <v>2</v>
      </c>
    </row>
    <row r="5" spans="1:5" x14ac:dyDescent="0.25">
      <c r="D5" s="498" t="s">
        <v>532</v>
      </c>
      <c r="E5" s="498"/>
    </row>
    <row r="6" spans="1:5" ht="49.5" customHeight="1" x14ac:dyDescent="0.3">
      <c r="A6" s="494" t="s">
        <v>494</v>
      </c>
      <c r="B6" s="495"/>
      <c r="C6" s="495"/>
      <c r="D6" s="145"/>
    </row>
    <row r="7" spans="1:5" ht="18.75" customHeight="1" x14ac:dyDescent="0.25">
      <c r="D7" s="147"/>
      <c r="E7" s="258" t="s">
        <v>3</v>
      </c>
    </row>
    <row r="8" spans="1:5" ht="114" customHeight="1" x14ac:dyDescent="0.25">
      <c r="A8" s="239" t="s">
        <v>196</v>
      </c>
      <c r="B8" s="239" t="s">
        <v>195</v>
      </c>
      <c r="C8" s="417" t="s">
        <v>491</v>
      </c>
      <c r="D8" s="417" t="s">
        <v>492</v>
      </c>
      <c r="E8" s="417" t="s">
        <v>490</v>
      </c>
    </row>
    <row r="9" spans="1:5" ht="16.5" x14ac:dyDescent="0.25">
      <c r="A9" s="240">
        <v>1</v>
      </c>
      <c r="B9" s="240">
        <v>2</v>
      </c>
      <c r="C9" s="241">
        <v>3</v>
      </c>
      <c r="D9" s="241">
        <v>4</v>
      </c>
      <c r="E9" s="241">
        <v>5</v>
      </c>
    </row>
    <row r="10" spans="1:5" ht="25.5" customHeight="1" x14ac:dyDescent="0.25">
      <c r="A10" s="242" t="s">
        <v>247</v>
      </c>
      <c r="B10" s="243" t="s">
        <v>188</v>
      </c>
      <c r="C10" s="244">
        <f>C11+C15+C20</f>
        <v>10292</v>
      </c>
      <c r="D10" s="244">
        <f t="shared" ref="D10" si="0">D11+D15+D20</f>
        <v>2315.3000000000002</v>
      </c>
      <c r="E10" s="244">
        <f>D10/C10*100</f>
        <v>22.49611348620288</v>
      </c>
    </row>
    <row r="11" spans="1:5" ht="76.5" customHeight="1" x14ac:dyDescent="0.25">
      <c r="A11" s="245" t="s">
        <v>248</v>
      </c>
      <c r="B11" s="246" t="s">
        <v>249</v>
      </c>
      <c r="C11" s="247">
        <f>C12</f>
        <v>9018.7999999999993</v>
      </c>
      <c r="D11" s="247">
        <f t="shared" ref="D11:D13" si="1">D12</f>
        <v>2260</v>
      </c>
      <c r="E11" s="247">
        <f>D11/C11*100</f>
        <v>25.058766132966692</v>
      </c>
    </row>
    <row r="12" spans="1:5" ht="47.25" customHeight="1" x14ac:dyDescent="0.25">
      <c r="A12" s="248" t="s">
        <v>322</v>
      </c>
      <c r="B12" s="249" t="s">
        <v>250</v>
      </c>
      <c r="C12" s="247">
        <f>C13</f>
        <v>9018.7999999999993</v>
      </c>
      <c r="D12" s="247">
        <f t="shared" si="1"/>
        <v>2260</v>
      </c>
      <c r="E12" s="247">
        <f t="shared" ref="E12:E22" si="2">D12/C12*100</f>
        <v>25.058766132966692</v>
      </c>
    </row>
    <row r="13" spans="1:5" ht="42.75" customHeight="1" x14ac:dyDescent="0.25">
      <c r="A13" s="250" t="s">
        <v>323</v>
      </c>
      <c r="B13" s="249" t="s">
        <v>251</v>
      </c>
      <c r="C13" s="247">
        <f>C14</f>
        <v>9018.7999999999993</v>
      </c>
      <c r="D13" s="247">
        <f t="shared" si="1"/>
        <v>2260</v>
      </c>
      <c r="E13" s="247">
        <f t="shared" si="2"/>
        <v>25.058766132966692</v>
      </c>
    </row>
    <row r="14" spans="1:5" ht="60" customHeight="1" x14ac:dyDescent="0.25">
      <c r="A14" s="248" t="s">
        <v>319</v>
      </c>
      <c r="B14" s="249" t="s">
        <v>187</v>
      </c>
      <c r="C14" s="247">
        <v>9018.7999999999993</v>
      </c>
      <c r="D14" s="247">
        <v>2260</v>
      </c>
      <c r="E14" s="247">
        <f t="shared" si="2"/>
        <v>25.058766132966692</v>
      </c>
    </row>
    <row r="15" spans="1:5" ht="61.5" customHeight="1" x14ac:dyDescent="0.25">
      <c r="A15" s="248" t="s">
        <v>324</v>
      </c>
      <c r="B15" s="251" t="s">
        <v>252</v>
      </c>
      <c r="C15" s="252">
        <f>C19+C17</f>
        <v>249.10000000000002</v>
      </c>
      <c r="D15" s="252">
        <f t="shared" ref="D15" si="3">D19+D17</f>
        <v>55.3</v>
      </c>
      <c r="E15" s="247">
        <f t="shared" si="2"/>
        <v>22.199919710959453</v>
      </c>
    </row>
    <row r="16" spans="1:5" ht="75" customHeight="1" x14ac:dyDescent="0.25">
      <c r="A16" s="248" t="s">
        <v>325</v>
      </c>
      <c r="B16" s="251" t="s">
        <v>254</v>
      </c>
      <c r="C16" s="252">
        <v>3.8</v>
      </c>
      <c r="D16" s="252">
        <v>0</v>
      </c>
      <c r="E16" s="247">
        <f t="shared" si="2"/>
        <v>0</v>
      </c>
    </row>
    <row r="17" spans="1:5" ht="95.25" customHeight="1" x14ac:dyDescent="0.25">
      <c r="A17" s="248" t="s">
        <v>321</v>
      </c>
      <c r="B17" s="251" t="s">
        <v>184</v>
      </c>
      <c r="C17" s="252">
        <v>3.8</v>
      </c>
      <c r="D17" s="252">
        <v>0</v>
      </c>
      <c r="E17" s="247">
        <f t="shared" si="2"/>
        <v>0</v>
      </c>
    </row>
    <row r="18" spans="1:5" ht="92.25" customHeight="1" x14ac:dyDescent="0.25">
      <c r="A18" s="248" t="s">
        <v>326</v>
      </c>
      <c r="B18" s="251" t="s">
        <v>253</v>
      </c>
      <c r="C18" s="252">
        <f>C19</f>
        <v>245.3</v>
      </c>
      <c r="D18" s="252">
        <f t="shared" ref="D18" si="4">D19</f>
        <v>55.3</v>
      </c>
      <c r="E18" s="247">
        <f t="shared" si="2"/>
        <v>22.543823889115366</v>
      </c>
    </row>
    <row r="19" spans="1:5" ht="93" customHeight="1" x14ac:dyDescent="0.25">
      <c r="A19" s="250" t="s">
        <v>320</v>
      </c>
      <c r="B19" s="251" t="s">
        <v>185</v>
      </c>
      <c r="C19" s="252">
        <v>245.3</v>
      </c>
      <c r="D19" s="252">
        <v>55.3</v>
      </c>
      <c r="E19" s="247">
        <f t="shared" si="2"/>
        <v>22.543823889115366</v>
      </c>
    </row>
    <row r="20" spans="1:5" ht="82.5" customHeight="1" x14ac:dyDescent="0.25">
      <c r="A20" s="253" t="s">
        <v>537</v>
      </c>
      <c r="B20" s="460" t="s">
        <v>538</v>
      </c>
      <c r="C20" s="254">
        <f>C22</f>
        <v>1024.0999999999999</v>
      </c>
      <c r="D20" s="254">
        <f t="shared" ref="D20:D21" si="5">D22</f>
        <v>0</v>
      </c>
      <c r="E20" s="247">
        <f t="shared" si="2"/>
        <v>0</v>
      </c>
    </row>
    <row r="21" spans="1:5" ht="161.25" customHeight="1" x14ac:dyDescent="0.25">
      <c r="A21" s="253" t="s">
        <v>483</v>
      </c>
      <c r="B21" s="460" t="s">
        <v>539</v>
      </c>
      <c r="C21" s="254">
        <v>1024.0999999999999</v>
      </c>
      <c r="D21" s="254">
        <f t="shared" si="5"/>
        <v>0</v>
      </c>
      <c r="E21" s="247">
        <f t="shared" ref="E21" si="6">D21/C21*100</f>
        <v>0</v>
      </c>
    </row>
    <row r="22" spans="1:5" ht="172.5" customHeight="1" x14ac:dyDescent="0.25">
      <c r="A22" s="253" t="s">
        <v>477</v>
      </c>
      <c r="B22" s="255" t="s">
        <v>482</v>
      </c>
      <c r="C22" s="254">
        <v>1024.0999999999999</v>
      </c>
      <c r="D22" s="254">
        <v>0</v>
      </c>
      <c r="E22" s="247">
        <f t="shared" si="2"/>
        <v>0</v>
      </c>
    </row>
    <row r="23" spans="1:5" ht="17.25" x14ac:dyDescent="0.3">
      <c r="A23" s="256"/>
      <c r="B23" s="256"/>
      <c r="C23" s="257"/>
    </row>
    <row r="24" spans="1:5" ht="84" customHeight="1" x14ac:dyDescent="0.3">
      <c r="A24" s="496" t="s">
        <v>505</v>
      </c>
      <c r="B24" s="497"/>
      <c r="C24" s="497"/>
    </row>
    <row r="25" spans="1:5" ht="18.75" x14ac:dyDescent="0.25">
      <c r="A25" s="150"/>
      <c r="B25" s="151"/>
      <c r="C25" s="152"/>
      <c r="E25" s="7"/>
    </row>
    <row r="26" spans="1:5" ht="18.75" x14ac:dyDescent="0.25">
      <c r="A26" s="463"/>
      <c r="B26" s="464"/>
      <c r="C26" s="464"/>
    </row>
  </sheetData>
  <mergeCells count="4">
    <mergeCell ref="A6:C6"/>
    <mergeCell ref="A26:C26"/>
    <mergeCell ref="A24:C24"/>
    <mergeCell ref="D5:E5"/>
  </mergeCells>
  <phoneticPr fontId="36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topLeftCell="A10" workbookViewId="0">
      <selection activeCell="A15" sqref="A15"/>
    </sheetView>
  </sheetViews>
  <sheetFormatPr defaultRowHeight="15" x14ac:dyDescent="0.25"/>
  <cols>
    <col min="1" max="1" width="28.5703125" customWidth="1"/>
    <col min="2" max="2" width="44" customWidth="1"/>
    <col min="3" max="3" width="13.28515625" style="7" customWidth="1"/>
  </cols>
  <sheetData>
    <row r="2" spans="1:5" ht="15.75" x14ac:dyDescent="0.25">
      <c r="E2" s="144" t="s">
        <v>246</v>
      </c>
    </row>
    <row r="3" spans="1:5" ht="15.75" x14ac:dyDescent="0.25">
      <c r="E3" s="144" t="s">
        <v>489</v>
      </c>
    </row>
    <row r="4" spans="1:5" ht="15.75" x14ac:dyDescent="0.25">
      <c r="E4" s="144" t="s">
        <v>1</v>
      </c>
    </row>
    <row r="5" spans="1:5" ht="15.75" x14ac:dyDescent="0.25">
      <c r="E5" s="144" t="s">
        <v>2</v>
      </c>
    </row>
    <row r="6" spans="1:5" x14ac:dyDescent="0.25">
      <c r="D6" s="498" t="s">
        <v>533</v>
      </c>
      <c r="E6" s="498"/>
    </row>
    <row r="8" spans="1:5" ht="52.5" customHeight="1" x14ac:dyDescent="0.3">
      <c r="A8" s="480" t="s">
        <v>495</v>
      </c>
      <c r="B8" s="499"/>
      <c r="C8" s="499"/>
    </row>
    <row r="9" spans="1:5" ht="18.75" customHeight="1" x14ac:dyDescent="0.3">
      <c r="E9" s="146" t="s">
        <v>3</v>
      </c>
    </row>
    <row r="10" spans="1:5" ht="120" x14ac:dyDescent="0.25">
      <c r="A10" s="153" t="s">
        <v>196</v>
      </c>
      <c r="B10" s="153" t="s">
        <v>195</v>
      </c>
      <c r="C10" s="417" t="s">
        <v>491</v>
      </c>
      <c r="D10" s="417" t="s">
        <v>492</v>
      </c>
      <c r="E10" s="417" t="s">
        <v>490</v>
      </c>
    </row>
    <row r="11" spans="1:5" ht="18.75" x14ac:dyDescent="0.3">
      <c r="A11" s="154">
        <v>1</v>
      </c>
      <c r="B11" s="154">
        <v>2</v>
      </c>
      <c r="C11" s="155">
        <v>3</v>
      </c>
      <c r="D11" s="155">
        <v>4</v>
      </c>
      <c r="E11" s="155">
        <v>5</v>
      </c>
    </row>
    <row r="12" spans="1:5" ht="37.5" x14ac:dyDescent="0.25">
      <c r="A12" s="153" t="s">
        <v>247</v>
      </c>
      <c r="B12" s="156" t="s">
        <v>188</v>
      </c>
      <c r="C12" s="157">
        <f>C15</f>
        <v>589.70000000000005</v>
      </c>
      <c r="D12" s="157">
        <f t="shared" ref="D12" si="0">D15</f>
        <v>147.4</v>
      </c>
      <c r="E12" s="157">
        <f>D12/C12*100</f>
        <v>24.995760556215025</v>
      </c>
    </row>
    <row r="13" spans="1:5" ht="62.25" customHeight="1" x14ac:dyDescent="0.25">
      <c r="A13" s="149" t="s">
        <v>248</v>
      </c>
      <c r="B13" s="461" t="s">
        <v>249</v>
      </c>
      <c r="C13" s="167">
        <f>C15</f>
        <v>589.70000000000005</v>
      </c>
      <c r="D13" s="167">
        <f t="shared" ref="D13" si="1">D15</f>
        <v>147.4</v>
      </c>
      <c r="E13" s="446">
        <f t="shared" ref="E13:E15" si="2">D13/C13*100</f>
        <v>24.995760556215025</v>
      </c>
    </row>
    <row r="14" spans="1:5" ht="87.75" customHeight="1" x14ac:dyDescent="0.25">
      <c r="A14" s="186" t="s">
        <v>508</v>
      </c>
      <c r="B14" s="460" t="s">
        <v>540</v>
      </c>
      <c r="C14" s="167">
        <f>C15</f>
        <v>589.70000000000005</v>
      </c>
      <c r="D14" s="167">
        <f t="shared" ref="D14" si="3">D15</f>
        <v>147.4</v>
      </c>
      <c r="E14" s="446">
        <f t="shared" si="2"/>
        <v>24.995760556215025</v>
      </c>
    </row>
    <row r="15" spans="1:5" ht="78.75" customHeight="1" x14ac:dyDescent="0.25">
      <c r="A15" s="186" t="s">
        <v>496</v>
      </c>
      <c r="B15" s="460" t="s">
        <v>541</v>
      </c>
      <c r="C15" s="167">
        <v>589.70000000000005</v>
      </c>
      <c r="D15" s="167">
        <v>147.4</v>
      </c>
      <c r="E15" s="446">
        <f t="shared" si="2"/>
        <v>24.995760556215025</v>
      </c>
    </row>
    <row r="17" spans="1:3" ht="18.75" x14ac:dyDescent="0.25">
      <c r="A17" s="463" t="s">
        <v>507</v>
      </c>
      <c r="B17" s="464"/>
      <c r="C17" s="464"/>
    </row>
  </sheetData>
  <mergeCells count="3">
    <mergeCell ref="A8:C8"/>
    <mergeCell ref="A17:C17"/>
    <mergeCell ref="D6:E6"/>
  </mergeCells>
  <phoneticPr fontId="36" type="noConversion"/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46"/>
  <sheetViews>
    <sheetView topLeftCell="A116" zoomScale="80" zoomScaleNormal="80" workbookViewId="0">
      <pane ySplit="1260" topLeftCell="A19" activePane="bottomLeft"/>
      <selection activeCell="G116" sqref="G1:L1048576"/>
      <selection pane="bottomLeft" activeCell="E29" sqref="E29:E30"/>
    </sheetView>
  </sheetViews>
  <sheetFormatPr defaultRowHeight="15" x14ac:dyDescent="0.25"/>
  <cols>
    <col min="1" max="1" width="89" customWidth="1"/>
    <col min="2" max="2" width="7.42578125" customWidth="1"/>
    <col min="3" max="3" width="8" customWidth="1"/>
    <col min="4" max="4" width="15.85546875" style="41" customWidth="1"/>
    <col min="5" max="5" width="13.42578125" customWidth="1"/>
    <col min="6" max="6" width="12.28515625" customWidth="1"/>
  </cols>
  <sheetData>
    <row r="1" spans="1:7" ht="15.75" x14ac:dyDescent="0.25">
      <c r="D1" s="136" t="s">
        <v>524</v>
      </c>
    </row>
    <row r="2" spans="1:7" ht="15.75" x14ac:dyDescent="0.25">
      <c r="D2" s="136" t="s">
        <v>489</v>
      </c>
    </row>
    <row r="3" spans="1:7" ht="15.75" x14ac:dyDescent="0.25">
      <c r="D3" s="49" t="s">
        <v>1</v>
      </c>
    </row>
    <row r="4" spans="1:7" ht="15.75" x14ac:dyDescent="0.25">
      <c r="D4" s="49" t="s">
        <v>2</v>
      </c>
    </row>
    <row r="5" spans="1:7" x14ac:dyDescent="0.25">
      <c r="B5" s="498" t="s">
        <v>532</v>
      </c>
      <c r="C5" s="498"/>
      <c r="D5" s="498"/>
    </row>
    <row r="7" spans="1:7" ht="37.5" customHeight="1" x14ac:dyDescent="0.25">
      <c r="A7" s="494" t="s">
        <v>497</v>
      </c>
      <c r="B7" s="494"/>
      <c r="C7" s="494"/>
      <c r="D7" s="494"/>
      <c r="E7" s="7"/>
    </row>
    <row r="8" spans="1:7" ht="18.75" x14ac:dyDescent="0.3">
      <c r="A8" s="1"/>
      <c r="D8" s="50" t="s">
        <v>3</v>
      </c>
    </row>
    <row r="9" spans="1:7" ht="86.25" customHeight="1" x14ac:dyDescent="0.3">
      <c r="A9" s="24" t="s">
        <v>22</v>
      </c>
      <c r="B9" s="2" t="s">
        <v>5</v>
      </c>
      <c r="C9" s="2" t="s">
        <v>6</v>
      </c>
      <c r="D9" s="417" t="s">
        <v>491</v>
      </c>
      <c r="E9" s="417" t="s">
        <v>492</v>
      </c>
      <c r="F9" s="417" t="s">
        <v>490</v>
      </c>
    </row>
    <row r="10" spans="1:7" ht="18.75" x14ac:dyDescent="0.25">
      <c r="A10" s="25">
        <v>1</v>
      </c>
      <c r="B10" s="3">
        <v>2</v>
      </c>
      <c r="C10" s="3">
        <v>3</v>
      </c>
      <c r="D10" s="51">
        <v>4</v>
      </c>
      <c r="E10" s="51">
        <v>5</v>
      </c>
      <c r="F10" s="51">
        <v>6</v>
      </c>
    </row>
    <row r="11" spans="1:7" ht="18.75" x14ac:dyDescent="0.3">
      <c r="A11" s="26" t="s">
        <v>358</v>
      </c>
      <c r="B11" s="4"/>
      <c r="C11" s="4"/>
      <c r="D11" s="168">
        <f>D12+D19+D21+D24++D28+D31+D33+D35+D38+D40+D42</f>
        <v>24146.800000000003</v>
      </c>
      <c r="E11" s="168">
        <f t="shared" ref="E11" si="0">E12+E19+E21+E24++E28+E31+E33+E35+E38+E40+E42</f>
        <v>6196.1900000000005</v>
      </c>
      <c r="F11" s="168">
        <f>E11/D11*100</f>
        <v>25.660501598555502</v>
      </c>
      <c r="G11" s="169"/>
    </row>
    <row r="12" spans="1:7" ht="18.75" x14ac:dyDescent="0.3">
      <c r="A12" s="26" t="s">
        <v>7</v>
      </c>
      <c r="B12" s="4" t="s">
        <v>23</v>
      </c>
      <c r="C12" s="4" t="s">
        <v>24</v>
      </c>
      <c r="D12" s="58">
        <f>D13+D14+D15+D16+D17+D18</f>
        <v>11095.900000000001</v>
      </c>
      <c r="E12" s="58">
        <f t="shared" ref="E12" si="1">E13+E14+E15+E16+E17+E18</f>
        <v>3098.8</v>
      </c>
      <c r="F12" s="168">
        <f>E12/D12*100</f>
        <v>27.927432655305111</v>
      </c>
    </row>
    <row r="13" spans="1:7" ht="57" customHeight="1" x14ac:dyDescent="0.3">
      <c r="A13" s="27" t="str">
        <f>прил._6!B26</f>
        <v>Функционирование высшего должностного лица субъекта Российской Федерации и муниципального образования</v>
      </c>
      <c r="B13" s="8" t="s">
        <v>23</v>
      </c>
      <c r="C13" s="8" t="s">
        <v>25</v>
      </c>
      <c r="D13" s="59">
        <v>853.1</v>
      </c>
      <c r="E13" s="59">
        <f>прил._6!L30</f>
        <v>163.69999999999999</v>
      </c>
      <c r="F13" s="442">
        <f>E13/D13*100</f>
        <v>19.188840698628528</v>
      </c>
    </row>
    <row r="14" spans="1:7" ht="72.75" customHeight="1" x14ac:dyDescent="0.3">
      <c r="A14" s="138" t="s">
        <v>174</v>
      </c>
      <c r="B14" s="8" t="s">
        <v>23</v>
      </c>
      <c r="C14" s="8" t="s">
        <v>27</v>
      </c>
      <c r="D14" s="59">
        <v>10</v>
      </c>
      <c r="E14" s="59">
        <f>прил._6!L18</f>
        <v>0</v>
      </c>
      <c r="F14" s="442">
        <f t="shared" ref="F14:F43" si="2">E14/D14*100</f>
        <v>0</v>
      </c>
    </row>
    <row r="15" spans="1:7" ht="56.25" x14ac:dyDescent="0.3">
      <c r="A15" s="28" t="str">
        <f>прил._6!B31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8" t="s">
        <v>23</v>
      </c>
      <c r="C15" s="8" t="s">
        <v>26</v>
      </c>
      <c r="D15" s="60">
        <f>прил._6!K31</f>
        <v>4810.2</v>
      </c>
      <c r="E15" s="60">
        <f>прил._6!L31</f>
        <v>1177.3000000000002</v>
      </c>
      <c r="F15" s="442">
        <f t="shared" si="2"/>
        <v>24.47507380150514</v>
      </c>
    </row>
    <row r="16" spans="1:7" s="10" customFormat="1" ht="37.5" x14ac:dyDescent="0.3">
      <c r="A16" s="29" t="s">
        <v>49</v>
      </c>
      <c r="B16" s="8" t="s">
        <v>23</v>
      </c>
      <c r="C16" s="8" t="s">
        <v>29</v>
      </c>
      <c r="D16" s="60">
        <f>прил._6!K19</f>
        <v>70</v>
      </c>
      <c r="E16" s="60">
        <f>прил._6!L19</f>
        <v>17.399999999999999</v>
      </c>
      <c r="F16" s="442">
        <f t="shared" si="2"/>
        <v>24.857142857142854</v>
      </c>
    </row>
    <row r="17" spans="1:6" ht="18.75" x14ac:dyDescent="0.3">
      <c r="A17" s="103" t="str">
        <f>прил._6!B46</f>
        <v>Резервные фонды</v>
      </c>
      <c r="B17" s="104" t="s">
        <v>23</v>
      </c>
      <c r="C17" s="104" t="s">
        <v>43</v>
      </c>
      <c r="D17" s="60">
        <f>прил._6!K46</f>
        <v>10</v>
      </c>
      <c r="E17" s="60">
        <f>прил._6!L46</f>
        <v>0</v>
      </c>
      <c r="F17" s="442">
        <f t="shared" si="2"/>
        <v>0</v>
      </c>
    </row>
    <row r="18" spans="1:6" ht="18.75" x14ac:dyDescent="0.3">
      <c r="A18" s="103" t="str">
        <f>прил._6!B51</f>
        <v>Другие общегосударственные вопросы</v>
      </c>
      <c r="B18" s="104" t="s">
        <v>23</v>
      </c>
      <c r="C18" s="104" t="s">
        <v>42</v>
      </c>
      <c r="D18" s="60">
        <f>прил._6!K51</f>
        <v>5342.6</v>
      </c>
      <c r="E18" s="60">
        <f>прил._6!L51</f>
        <v>1740.4</v>
      </c>
      <c r="F18" s="442">
        <f t="shared" si="2"/>
        <v>32.575899374836219</v>
      </c>
    </row>
    <row r="19" spans="1:6" ht="18.75" x14ac:dyDescent="0.3">
      <c r="A19" s="30" t="s">
        <v>9</v>
      </c>
      <c r="B19" s="9" t="s">
        <v>25</v>
      </c>
      <c r="C19" s="9" t="s">
        <v>24</v>
      </c>
      <c r="D19" s="61">
        <f>D20</f>
        <v>245.3</v>
      </c>
      <c r="E19" s="61">
        <f t="shared" ref="E19" si="3">E20</f>
        <v>55.4</v>
      </c>
      <c r="F19" s="168">
        <f t="shared" si="2"/>
        <v>22.584590297594779</v>
      </c>
    </row>
    <row r="20" spans="1:6" ht="18.75" x14ac:dyDescent="0.3">
      <c r="A20" s="28" t="s">
        <v>10</v>
      </c>
      <c r="B20" s="8" t="s">
        <v>25</v>
      </c>
      <c r="C20" s="8" t="s">
        <v>27</v>
      </c>
      <c r="D20" s="60">
        <f>прил._6!K68</f>
        <v>245.3</v>
      </c>
      <c r="E20" s="60">
        <f>прил._6!L68</f>
        <v>55.4</v>
      </c>
      <c r="F20" s="442">
        <f t="shared" si="2"/>
        <v>22.584590297594779</v>
      </c>
    </row>
    <row r="21" spans="1:6" ht="18.75" x14ac:dyDescent="0.3">
      <c r="A21" s="30" t="s">
        <v>11</v>
      </c>
      <c r="B21" s="9" t="s">
        <v>27</v>
      </c>
      <c r="C21" s="9" t="s">
        <v>24</v>
      </c>
      <c r="D21" s="61">
        <f>D23+D22</f>
        <v>45</v>
      </c>
      <c r="E21" s="61">
        <f t="shared" ref="E21" si="4">E23+E22</f>
        <v>0</v>
      </c>
      <c r="F21" s="168">
        <f t="shared" si="2"/>
        <v>0</v>
      </c>
    </row>
    <row r="22" spans="1:6" ht="37.5" x14ac:dyDescent="0.3">
      <c r="A22" s="28" t="s">
        <v>12</v>
      </c>
      <c r="B22" s="8" t="s">
        <v>27</v>
      </c>
      <c r="C22" s="8" t="s">
        <v>28</v>
      </c>
      <c r="D22" s="60">
        <f>прил._6!K70</f>
        <v>20</v>
      </c>
      <c r="E22" s="60">
        <f>прил._6!L70</f>
        <v>0</v>
      </c>
      <c r="F22" s="442">
        <f t="shared" si="2"/>
        <v>0</v>
      </c>
    </row>
    <row r="23" spans="1:6" ht="44.25" customHeight="1" x14ac:dyDescent="0.3">
      <c r="A23" s="28" t="s">
        <v>13</v>
      </c>
      <c r="B23" s="8" t="s">
        <v>27</v>
      </c>
      <c r="C23" s="8">
        <v>14</v>
      </c>
      <c r="D23" s="60">
        <f>прил._6!K74</f>
        <v>25</v>
      </c>
      <c r="E23" s="60">
        <f>прил._6!L74</f>
        <v>0</v>
      </c>
      <c r="F23" s="442">
        <f t="shared" si="2"/>
        <v>0</v>
      </c>
    </row>
    <row r="24" spans="1:6" ht="18.75" x14ac:dyDescent="0.3">
      <c r="A24" s="30" t="s">
        <v>14</v>
      </c>
      <c r="B24" s="9" t="s">
        <v>26</v>
      </c>
      <c r="C24" s="9" t="s">
        <v>24</v>
      </c>
      <c r="D24" s="61">
        <f>прил._6!K82</f>
        <v>3731.6</v>
      </c>
      <c r="E24" s="61">
        <f>прил._6!L82</f>
        <v>1152.5</v>
      </c>
      <c r="F24" s="168">
        <f t="shared" si="2"/>
        <v>30.884875120591705</v>
      </c>
    </row>
    <row r="25" spans="1:6" s="39" customFormat="1" ht="18.75" x14ac:dyDescent="0.3">
      <c r="A25" s="37" t="s">
        <v>96</v>
      </c>
      <c r="B25" s="38" t="s">
        <v>26</v>
      </c>
      <c r="C25" s="38" t="s">
        <v>28</v>
      </c>
      <c r="D25" s="62">
        <f>прил._6!K83</f>
        <v>3505.9</v>
      </c>
      <c r="E25" s="62">
        <f>прил._6!L83</f>
        <v>1069.5999999999999</v>
      </c>
      <c r="F25" s="442">
        <f t="shared" si="2"/>
        <v>30.508571265580876</v>
      </c>
    </row>
    <row r="26" spans="1:6" ht="18.75" x14ac:dyDescent="0.3">
      <c r="A26" s="28" t="str">
        <f>прил._6!B92</f>
        <v>Связь и информатика</v>
      </c>
      <c r="B26" s="8" t="s">
        <v>26</v>
      </c>
      <c r="C26" s="8" t="s">
        <v>98</v>
      </c>
      <c r="D26" s="60">
        <f>прил._6!K96</f>
        <v>215.7</v>
      </c>
      <c r="E26" s="60">
        <f>прил._6!L96</f>
        <v>82.9</v>
      </c>
      <c r="F26" s="442">
        <f t="shared" si="2"/>
        <v>38.433008808530374</v>
      </c>
    </row>
    <row r="27" spans="1:6" ht="37.5" x14ac:dyDescent="0.3">
      <c r="A27" s="205" t="s">
        <v>359</v>
      </c>
      <c r="B27" s="104" t="s">
        <v>26</v>
      </c>
      <c r="C27" s="104">
        <v>12</v>
      </c>
      <c r="D27" s="60">
        <v>10</v>
      </c>
      <c r="E27" s="60">
        <f>прил._6!L101</f>
        <v>0</v>
      </c>
      <c r="F27" s="442">
        <f t="shared" si="2"/>
        <v>0</v>
      </c>
    </row>
    <row r="28" spans="1:6" ht="18.75" x14ac:dyDescent="0.3">
      <c r="A28" s="30" t="s">
        <v>15</v>
      </c>
      <c r="B28" s="9" t="s">
        <v>31</v>
      </c>
      <c r="C28" s="9" t="s">
        <v>24</v>
      </c>
      <c r="D28" s="61">
        <f>прил._6!K102</f>
        <v>3079</v>
      </c>
      <c r="E28" s="61">
        <f>прил._6!L102</f>
        <v>780.5</v>
      </c>
      <c r="F28" s="168">
        <f t="shared" si="2"/>
        <v>25.349139330951608</v>
      </c>
    </row>
    <row r="29" spans="1:6" ht="18.75" x14ac:dyDescent="0.3">
      <c r="A29" s="28" t="s">
        <v>16</v>
      </c>
      <c r="B29" s="8" t="s">
        <v>31</v>
      </c>
      <c r="C29" s="8" t="s">
        <v>25</v>
      </c>
      <c r="D29" s="60">
        <f>прил._6!K103</f>
        <v>231</v>
      </c>
      <c r="E29" s="60">
        <f>прил._6!L107</f>
        <v>129.4</v>
      </c>
      <c r="F29" s="442">
        <f t="shared" si="2"/>
        <v>56.01731601731602</v>
      </c>
    </row>
    <row r="30" spans="1:6" ht="18.75" x14ac:dyDescent="0.3">
      <c r="A30" s="28" t="s">
        <v>17</v>
      </c>
      <c r="B30" s="8" t="s">
        <v>31</v>
      </c>
      <c r="C30" s="8" t="s">
        <v>27</v>
      </c>
      <c r="D30" s="60">
        <f>прил._6!K111</f>
        <v>2848</v>
      </c>
      <c r="E30" s="60">
        <f>прил._6!L111</f>
        <v>651.1</v>
      </c>
      <c r="F30" s="442">
        <f t="shared" si="2"/>
        <v>22.861657303370787</v>
      </c>
    </row>
    <row r="31" spans="1:6" ht="18.75" x14ac:dyDescent="0.3">
      <c r="A31" s="30" t="s">
        <v>18</v>
      </c>
      <c r="B31" s="9" t="s">
        <v>30</v>
      </c>
      <c r="C31" s="9" t="s">
        <v>24</v>
      </c>
      <c r="D31" s="61">
        <f>прил._6!K125</f>
        <v>10</v>
      </c>
      <c r="E31" s="61">
        <f>прил._6!L125</f>
        <v>0</v>
      </c>
      <c r="F31" s="442">
        <f t="shared" si="2"/>
        <v>0</v>
      </c>
    </row>
    <row r="32" spans="1:6" ht="18.75" x14ac:dyDescent="0.3">
      <c r="A32" s="28" t="s">
        <v>160</v>
      </c>
      <c r="B32" s="8" t="s">
        <v>30</v>
      </c>
      <c r="C32" s="8" t="s">
        <v>30</v>
      </c>
      <c r="D32" s="60">
        <v>10</v>
      </c>
      <c r="E32" s="60">
        <f>прил._6!L130</f>
        <v>0</v>
      </c>
      <c r="F32" s="442">
        <f t="shared" si="2"/>
        <v>0</v>
      </c>
    </row>
    <row r="33" spans="1:250" ht="18.75" x14ac:dyDescent="0.3">
      <c r="A33" s="105" t="s">
        <v>19</v>
      </c>
      <c r="B33" s="106" t="s">
        <v>32</v>
      </c>
      <c r="C33" s="106" t="s">
        <v>24</v>
      </c>
      <c r="D33" s="61">
        <f>прил._6!K131</f>
        <v>5052.3999999999996</v>
      </c>
      <c r="E33" s="61">
        <f>прил._6!L131</f>
        <v>1017.8</v>
      </c>
      <c r="F33" s="168">
        <f t="shared" si="2"/>
        <v>20.144881640408517</v>
      </c>
    </row>
    <row r="34" spans="1:250" ht="18.75" x14ac:dyDescent="0.3">
      <c r="A34" s="107" t="s">
        <v>20</v>
      </c>
      <c r="B34" s="104" t="s">
        <v>32</v>
      </c>
      <c r="C34" s="104" t="s">
        <v>23</v>
      </c>
      <c r="D34" s="60">
        <f>прил._6!K132</f>
        <v>5052.3999999999996</v>
      </c>
      <c r="E34" s="60">
        <f>прил._6!L132</f>
        <v>1017.8</v>
      </c>
      <c r="F34" s="442">
        <f t="shared" si="2"/>
        <v>20.144881640408517</v>
      </c>
    </row>
    <row r="35" spans="1:250" ht="18.75" x14ac:dyDescent="0.3">
      <c r="A35" s="31" t="s">
        <v>39</v>
      </c>
      <c r="B35" s="33">
        <v>10</v>
      </c>
      <c r="C35" s="34" t="s">
        <v>120</v>
      </c>
      <c r="D35" s="61">
        <f>прил._6!K141</f>
        <v>473</v>
      </c>
      <c r="E35" s="61">
        <f>прил._6!L141</f>
        <v>75.5</v>
      </c>
      <c r="F35" s="168">
        <f t="shared" si="2"/>
        <v>15.961945031712474</v>
      </c>
    </row>
    <row r="36" spans="1:250" ht="18.75" x14ac:dyDescent="0.3">
      <c r="A36" s="32" t="s">
        <v>40</v>
      </c>
      <c r="B36" s="35">
        <v>10</v>
      </c>
      <c r="C36" s="36" t="s">
        <v>121</v>
      </c>
      <c r="D36" s="60">
        <f>прил._6!K146</f>
        <v>453</v>
      </c>
      <c r="E36" s="60">
        <f>прил._6!L146</f>
        <v>75.5</v>
      </c>
      <c r="F36" s="442">
        <f t="shared" si="2"/>
        <v>16.666666666666664</v>
      </c>
    </row>
    <row r="37" spans="1:250" ht="18.75" x14ac:dyDescent="0.3">
      <c r="A37" s="32" t="s">
        <v>114</v>
      </c>
      <c r="B37" s="35">
        <v>10</v>
      </c>
      <c r="C37" s="6" t="s">
        <v>27</v>
      </c>
      <c r="D37" s="60">
        <f>прил._6!K147</f>
        <v>20</v>
      </c>
      <c r="E37" s="60">
        <f>прил._6!L147</f>
        <v>0</v>
      </c>
      <c r="F37" s="442">
        <f t="shared" si="2"/>
        <v>0</v>
      </c>
    </row>
    <row r="38" spans="1:250" ht="18.75" x14ac:dyDescent="0.3">
      <c r="A38" s="30" t="s">
        <v>161</v>
      </c>
      <c r="B38" s="9" t="s">
        <v>43</v>
      </c>
      <c r="C38" s="9" t="s">
        <v>24</v>
      </c>
      <c r="D38" s="61">
        <f>прил._6!K152</f>
        <v>263.60000000000002</v>
      </c>
      <c r="E38" s="61">
        <f>прил._6!L152</f>
        <v>0.15</v>
      </c>
      <c r="F38" s="168">
        <f t="shared" si="2"/>
        <v>5.6904400606980265E-2</v>
      </c>
    </row>
    <row r="39" spans="1:250" ht="18.75" x14ac:dyDescent="0.3">
      <c r="A39" s="28" t="s">
        <v>21</v>
      </c>
      <c r="B39" s="8" t="s">
        <v>43</v>
      </c>
      <c r="C39" s="8" t="s">
        <v>25</v>
      </c>
      <c r="D39" s="60">
        <f>прил._6!K153</f>
        <v>263.60000000000002</v>
      </c>
      <c r="E39" s="60">
        <f>прил._6!L153</f>
        <v>0.15</v>
      </c>
      <c r="F39" s="442">
        <f t="shared" si="2"/>
        <v>5.6904400606980265E-2</v>
      </c>
    </row>
    <row r="40" spans="1:250" ht="18.75" x14ac:dyDescent="0.3">
      <c r="A40" s="31" t="s">
        <v>45</v>
      </c>
      <c r="B40" s="5" t="s">
        <v>41</v>
      </c>
      <c r="C40" s="5" t="s">
        <v>24</v>
      </c>
      <c r="D40" s="61">
        <f>прил._6!K158</f>
        <v>150</v>
      </c>
      <c r="E40" s="61">
        <f>прил._6!L158</f>
        <v>15.3</v>
      </c>
      <c r="F40" s="168">
        <f t="shared" si="2"/>
        <v>10.200000000000001</v>
      </c>
    </row>
    <row r="41" spans="1:250" ht="18.75" x14ac:dyDescent="0.3">
      <c r="A41" s="27" t="s">
        <v>46</v>
      </c>
      <c r="B41" s="6">
        <v>12</v>
      </c>
      <c r="C41" s="6" t="s">
        <v>25</v>
      </c>
      <c r="D41" s="60">
        <v>150</v>
      </c>
      <c r="E41" s="60">
        <f>прил._6!L158</f>
        <v>15.3</v>
      </c>
      <c r="F41" s="442">
        <f t="shared" si="2"/>
        <v>10.200000000000001</v>
      </c>
    </row>
    <row r="42" spans="1:250" s="83" customFormat="1" ht="18.75" x14ac:dyDescent="0.3">
      <c r="A42" s="218" t="s">
        <v>162</v>
      </c>
      <c r="B42" s="219" t="s">
        <v>42</v>
      </c>
      <c r="C42" s="219" t="s">
        <v>24</v>
      </c>
      <c r="D42" s="220">
        <f>прил._6!K164</f>
        <v>1</v>
      </c>
      <c r="E42" s="220">
        <f>прил._6!L164</f>
        <v>0.24</v>
      </c>
      <c r="F42" s="168">
        <f t="shared" si="2"/>
        <v>24</v>
      </c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2"/>
      <c r="BM42" s="82"/>
      <c r="BN42" s="82"/>
      <c r="BO42" s="82"/>
      <c r="BP42" s="82"/>
      <c r="BQ42" s="82"/>
      <c r="BR42" s="82"/>
      <c r="BS42" s="82"/>
      <c r="BT42" s="82"/>
      <c r="BU42" s="82"/>
      <c r="BV42" s="82"/>
      <c r="BW42" s="82"/>
      <c r="BX42" s="82"/>
      <c r="BY42" s="82"/>
      <c r="BZ42" s="82"/>
      <c r="CA42" s="82"/>
      <c r="CB42" s="82"/>
      <c r="CC42" s="82"/>
      <c r="CD42" s="82"/>
      <c r="CE42" s="82"/>
      <c r="CF42" s="82"/>
      <c r="CG42" s="82"/>
      <c r="CH42" s="82"/>
      <c r="CI42" s="82"/>
      <c r="CJ42" s="82"/>
      <c r="CK42" s="82"/>
      <c r="CL42" s="82"/>
      <c r="CM42" s="82"/>
      <c r="CN42" s="82"/>
      <c r="CO42" s="82"/>
      <c r="CP42" s="82"/>
      <c r="CQ42" s="82"/>
      <c r="CR42" s="82"/>
      <c r="CS42" s="82"/>
      <c r="CT42" s="82"/>
      <c r="CU42" s="82"/>
      <c r="CV42" s="82"/>
      <c r="CW42" s="82"/>
      <c r="CX42" s="82"/>
      <c r="CY42" s="82"/>
      <c r="CZ42" s="82"/>
      <c r="DA42" s="82"/>
      <c r="DB42" s="82"/>
      <c r="DC42" s="82"/>
      <c r="DD42" s="82"/>
      <c r="DE42" s="82"/>
      <c r="DF42" s="82"/>
      <c r="DG42" s="82"/>
      <c r="DH42" s="82"/>
      <c r="DI42" s="82"/>
      <c r="DJ42" s="82"/>
      <c r="DK42" s="82"/>
      <c r="DL42" s="82"/>
      <c r="DM42" s="82"/>
      <c r="DN42" s="82"/>
      <c r="DO42" s="82"/>
      <c r="DP42" s="82"/>
      <c r="DQ42" s="82"/>
      <c r="DR42" s="82"/>
      <c r="DS42" s="82"/>
      <c r="DT42" s="82"/>
      <c r="DU42" s="82"/>
      <c r="DV42" s="82"/>
      <c r="DW42" s="82"/>
      <c r="DX42" s="82"/>
      <c r="DY42" s="82"/>
      <c r="DZ42" s="82"/>
      <c r="EA42" s="82"/>
      <c r="EB42" s="82"/>
      <c r="EC42" s="82"/>
      <c r="ED42" s="82"/>
      <c r="EE42" s="82"/>
      <c r="EF42" s="82"/>
      <c r="EG42" s="82"/>
      <c r="EH42" s="82"/>
      <c r="EI42" s="82"/>
      <c r="EJ42" s="82"/>
      <c r="EK42" s="82"/>
      <c r="EL42" s="82"/>
      <c r="EM42" s="82"/>
      <c r="EN42" s="82"/>
      <c r="EO42" s="82"/>
      <c r="EP42" s="82"/>
      <c r="EQ42" s="82"/>
      <c r="ER42" s="82"/>
      <c r="ES42" s="82"/>
      <c r="ET42" s="82"/>
      <c r="EU42" s="82"/>
      <c r="EV42" s="82"/>
      <c r="EW42" s="82"/>
      <c r="EX42" s="82"/>
      <c r="EY42" s="82"/>
      <c r="EZ42" s="82"/>
      <c r="FA42" s="82"/>
      <c r="FB42" s="82"/>
      <c r="FC42" s="82"/>
      <c r="FD42" s="82"/>
      <c r="FE42" s="82"/>
      <c r="FF42" s="82"/>
      <c r="FG42" s="82"/>
      <c r="FH42" s="82"/>
      <c r="FI42" s="82"/>
      <c r="FJ42" s="82"/>
      <c r="FK42" s="82"/>
      <c r="FL42" s="82"/>
      <c r="FM42" s="82"/>
      <c r="FN42" s="82"/>
      <c r="FO42" s="82"/>
      <c r="FP42" s="82"/>
      <c r="FQ42" s="82"/>
      <c r="FR42" s="82"/>
      <c r="FS42" s="82"/>
      <c r="FT42" s="82"/>
      <c r="FU42" s="82"/>
      <c r="FV42" s="82"/>
      <c r="FW42" s="82"/>
      <c r="FX42" s="82"/>
      <c r="FY42" s="82"/>
      <c r="FZ42" s="82"/>
      <c r="GA42" s="82"/>
      <c r="GB42" s="82"/>
      <c r="GC42" s="82"/>
      <c r="GD42" s="82"/>
      <c r="GE42" s="82"/>
      <c r="GF42" s="82"/>
      <c r="GG42" s="82"/>
      <c r="GH42" s="82"/>
      <c r="GI42" s="82"/>
      <c r="GJ42" s="82"/>
      <c r="GK42" s="82"/>
      <c r="GL42" s="82"/>
      <c r="GM42" s="82"/>
      <c r="GN42" s="82"/>
      <c r="GO42" s="82"/>
      <c r="GP42" s="82"/>
      <c r="GQ42" s="82"/>
      <c r="GR42" s="82"/>
      <c r="GS42" s="82"/>
      <c r="GT42" s="82"/>
      <c r="GU42" s="82"/>
      <c r="GV42" s="82"/>
      <c r="GW42" s="82"/>
      <c r="GX42" s="82"/>
      <c r="GY42" s="82"/>
      <c r="GZ42" s="82"/>
      <c r="HA42" s="82"/>
      <c r="HB42" s="82"/>
      <c r="HC42" s="82"/>
      <c r="HD42" s="82"/>
      <c r="HE42" s="82"/>
      <c r="HF42" s="82"/>
      <c r="HG42" s="82"/>
      <c r="HH42" s="82"/>
      <c r="HI42" s="82"/>
      <c r="HJ42" s="82"/>
      <c r="HK42" s="82"/>
      <c r="HL42" s="82"/>
      <c r="HM42" s="82"/>
      <c r="HN42" s="82"/>
      <c r="HO42" s="82"/>
      <c r="HP42" s="82"/>
      <c r="HQ42" s="82"/>
      <c r="HR42" s="82"/>
      <c r="HS42" s="82"/>
      <c r="HT42" s="82"/>
      <c r="HU42" s="82"/>
      <c r="HV42" s="82"/>
      <c r="HW42" s="82"/>
      <c r="HX42" s="82"/>
      <c r="HY42" s="82"/>
      <c r="HZ42" s="82"/>
      <c r="IA42" s="82"/>
      <c r="IB42" s="82"/>
      <c r="IC42" s="82"/>
      <c r="ID42" s="82"/>
      <c r="IE42" s="82"/>
      <c r="IF42" s="82"/>
      <c r="IG42" s="82"/>
      <c r="IH42" s="82"/>
      <c r="II42" s="82"/>
      <c r="IJ42" s="82"/>
      <c r="IK42" s="82"/>
      <c r="IL42" s="82"/>
      <c r="IM42" s="82"/>
      <c r="IN42" s="82"/>
      <c r="IO42" s="82"/>
      <c r="IP42" s="82"/>
    </row>
    <row r="43" spans="1:250" ht="18.75" x14ac:dyDescent="0.3">
      <c r="A43" s="84" t="s">
        <v>163</v>
      </c>
      <c r="B43" s="85">
        <v>13</v>
      </c>
      <c r="C43" s="85" t="s">
        <v>23</v>
      </c>
      <c r="D43" s="86">
        <f>D42</f>
        <v>1</v>
      </c>
      <c r="E43" s="86">
        <f t="shared" ref="E43" si="5">E42</f>
        <v>0.24</v>
      </c>
      <c r="F43" s="442">
        <f t="shared" si="2"/>
        <v>24</v>
      </c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1"/>
      <c r="AB43" s="81"/>
      <c r="AC43" s="81"/>
      <c r="AD43" s="81"/>
      <c r="AE43" s="81"/>
      <c r="AF43" s="81"/>
      <c r="AG43" s="81"/>
      <c r="AH43" s="81"/>
      <c r="AI43" s="81"/>
      <c r="AJ43" s="81"/>
      <c r="AK43" s="81"/>
      <c r="AL43" s="81"/>
      <c r="AM43" s="81"/>
      <c r="AN43" s="81"/>
      <c r="AO43" s="81"/>
      <c r="AP43" s="81"/>
      <c r="AQ43" s="81"/>
      <c r="AR43" s="81"/>
      <c r="AS43" s="81"/>
      <c r="AT43" s="81"/>
      <c r="AU43" s="81"/>
      <c r="AV43" s="81"/>
      <c r="AW43" s="81"/>
      <c r="AX43" s="81"/>
      <c r="AY43" s="81"/>
      <c r="AZ43" s="81"/>
      <c r="BA43" s="81"/>
      <c r="BB43" s="81"/>
      <c r="BC43" s="81"/>
      <c r="BD43" s="81"/>
      <c r="BE43" s="81"/>
      <c r="BF43" s="81"/>
      <c r="BG43" s="81"/>
      <c r="BH43" s="81"/>
      <c r="BI43" s="81"/>
      <c r="BJ43" s="81"/>
      <c r="BK43" s="81"/>
      <c r="BL43" s="81"/>
      <c r="BM43" s="81"/>
      <c r="BN43" s="81"/>
      <c r="BO43" s="81"/>
      <c r="BP43" s="81"/>
      <c r="BQ43" s="81"/>
      <c r="BR43" s="81"/>
      <c r="BS43" s="81"/>
      <c r="BT43" s="81"/>
      <c r="BU43" s="81"/>
      <c r="BV43" s="81"/>
      <c r="BW43" s="81"/>
      <c r="BX43" s="81"/>
      <c r="BY43" s="81"/>
      <c r="BZ43" s="81"/>
      <c r="CA43" s="81"/>
      <c r="CB43" s="81"/>
      <c r="CC43" s="81"/>
      <c r="CD43" s="81"/>
      <c r="CE43" s="81"/>
      <c r="CF43" s="81"/>
      <c r="CG43" s="81"/>
      <c r="CH43" s="81"/>
      <c r="CI43" s="81"/>
      <c r="CJ43" s="81"/>
      <c r="CK43" s="81"/>
      <c r="CL43" s="81"/>
      <c r="CM43" s="81"/>
      <c r="CN43" s="81"/>
      <c r="CO43" s="81"/>
      <c r="CP43" s="81"/>
      <c r="CQ43" s="81"/>
      <c r="CR43" s="81"/>
      <c r="CS43" s="81"/>
      <c r="CT43" s="81"/>
      <c r="CU43" s="81"/>
      <c r="CV43" s="81"/>
      <c r="CW43" s="81"/>
      <c r="CX43" s="81"/>
      <c r="CY43" s="81"/>
      <c r="CZ43" s="81"/>
      <c r="DA43" s="81"/>
      <c r="DB43" s="81"/>
      <c r="DC43" s="81"/>
      <c r="DD43" s="81"/>
      <c r="DE43" s="81"/>
      <c r="DF43" s="81"/>
      <c r="DG43" s="81"/>
      <c r="DH43" s="81"/>
      <c r="DI43" s="81"/>
      <c r="DJ43" s="81"/>
      <c r="DK43" s="81"/>
      <c r="DL43" s="81"/>
      <c r="DM43" s="81"/>
      <c r="DN43" s="81"/>
      <c r="DO43" s="81"/>
      <c r="DP43" s="81"/>
      <c r="DQ43" s="81"/>
      <c r="DR43" s="81"/>
      <c r="DS43" s="81"/>
      <c r="DT43" s="81"/>
      <c r="DU43" s="81"/>
      <c r="DV43" s="81"/>
      <c r="DW43" s="81"/>
      <c r="DX43" s="81"/>
      <c r="DY43" s="81"/>
      <c r="DZ43" s="81"/>
      <c r="EA43" s="81"/>
      <c r="EB43" s="81"/>
      <c r="EC43" s="81"/>
      <c r="ED43" s="81"/>
      <c r="EE43" s="81"/>
      <c r="EF43" s="81"/>
      <c r="EG43" s="81"/>
      <c r="EH43" s="81"/>
      <c r="EI43" s="81"/>
      <c r="EJ43" s="81"/>
      <c r="EK43" s="81"/>
      <c r="EL43" s="81"/>
      <c r="EM43" s="81"/>
      <c r="EN43" s="81"/>
      <c r="EO43" s="81"/>
      <c r="EP43" s="81"/>
      <c r="EQ43" s="81"/>
      <c r="ER43" s="81"/>
      <c r="ES43" s="81"/>
      <c r="ET43" s="81"/>
      <c r="EU43" s="81"/>
      <c r="EV43" s="81"/>
      <c r="EW43" s="81"/>
      <c r="EX43" s="81"/>
      <c r="EY43" s="81"/>
      <c r="EZ43" s="81"/>
      <c r="FA43" s="81"/>
      <c r="FB43" s="81"/>
      <c r="FC43" s="81"/>
      <c r="FD43" s="81"/>
      <c r="FE43" s="81"/>
      <c r="FF43" s="81"/>
      <c r="FG43" s="81"/>
      <c r="FH43" s="81"/>
      <c r="FI43" s="81"/>
      <c r="FJ43" s="81"/>
      <c r="FK43" s="81"/>
      <c r="FL43" s="81"/>
      <c r="FM43" s="81"/>
      <c r="FN43" s="81"/>
      <c r="FO43" s="81"/>
      <c r="FP43" s="81"/>
      <c r="FQ43" s="81"/>
      <c r="FR43" s="81"/>
      <c r="FS43" s="81"/>
      <c r="FT43" s="81"/>
      <c r="FU43" s="81"/>
      <c r="FV43" s="81"/>
      <c r="FW43" s="81"/>
      <c r="FX43" s="81"/>
      <c r="FY43" s="81"/>
      <c r="FZ43" s="81"/>
      <c r="GA43" s="81"/>
      <c r="GB43" s="81"/>
      <c r="GC43" s="81"/>
      <c r="GD43" s="81"/>
      <c r="GE43" s="81"/>
      <c r="GF43" s="81"/>
      <c r="GG43" s="81"/>
      <c r="GH43" s="81"/>
      <c r="GI43" s="81"/>
      <c r="GJ43" s="81"/>
      <c r="GK43" s="81"/>
      <c r="GL43" s="81"/>
      <c r="GM43" s="81"/>
      <c r="GN43" s="81"/>
      <c r="GO43" s="81"/>
      <c r="GP43" s="81"/>
      <c r="GQ43" s="81"/>
      <c r="GR43" s="81"/>
      <c r="GS43" s="81"/>
      <c r="GT43" s="81"/>
      <c r="GU43" s="81"/>
      <c r="GV43" s="81"/>
      <c r="GW43" s="81"/>
      <c r="GX43" s="81"/>
      <c r="GY43" s="81"/>
      <c r="GZ43" s="81"/>
      <c r="HA43" s="81"/>
      <c r="HB43" s="81"/>
      <c r="HC43" s="81"/>
      <c r="HD43" s="81"/>
      <c r="HE43" s="81"/>
      <c r="HF43" s="81"/>
      <c r="HG43" s="81"/>
      <c r="HH43" s="81"/>
      <c r="HI43" s="81"/>
      <c r="HJ43" s="81"/>
      <c r="HK43" s="81"/>
      <c r="HL43" s="81"/>
      <c r="HM43" s="81"/>
      <c r="HN43" s="81"/>
      <c r="HO43" s="81"/>
      <c r="HP43" s="81"/>
      <c r="HQ43" s="81"/>
      <c r="HR43" s="81"/>
      <c r="HS43" s="81"/>
      <c r="HT43" s="81"/>
      <c r="HU43" s="81"/>
      <c r="HV43" s="81"/>
      <c r="HW43" s="81"/>
      <c r="HX43" s="81"/>
      <c r="HY43" s="81"/>
      <c r="HZ43" s="81"/>
      <c r="IA43" s="81"/>
      <c r="IB43" s="81"/>
      <c r="IC43" s="81"/>
      <c r="ID43" s="81"/>
      <c r="IE43" s="81"/>
      <c r="IF43" s="81"/>
      <c r="IG43" s="81"/>
      <c r="IH43" s="81"/>
      <c r="II43" s="81"/>
      <c r="IJ43" s="81"/>
      <c r="IK43" s="81"/>
      <c r="IL43" s="81"/>
      <c r="IM43" s="81"/>
      <c r="IN43" s="81"/>
      <c r="IO43" s="81"/>
      <c r="IP43" s="81"/>
    </row>
    <row r="44" spans="1:250" ht="18.75" x14ac:dyDescent="0.3">
      <c r="E44" s="52"/>
      <c r="F44" s="53"/>
    </row>
    <row r="46" spans="1:250" ht="15" customHeight="1" x14ac:dyDescent="0.25">
      <c r="A46" s="40" t="s">
        <v>507</v>
      </c>
      <c r="B46" s="40"/>
      <c r="C46" s="40"/>
    </row>
  </sheetData>
  <mergeCells count="2">
    <mergeCell ref="A7:D7"/>
    <mergeCell ref="B5:D5"/>
  </mergeCells>
  <phoneticPr fontId="36" type="noConversion"/>
  <pageMargins left="0.70866141732283472" right="0.21" top="0.34" bottom="0.32" header="0.31496062992125984" footer="0.31496062992125984"/>
  <pageSetup paperSize="9" scale="6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7"/>
  <sheetViews>
    <sheetView zoomScale="90" zoomScaleNormal="90" zoomScaleSheetLayoutView="100" workbookViewId="0">
      <selection activeCell="A6" sqref="A6:H6"/>
    </sheetView>
  </sheetViews>
  <sheetFormatPr defaultColWidth="45.28515625" defaultRowHeight="15" x14ac:dyDescent="0.25"/>
  <cols>
    <col min="1" max="1" width="5.140625" style="11" customWidth="1"/>
    <col min="2" max="2" width="45.28515625" style="11" customWidth="1"/>
    <col min="3" max="3" width="3.7109375" style="11" customWidth="1"/>
    <col min="4" max="5" width="5" style="11" customWidth="1"/>
    <col min="6" max="6" width="9" style="11" customWidth="1"/>
    <col min="7" max="7" width="4.7109375" style="12" customWidth="1"/>
    <col min="8" max="8" width="15.7109375" style="11" customWidth="1"/>
    <col min="9" max="9" width="9.42578125" style="11" customWidth="1"/>
    <col min="10" max="10" width="10.5703125" style="11" customWidth="1"/>
    <col min="11" max="254" width="9.140625" style="11" customWidth="1"/>
    <col min="255" max="255" width="3.85546875" style="11" customWidth="1"/>
    <col min="256" max="16384" width="45.28515625" style="11"/>
  </cols>
  <sheetData>
    <row r="1" spans="1:16" x14ac:dyDescent="0.25">
      <c r="B1"/>
      <c r="C1" s="509" t="s">
        <v>525</v>
      </c>
      <c r="D1" s="509"/>
      <c r="E1" s="509"/>
      <c r="F1" s="509"/>
      <c r="G1" s="509"/>
      <c r="H1" s="509"/>
    </row>
    <row r="2" spans="1:16" x14ac:dyDescent="0.25">
      <c r="C2" s="509" t="s">
        <v>500</v>
      </c>
      <c r="D2" s="509"/>
      <c r="E2" s="509"/>
      <c r="F2" s="509"/>
      <c r="G2" s="509"/>
      <c r="H2" s="509"/>
    </row>
    <row r="3" spans="1:16" ht="15" customHeight="1" x14ac:dyDescent="0.25">
      <c r="C3" s="509" t="s">
        <v>117</v>
      </c>
      <c r="D3" s="509"/>
      <c r="E3" s="509"/>
      <c r="F3" s="509"/>
      <c r="G3" s="509"/>
      <c r="H3" s="509"/>
    </row>
    <row r="4" spans="1:16" ht="15" customHeight="1" x14ac:dyDescent="0.25">
      <c r="C4" s="509" t="s">
        <v>2</v>
      </c>
      <c r="D4" s="509"/>
      <c r="E4" s="509"/>
      <c r="F4" s="509"/>
      <c r="G4" s="509"/>
      <c r="H4" s="509"/>
    </row>
    <row r="5" spans="1:16" x14ac:dyDescent="0.25">
      <c r="C5" s="509" t="s">
        <v>531</v>
      </c>
      <c r="D5" s="509"/>
      <c r="E5" s="509"/>
      <c r="F5" s="509"/>
      <c r="G5" s="509"/>
      <c r="H5" s="509"/>
    </row>
    <row r="6" spans="1:16" ht="52.5" customHeight="1" x14ac:dyDescent="0.25">
      <c r="A6" s="508" t="s">
        <v>499</v>
      </c>
      <c r="B6" s="508"/>
      <c r="C6" s="508"/>
      <c r="D6" s="508"/>
      <c r="E6" s="508"/>
      <c r="F6" s="508"/>
      <c r="G6" s="508"/>
      <c r="H6" s="508"/>
    </row>
    <row r="7" spans="1:16" x14ac:dyDescent="0.25">
      <c r="H7" s="13" t="s">
        <v>59</v>
      </c>
    </row>
    <row r="8" spans="1:16" ht="96" customHeight="1" x14ac:dyDescent="0.25">
      <c r="A8" s="14" t="s">
        <v>60</v>
      </c>
      <c r="B8" s="14" t="s">
        <v>4</v>
      </c>
      <c r="C8" s="500" t="s">
        <v>33</v>
      </c>
      <c r="D8" s="501"/>
      <c r="E8" s="501"/>
      <c r="F8" s="502"/>
      <c r="G8" s="78" t="s">
        <v>34</v>
      </c>
      <c r="H8" s="417" t="s">
        <v>491</v>
      </c>
      <c r="I8" s="23" t="s">
        <v>498</v>
      </c>
      <c r="J8" s="23" t="s">
        <v>119</v>
      </c>
    </row>
    <row r="9" spans="1:16" x14ac:dyDescent="0.25">
      <c r="A9" s="15">
        <v>1</v>
      </c>
      <c r="B9" s="15">
        <v>2</v>
      </c>
      <c r="C9" s="503">
        <v>6</v>
      </c>
      <c r="D9" s="504"/>
      <c r="E9" s="504"/>
      <c r="F9" s="505"/>
      <c r="G9" s="79">
        <v>7</v>
      </c>
      <c r="H9" s="15">
        <v>8</v>
      </c>
      <c r="I9" s="15">
        <v>8</v>
      </c>
      <c r="J9" s="15">
        <v>8</v>
      </c>
    </row>
    <row r="10" spans="1:16" ht="18" customHeight="1" x14ac:dyDescent="0.25">
      <c r="A10" s="16"/>
      <c r="B10" s="70" t="s">
        <v>63</v>
      </c>
      <c r="C10" s="71"/>
      <c r="D10" s="71"/>
      <c r="E10" s="71"/>
      <c r="F10" s="71"/>
      <c r="G10" s="16"/>
      <c r="H10" s="109">
        <f>H11+H15+H19+H30+H41+H45+H50+H54+H58+H62+H69+H73+H81+H91+H95+H108+H111+H114+H117+H119+H123+H127+H105+H40</f>
        <v>24146.799999999999</v>
      </c>
      <c r="I10" s="109">
        <f t="shared" ref="I10" si="0">I11+I15+I19+I30+I41+I45+I50+I54+I58+I62+I69+I73+I81+I91+I95+I108+I111+I114+I117+I119+I123+I127+I105+I40</f>
        <v>6196.1899999999987</v>
      </c>
      <c r="J10" s="109">
        <f>I10/H10*100</f>
        <v>25.660501598555495</v>
      </c>
      <c r="K10" s="192"/>
      <c r="L10" s="20"/>
      <c r="P10" s="20"/>
    </row>
    <row r="11" spans="1:16" s="17" customFormat="1" ht="63" x14ac:dyDescent="0.3">
      <c r="A11" s="301">
        <v>1</v>
      </c>
      <c r="B11" s="421" t="s">
        <v>360</v>
      </c>
      <c r="C11" s="307" t="s">
        <v>25</v>
      </c>
      <c r="D11" s="307" t="s">
        <v>66</v>
      </c>
      <c r="E11" s="307" t="s">
        <v>24</v>
      </c>
      <c r="F11" s="307" t="s">
        <v>123</v>
      </c>
      <c r="G11" s="307"/>
      <c r="H11" s="308">
        <f>H12</f>
        <v>10</v>
      </c>
      <c r="I11" s="308">
        <f t="shared" ref="I11" si="1">I12</f>
        <v>0</v>
      </c>
      <c r="J11" s="109">
        <f>I11/H11*100</f>
        <v>0</v>
      </c>
      <c r="K11" s="191"/>
    </row>
    <row r="12" spans="1:16" ht="18.75" x14ac:dyDescent="0.3">
      <c r="A12" s="302"/>
      <c r="B12" s="321" t="s">
        <v>102</v>
      </c>
      <c r="C12" s="309" t="s">
        <v>25</v>
      </c>
      <c r="D12" s="309" t="s">
        <v>75</v>
      </c>
      <c r="E12" s="309" t="s">
        <v>24</v>
      </c>
      <c r="F12" s="309" t="s">
        <v>123</v>
      </c>
      <c r="G12" s="309"/>
      <c r="H12" s="310">
        <f>H14</f>
        <v>10</v>
      </c>
      <c r="I12" s="310">
        <f t="shared" ref="I12" si="2">I14</f>
        <v>0</v>
      </c>
      <c r="J12" s="443">
        <f>I12/H12*100</f>
        <v>0</v>
      </c>
      <c r="K12" s="188"/>
    </row>
    <row r="13" spans="1:16" ht="71.25" customHeight="1" x14ac:dyDescent="0.3">
      <c r="A13" s="302"/>
      <c r="B13" s="335" t="s">
        <v>152</v>
      </c>
      <c r="C13" s="309" t="s">
        <v>25</v>
      </c>
      <c r="D13" s="309" t="s">
        <v>75</v>
      </c>
      <c r="E13" s="309" t="s">
        <v>24</v>
      </c>
      <c r="F13" s="309" t="s">
        <v>122</v>
      </c>
      <c r="G13" s="309"/>
      <c r="H13" s="310">
        <f>H14</f>
        <v>10</v>
      </c>
      <c r="I13" s="310">
        <f t="shared" ref="I13" si="3">I14</f>
        <v>0</v>
      </c>
      <c r="J13" s="443">
        <f t="shared" ref="J13:J76" si="4">I13/H13*100</f>
        <v>0</v>
      </c>
      <c r="K13" s="188"/>
    </row>
    <row r="14" spans="1:16" ht="33.75" customHeight="1" x14ac:dyDescent="0.3">
      <c r="A14" s="302"/>
      <c r="B14" s="335" t="s">
        <v>80</v>
      </c>
      <c r="C14" s="309" t="s">
        <v>25</v>
      </c>
      <c r="D14" s="309" t="s">
        <v>75</v>
      </c>
      <c r="E14" s="309" t="s">
        <v>24</v>
      </c>
      <c r="F14" s="309" t="s">
        <v>122</v>
      </c>
      <c r="G14" s="309" t="s">
        <v>81</v>
      </c>
      <c r="H14" s="310">
        <f>прил._6!K87</f>
        <v>10</v>
      </c>
      <c r="I14" s="310">
        <f>прил._6!L87</f>
        <v>0</v>
      </c>
      <c r="J14" s="443">
        <f t="shared" si="4"/>
        <v>0</v>
      </c>
      <c r="K14" s="192"/>
    </row>
    <row r="15" spans="1:16" s="17" customFormat="1" ht="63" x14ac:dyDescent="0.3">
      <c r="A15" s="301">
        <v>2</v>
      </c>
      <c r="B15" s="421" t="s">
        <v>361</v>
      </c>
      <c r="C15" s="307" t="s">
        <v>26</v>
      </c>
      <c r="D15" s="307" t="s">
        <v>66</v>
      </c>
      <c r="E15" s="307" t="s">
        <v>24</v>
      </c>
      <c r="F15" s="307" t="s">
        <v>123</v>
      </c>
      <c r="G15" s="307"/>
      <c r="H15" s="308">
        <f>H18</f>
        <v>3495.9</v>
      </c>
      <c r="I15" s="308">
        <f t="shared" ref="I15" si="5">I18</f>
        <v>1069.5999999999999</v>
      </c>
      <c r="J15" s="109">
        <f t="shared" si="4"/>
        <v>30.595840842129345</v>
      </c>
      <c r="K15" s="191"/>
    </row>
    <row r="16" spans="1:16" ht="39" customHeight="1" x14ac:dyDescent="0.3">
      <c r="A16" s="302"/>
      <c r="B16" s="319" t="s">
        <v>362</v>
      </c>
      <c r="C16" s="309" t="s">
        <v>26</v>
      </c>
      <c r="D16" s="309" t="s">
        <v>75</v>
      </c>
      <c r="E16" s="309" t="s">
        <v>24</v>
      </c>
      <c r="F16" s="309" t="s">
        <v>123</v>
      </c>
      <c r="G16" s="309"/>
      <c r="H16" s="310">
        <f>H17</f>
        <v>3495.9</v>
      </c>
      <c r="I16" s="310">
        <f t="shared" ref="I16:I17" si="6">I17</f>
        <v>1069.5999999999999</v>
      </c>
      <c r="J16" s="443">
        <f t="shared" si="4"/>
        <v>30.595840842129345</v>
      </c>
      <c r="K16" s="188"/>
    </row>
    <row r="17" spans="1:11" ht="47.25" x14ac:dyDescent="0.3">
      <c r="A17" s="302"/>
      <c r="B17" s="422" t="str">
        <f>прил._6!B90</f>
        <v>Подпрограмма "Мероприятия, финансируемые за счет средств дорожного фонда"</v>
      </c>
      <c r="C17" s="309" t="s">
        <v>26</v>
      </c>
      <c r="D17" s="309" t="s">
        <v>75</v>
      </c>
      <c r="E17" s="309" t="s">
        <v>24</v>
      </c>
      <c r="F17" s="309" t="s">
        <v>124</v>
      </c>
      <c r="G17" s="309"/>
      <c r="H17" s="310">
        <f>H18</f>
        <v>3495.9</v>
      </c>
      <c r="I17" s="310">
        <f t="shared" si="6"/>
        <v>1069.5999999999999</v>
      </c>
      <c r="J17" s="443">
        <f t="shared" si="4"/>
        <v>30.595840842129345</v>
      </c>
      <c r="K17" s="188"/>
    </row>
    <row r="18" spans="1:11" s="19" customFormat="1" ht="36" customHeight="1" x14ac:dyDescent="0.3">
      <c r="A18" s="302"/>
      <c r="B18" s="335" t="s">
        <v>80</v>
      </c>
      <c r="C18" s="309" t="s">
        <v>26</v>
      </c>
      <c r="D18" s="309" t="s">
        <v>75</v>
      </c>
      <c r="E18" s="309" t="s">
        <v>24</v>
      </c>
      <c r="F18" s="309" t="s">
        <v>124</v>
      </c>
      <c r="G18" s="309" t="s">
        <v>81</v>
      </c>
      <c r="H18" s="310">
        <f>прил._6!K91</f>
        <v>3495.9</v>
      </c>
      <c r="I18" s="310">
        <f>прил._6!L91</f>
        <v>1069.5999999999999</v>
      </c>
      <c r="J18" s="443">
        <f t="shared" si="4"/>
        <v>30.595840842129345</v>
      </c>
      <c r="K18" s="188"/>
    </row>
    <row r="19" spans="1:11" s="19" customFormat="1" ht="63.75" customHeight="1" x14ac:dyDescent="0.3">
      <c r="A19" s="301">
        <v>3</v>
      </c>
      <c r="B19" s="421" t="s">
        <v>462</v>
      </c>
      <c r="C19" s="307" t="s">
        <v>31</v>
      </c>
      <c r="D19" s="307" t="s">
        <v>66</v>
      </c>
      <c r="E19" s="307" t="s">
        <v>24</v>
      </c>
      <c r="F19" s="307" t="s">
        <v>123</v>
      </c>
      <c r="G19" s="307"/>
      <c r="H19" s="308">
        <f>прил._6!K69</f>
        <v>45</v>
      </c>
      <c r="I19" s="308">
        <f>прил._6!L69</f>
        <v>0</v>
      </c>
      <c r="J19" s="109">
        <f t="shared" si="4"/>
        <v>0</v>
      </c>
      <c r="K19" s="188"/>
    </row>
    <row r="20" spans="1:11" s="19" customFormat="1" ht="69" customHeight="1" x14ac:dyDescent="0.3">
      <c r="A20" s="302"/>
      <c r="B20" s="422" t="s">
        <v>165</v>
      </c>
      <c r="C20" s="309" t="s">
        <v>31</v>
      </c>
      <c r="D20" s="309" t="s">
        <v>75</v>
      </c>
      <c r="E20" s="309" t="s">
        <v>24</v>
      </c>
      <c r="F20" s="309" t="s">
        <v>123</v>
      </c>
      <c r="G20" s="309"/>
      <c r="H20" s="310">
        <f>H21</f>
        <v>20</v>
      </c>
      <c r="I20" s="310">
        <f t="shared" ref="I20:I21" si="7">I21</f>
        <v>0</v>
      </c>
      <c r="J20" s="443">
        <f t="shared" si="4"/>
        <v>0</v>
      </c>
      <c r="K20" s="188"/>
    </row>
    <row r="21" spans="1:11" ht="95.25" customHeight="1" x14ac:dyDescent="0.3">
      <c r="A21" s="302"/>
      <c r="B21" s="335" t="str">
        <f>прил._6!B72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09" t="s">
        <v>31</v>
      </c>
      <c r="D21" s="309" t="s">
        <v>75</v>
      </c>
      <c r="E21" s="309" t="s">
        <v>24</v>
      </c>
      <c r="F21" s="309" t="s">
        <v>140</v>
      </c>
      <c r="G21" s="309"/>
      <c r="H21" s="310">
        <f>H22</f>
        <v>20</v>
      </c>
      <c r="I21" s="310">
        <f t="shared" si="7"/>
        <v>0</v>
      </c>
      <c r="J21" s="443">
        <f t="shared" si="4"/>
        <v>0</v>
      </c>
      <c r="K21" s="188"/>
    </row>
    <row r="22" spans="1:11" ht="55.5" customHeight="1" x14ac:dyDescent="0.3">
      <c r="A22" s="302"/>
      <c r="B22" s="335" t="s">
        <v>80</v>
      </c>
      <c r="C22" s="309" t="s">
        <v>31</v>
      </c>
      <c r="D22" s="309" t="s">
        <v>75</v>
      </c>
      <c r="E22" s="309" t="s">
        <v>24</v>
      </c>
      <c r="F22" s="309" t="s">
        <v>140</v>
      </c>
      <c r="G22" s="309" t="s">
        <v>81</v>
      </c>
      <c r="H22" s="310">
        <f>прил._6!K73</f>
        <v>20</v>
      </c>
      <c r="I22" s="310">
        <f>прил._6!L73</f>
        <v>0</v>
      </c>
      <c r="J22" s="443">
        <f t="shared" si="4"/>
        <v>0</v>
      </c>
      <c r="K22" s="188"/>
    </row>
    <row r="23" spans="1:11" ht="30" customHeight="1" x14ac:dyDescent="0.3">
      <c r="A23" s="302"/>
      <c r="B23" s="423" t="s">
        <v>396</v>
      </c>
      <c r="C23" s="307" t="s">
        <v>31</v>
      </c>
      <c r="D23" s="307" t="s">
        <v>88</v>
      </c>
      <c r="E23" s="307" t="s">
        <v>24</v>
      </c>
      <c r="F23" s="307" t="s">
        <v>123</v>
      </c>
      <c r="G23" s="307"/>
      <c r="H23" s="308">
        <f>H25</f>
        <v>5</v>
      </c>
      <c r="I23" s="308">
        <f t="shared" ref="I23" si="8">I25</f>
        <v>0</v>
      </c>
      <c r="J23" s="109">
        <f t="shared" si="4"/>
        <v>0</v>
      </c>
      <c r="K23" s="188"/>
    </row>
    <row r="24" spans="1:11" ht="69" customHeight="1" x14ac:dyDescent="0.3">
      <c r="A24" s="302">
        <v>4</v>
      </c>
      <c r="B24" s="311" t="s">
        <v>397</v>
      </c>
      <c r="C24" s="309" t="s">
        <v>31</v>
      </c>
      <c r="D24" s="309" t="s">
        <v>88</v>
      </c>
      <c r="E24" s="309" t="s">
        <v>24</v>
      </c>
      <c r="F24" s="309" t="s">
        <v>398</v>
      </c>
      <c r="G24" s="309"/>
      <c r="H24" s="310">
        <f>H25</f>
        <v>5</v>
      </c>
      <c r="I24" s="310">
        <f t="shared" ref="I24" si="9">I25</f>
        <v>0</v>
      </c>
      <c r="J24" s="443">
        <f t="shared" si="4"/>
        <v>0</v>
      </c>
      <c r="K24" s="188"/>
    </row>
    <row r="25" spans="1:11" ht="30" customHeight="1" x14ac:dyDescent="0.3">
      <c r="A25" s="302"/>
      <c r="B25" s="311" t="s">
        <v>80</v>
      </c>
      <c r="C25" s="309" t="s">
        <v>31</v>
      </c>
      <c r="D25" s="309" t="s">
        <v>88</v>
      </c>
      <c r="E25" s="309" t="s">
        <v>24</v>
      </c>
      <c r="F25" s="309" t="s">
        <v>398</v>
      </c>
      <c r="G25" s="309" t="s">
        <v>81</v>
      </c>
      <c r="H25" s="310">
        <v>5</v>
      </c>
      <c r="I25" s="310">
        <f>прил._6!L77</f>
        <v>0</v>
      </c>
      <c r="J25" s="443">
        <f t="shared" si="4"/>
        <v>0</v>
      </c>
      <c r="K25" s="188"/>
    </row>
    <row r="26" spans="1:11" ht="63.75" customHeight="1" x14ac:dyDescent="0.3">
      <c r="A26" s="302"/>
      <c r="B26" s="424" t="str">
        <f>прил._6!B78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09" t="s">
        <v>31</v>
      </c>
      <c r="D26" s="309" t="s">
        <v>66</v>
      </c>
      <c r="E26" s="309" t="s">
        <v>24</v>
      </c>
      <c r="F26" s="309" t="s">
        <v>123</v>
      </c>
      <c r="G26" s="309"/>
      <c r="H26" s="310">
        <f>H29</f>
        <v>20</v>
      </c>
      <c r="I26" s="310">
        <f t="shared" ref="I26" si="10">I29</f>
        <v>0</v>
      </c>
      <c r="J26" s="443">
        <f t="shared" si="4"/>
        <v>0</v>
      </c>
      <c r="K26" s="188"/>
    </row>
    <row r="27" spans="1:11" ht="17.25" customHeight="1" x14ac:dyDescent="0.3">
      <c r="A27" s="302"/>
      <c r="B27" s="319" t="s">
        <v>94</v>
      </c>
      <c r="C27" s="309" t="s">
        <v>31</v>
      </c>
      <c r="D27" s="309" t="s">
        <v>89</v>
      </c>
      <c r="E27" s="309" t="s">
        <v>24</v>
      </c>
      <c r="F27" s="309" t="s">
        <v>123</v>
      </c>
      <c r="G27" s="309"/>
      <c r="H27" s="310">
        <v>20</v>
      </c>
      <c r="I27" s="310">
        <f>I29</f>
        <v>0</v>
      </c>
      <c r="J27" s="443">
        <f t="shared" si="4"/>
        <v>0</v>
      </c>
      <c r="K27" s="188"/>
    </row>
    <row r="28" spans="1:11" ht="29.25" customHeight="1" x14ac:dyDescent="0.3">
      <c r="A28" s="302"/>
      <c r="B28" s="319" t="str">
        <f>прил._6!B80</f>
        <v>Подпрограмма "Поддержка и развитие Кубанского казачества"</v>
      </c>
      <c r="C28" s="309" t="s">
        <v>31</v>
      </c>
      <c r="D28" s="309" t="s">
        <v>89</v>
      </c>
      <c r="E28" s="309" t="s">
        <v>24</v>
      </c>
      <c r="F28" s="309" t="s">
        <v>141</v>
      </c>
      <c r="G28" s="309"/>
      <c r="H28" s="310">
        <v>20</v>
      </c>
      <c r="I28" s="310">
        <f>I29</f>
        <v>0</v>
      </c>
      <c r="J28" s="443">
        <f t="shared" si="4"/>
        <v>0</v>
      </c>
      <c r="K28" s="188"/>
    </row>
    <row r="29" spans="1:11" ht="49.5" customHeight="1" x14ac:dyDescent="0.3">
      <c r="A29" s="302"/>
      <c r="B29" s="312" t="s">
        <v>363</v>
      </c>
      <c r="C29" s="309" t="s">
        <v>31</v>
      </c>
      <c r="D29" s="309" t="s">
        <v>89</v>
      </c>
      <c r="E29" s="309" t="s">
        <v>24</v>
      </c>
      <c r="F29" s="309" t="s">
        <v>141</v>
      </c>
      <c r="G29" s="309" t="s">
        <v>108</v>
      </c>
      <c r="H29" s="310">
        <f>прил._6!K81</f>
        <v>20</v>
      </c>
      <c r="I29" s="310">
        <f>прил._6!L81</f>
        <v>0</v>
      </c>
      <c r="J29" s="443">
        <f t="shared" si="4"/>
        <v>0</v>
      </c>
      <c r="K29" s="188"/>
    </row>
    <row r="30" spans="1:11" ht="45" customHeight="1" x14ac:dyDescent="0.3">
      <c r="A30" s="301">
        <v>5</v>
      </c>
      <c r="B30" s="421" t="str">
        <f>прил._6!B133</f>
        <v>Муниципальная программа "Развитие культуры на 2021-2023 годы  в Новодмитриевском сельском поселении"</v>
      </c>
      <c r="C30" s="307" t="s">
        <v>29</v>
      </c>
      <c r="D30" s="307" t="s">
        <v>66</v>
      </c>
      <c r="E30" s="307" t="s">
        <v>24</v>
      </c>
      <c r="F30" s="307" t="s">
        <v>123</v>
      </c>
      <c r="G30" s="307"/>
      <c r="H30" s="308">
        <f>H32+H35</f>
        <v>5052.3999999999996</v>
      </c>
      <c r="I30" s="308">
        <f t="shared" ref="I30" si="11">I32+I35</f>
        <v>1017.8</v>
      </c>
      <c r="J30" s="109">
        <f t="shared" si="4"/>
        <v>20.144881640408517</v>
      </c>
      <c r="K30" s="188"/>
    </row>
    <row r="31" spans="1:11" ht="26.25" customHeight="1" x14ac:dyDescent="0.3">
      <c r="A31" s="302"/>
      <c r="B31" s="425" t="s">
        <v>148</v>
      </c>
      <c r="C31" s="309" t="s">
        <v>29</v>
      </c>
      <c r="D31" s="309" t="s">
        <v>75</v>
      </c>
      <c r="E31" s="309" t="s">
        <v>24</v>
      </c>
      <c r="F31" s="309" t="s">
        <v>123</v>
      </c>
      <c r="G31" s="309"/>
      <c r="H31" s="310">
        <f>H32</f>
        <v>5012.3999999999996</v>
      </c>
      <c r="I31" s="310">
        <f t="shared" ref="I31" si="12">I32</f>
        <v>1017.8</v>
      </c>
      <c r="J31" s="443">
        <f t="shared" si="4"/>
        <v>20.305642007820605</v>
      </c>
      <c r="K31" s="188"/>
    </row>
    <row r="32" spans="1:11" ht="29.25" customHeight="1" x14ac:dyDescent="0.3">
      <c r="A32" s="293"/>
      <c r="B32" s="425" t="s">
        <v>109</v>
      </c>
      <c r="C32" s="309" t="s">
        <v>29</v>
      </c>
      <c r="D32" s="309" t="s">
        <v>75</v>
      </c>
      <c r="E32" s="309" t="s">
        <v>31</v>
      </c>
      <c r="F32" s="309" t="s">
        <v>123</v>
      </c>
      <c r="G32" s="309"/>
      <c r="H32" s="310">
        <f>H34</f>
        <v>5012.3999999999996</v>
      </c>
      <c r="I32" s="310">
        <f t="shared" ref="I32" si="13">I34</f>
        <v>1017.8</v>
      </c>
      <c r="J32" s="443">
        <f t="shared" si="4"/>
        <v>20.305642007820605</v>
      </c>
      <c r="K32" s="188"/>
    </row>
    <row r="33" spans="1:11" ht="48" customHeight="1" x14ac:dyDescent="0.3">
      <c r="A33" s="293"/>
      <c r="B33" s="425" t="str">
        <f>прил._6!B136</f>
        <v>Подпрограмма "Расходы на обеспечение деятельности (оказание услуг) муниципальных учреждений"</v>
      </c>
      <c r="C33" s="309" t="s">
        <v>29</v>
      </c>
      <c r="D33" s="309" t="s">
        <v>75</v>
      </c>
      <c r="E33" s="309" t="s">
        <v>31</v>
      </c>
      <c r="F33" s="309" t="s">
        <v>125</v>
      </c>
      <c r="G33" s="309"/>
      <c r="H33" s="310">
        <f>H34</f>
        <v>5012.3999999999996</v>
      </c>
      <c r="I33" s="310">
        <f t="shared" ref="I33" si="14">I34</f>
        <v>1017.8</v>
      </c>
      <c r="J33" s="443">
        <f t="shared" si="4"/>
        <v>20.305642007820605</v>
      </c>
      <c r="K33" s="188"/>
    </row>
    <row r="34" spans="1:11" ht="55.5" customHeight="1" x14ac:dyDescent="0.3">
      <c r="A34" s="293"/>
      <c r="B34" s="425" t="s">
        <v>145</v>
      </c>
      <c r="C34" s="309" t="s">
        <v>29</v>
      </c>
      <c r="D34" s="309" t="s">
        <v>75</v>
      </c>
      <c r="E34" s="309" t="s">
        <v>31</v>
      </c>
      <c r="F34" s="309" t="s">
        <v>125</v>
      </c>
      <c r="G34" s="309" t="s">
        <v>108</v>
      </c>
      <c r="H34" s="310">
        <f>прил._6!K137</f>
        <v>5012.3999999999996</v>
      </c>
      <c r="I34" s="310">
        <f>прил._6!L137</f>
        <v>1017.8</v>
      </c>
      <c r="J34" s="443">
        <f t="shared" si="4"/>
        <v>20.305642007820605</v>
      </c>
      <c r="K34" s="188"/>
    </row>
    <row r="35" spans="1:11" ht="28.5" customHeight="1" x14ac:dyDescent="0.3">
      <c r="A35" s="302"/>
      <c r="B35" s="422" t="s">
        <v>110</v>
      </c>
      <c r="C35" s="309" t="s">
        <v>29</v>
      </c>
      <c r="D35" s="309" t="s">
        <v>75</v>
      </c>
      <c r="E35" s="309" t="s">
        <v>32</v>
      </c>
      <c r="F35" s="309" t="s">
        <v>123</v>
      </c>
      <c r="G35" s="309"/>
      <c r="H35" s="310">
        <f>H37</f>
        <v>40</v>
      </c>
      <c r="I35" s="310">
        <f t="shared" ref="I35" si="15">I37</f>
        <v>0</v>
      </c>
      <c r="J35" s="443">
        <f t="shared" si="4"/>
        <v>0</v>
      </c>
      <c r="K35" s="188"/>
    </row>
    <row r="36" spans="1:11" ht="30.75" customHeight="1" x14ac:dyDescent="0.3">
      <c r="A36" s="302"/>
      <c r="B36" s="321" t="str">
        <f>прил._6!B139</f>
        <v>Мероприятия в сфере сохранения и развития культуры</v>
      </c>
      <c r="C36" s="309" t="s">
        <v>29</v>
      </c>
      <c r="D36" s="309" t="s">
        <v>75</v>
      </c>
      <c r="E36" s="309" t="s">
        <v>32</v>
      </c>
      <c r="F36" s="309" t="s">
        <v>126</v>
      </c>
      <c r="G36" s="309"/>
      <c r="H36" s="310">
        <f>H37</f>
        <v>40</v>
      </c>
      <c r="I36" s="310">
        <f t="shared" ref="I36" si="16">I37</f>
        <v>0</v>
      </c>
      <c r="J36" s="443">
        <f t="shared" si="4"/>
        <v>0</v>
      </c>
      <c r="K36" s="188"/>
    </row>
    <row r="37" spans="1:11" ht="34.5" customHeight="1" x14ac:dyDescent="0.3">
      <c r="A37" s="302"/>
      <c r="B37" s="319" t="s">
        <v>80</v>
      </c>
      <c r="C37" s="309" t="s">
        <v>29</v>
      </c>
      <c r="D37" s="309" t="s">
        <v>75</v>
      </c>
      <c r="E37" s="309" t="s">
        <v>32</v>
      </c>
      <c r="F37" s="309" t="s">
        <v>126</v>
      </c>
      <c r="G37" s="309" t="s">
        <v>81</v>
      </c>
      <c r="H37" s="310">
        <v>40</v>
      </c>
      <c r="I37" s="310">
        <f>прил._6!L140</f>
        <v>0</v>
      </c>
      <c r="J37" s="443">
        <f t="shared" si="4"/>
        <v>0</v>
      </c>
      <c r="K37" s="188"/>
    </row>
    <row r="38" spans="1:11" ht="54" customHeight="1" x14ac:dyDescent="0.3">
      <c r="A38" s="302"/>
      <c r="B38" s="312" t="s">
        <v>479</v>
      </c>
      <c r="C38" s="309" t="s">
        <v>29</v>
      </c>
      <c r="D38" s="309" t="s">
        <v>75</v>
      </c>
      <c r="E38" s="309" t="s">
        <v>28</v>
      </c>
      <c r="F38" s="309" t="s">
        <v>123</v>
      </c>
      <c r="G38" s="309"/>
      <c r="H38" s="310">
        <f>H40</f>
        <v>1034.3</v>
      </c>
      <c r="I38" s="310">
        <f t="shared" ref="I38" si="17">I40</f>
        <v>0</v>
      </c>
      <c r="J38" s="443">
        <f t="shared" si="4"/>
        <v>0</v>
      </c>
      <c r="K38" s="188"/>
    </row>
    <row r="39" spans="1:11" ht="58.5" customHeight="1" x14ac:dyDescent="0.3">
      <c r="A39" s="302"/>
      <c r="B39" s="311" t="s">
        <v>480</v>
      </c>
      <c r="C39" s="309" t="s">
        <v>29</v>
      </c>
      <c r="D39" s="309" t="s">
        <v>75</v>
      </c>
      <c r="E39" s="309" t="s">
        <v>28</v>
      </c>
      <c r="F39" s="309" t="s">
        <v>478</v>
      </c>
      <c r="G39" s="309"/>
      <c r="H39" s="310">
        <f>H40</f>
        <v>1034.3</v>
      </c>
      <c r="I39" s="310">
        <f t="shared" ref="I39" si="18">I40</f>
        <v>0</v>
      </c>
      <c r="J39" s="443">
        <f t="shared" si="4"/>
        <v>0</v>
      </c>
      <c r="K39" s="188"/>
    </row>
    <row r="40" spans="1:11" ht="41.25" customHeight="1" x14ac:dyDescent="0.3">
      <c r="A40" s="302"/>
      <c r="B40" s="312" t="s">
        <v>80</v>
      </c>
      <c r="C40" s="309" t="s">
        <v>29</v>
      </c>
      <c r="D40" s="309" t="s">
        <v>75</v>
      </c>
      <c r="E40" s="309" t="s">
        <v>28</v>
      </c>
      <c r="F40" s="309" t="s">
        <v>478</v>
      </c>
      <c r="G40" s="309" t="s">
        <v>81</v>
      </c>
      <c r="H40" s="310">
        <v>1034.3</v>
      </c>
      <c r="I40" s="310">
        <f>прил._6!L124</f>
        <v>0</v>
      </c>
      <c r="J40" s="443">
        <f t="shared" si="4"/>
        <v>0</v>
      </c>
      <c r="K40" s="188"/>
    </row>
    <row r="41" spans="1:11" ht="66" customHeight="1" x14ac:dyDescent="0.3">
      <c r="A41" s="302">
        <v>6</v>
      </c>
      <c r="B41" s="421" t="str">
        <f>прил._6!B154</f>
        <v>Муниципальная программа "Развитие физической культуры и спорта в Новодмитриевском сельском поселении Северского района</v>
      </c>
      <c r="C41" s="307" t="s">
        <v>32</v>
      </c>
      <c r="D41" s="307" t="s">
        <v>75</v>
      </c>
      <c r="E41" s="307" t="s">
        <v>27</v>
      </c>
      <c r="F41" s="307" t="s">
        <v>123</v>
      </c>
      <c r="G41" s="307"/>
      <c r="H41" s="308">
        <f>H44</f>
        <v>263.60000000000002</v>
      </c>
      <c r="I41" s="308">
        <f t="shared" ref="I41" si="19">I44</f>
        <v>0.15</v>
      </c>
      <c r="J41" s="109">
        <f t="shared" si="4"/>
        <v>5.6904400606980265E-2</v>
      </c>
      <c r="K41" s="188"/>
    </row>
    <row r="42" spans="1:11" ht="34.5" customHeight="1" x14ac:dyDescent="0.3">
      <c r="A42" s="302"/>
      <c r="B42" s="321" t="s">
        <v>115</v>
      </c>
      <c r="C42" s="309" t="s">
        <v>32</v>
      </c>
      <c r="D42" s="309" t="s">
        <v>75</v>
      </c>
      <c r="E42" s="309" t="s">
        <v>27</v>
      </c>
      <c r="F42" s="309" t="s">
        <v>67</v>
      </c>
      <c r="G42" s="309"/>
      <c r="H42" s="310">
        <f>H43</f>
        <v>263.60000000000002</v>
      </c>
      <c r="I42" s="310">
        <f t="shared" ref="I42:I43" si="20">I43</f>
        <v>0.15</v>
      </c>
      <c r="J42" s="443">
        <f t="shared" si="4"/>
        <v>5.6904400606980265E-2</v>
      </c>
      <c r="K42" s="188"/>
    </row>
    <row r="43" spans="1:11" ht="36.75" customHeight="1" x14ac:dyDescent="0.3">
      <c r="A43" s="302"/>
      <c r="B43" s="321" t="s">
        <v>115</v>
      </c>
      <c r="C43" s="309" t="s">
        <v>32</v>
      </c>
      <c r="D43" s="309" t="s">
        <v>75</v>
      </c>
      <c r="E43" s="309" t="s">
        <v>27</v>
      </c>
      <c r="F43" s="309" t="s">
        <v>127</v>
      </c>
      <c r="G43" s="309"/>
      <c r="H43" s="310">
        <f>H44</f>
        <v>263.60000000000002</v>
      </c>
      <c r="I43" s="310">
        <f t="shared" si="20"/>
        <v>0.15</v>
      </c>
      <c r="J43" s="443">
        <f t="shared" si="4"/>
        <v>5.6904400606980265E-2</v>
      </c>
      <c r="K43" s="188"/>
    </row>
    <row r="44" spans="1:11" ht="81.75" customHeight="1" x14ac:dyDescent="0.3">
      <c r="A44" s="302"/>
      <c r="B44" s="426" t="s">
        <v>76</v>
      </c>
      <c r="C44" s="309" t="s">
        <v>32</v>
      </c>
      <c r="D44" s="309" t="s">
        <v>75</v>
      </c>
      <c r="E44" s="309" t="s">
        <v>27</v>
      </c>
      <c r="F44" s="309" t="s">
        <v>127</v>
      </c>
      <c r="G44" s="309" t="s">
        <v>77</v>
      </c>
      <c r="H44" s="310">
        <f>прил._6!K157</f>
        <v>263.60000000000002</v>
      </c>
      <c r="I44" s="310">
        <f>прил._6!L157</f>
        <v>0.15</v>
      </c>
      <c r="J44" s="443">
        <f t="shared" si="4"/>
        <v>5.6904400606980265E-2</v>
      </c>
      <c r="K44" s="188"/>
    </row>
    <row r="45" spans="1:11" ht="49.5" customHeight="1" x14ac:dyDescent="0.3">
      <c r="A45" s="301">
        <v>7</v>
      </c>
      <c r="B45" s="421" t="str">
        <f>прил._6!B127</f>
        <v xml:space="preserve">Муниципальная программа "Молодежь Новодмитриевского сельского поселения Северского района на 2021-2023 годы  </v>
      </c>
      <c r="C45" s="307" t="s">
        <v>98</v>
      </c>
      <c r="D45" s="307" t="s">
        <v>66</v>
      </c>
      <c r="E45" s="307" t="s">
        <v>24</v>
      </c>
      <c r="F45" s="307" t="s">
        <v>123</v>
      </c>
      <c r="G45" s="307"/>
      <c r="H45" s="308">
        <f>H49</f>
        <v>10</v>
      </c>
      <c r="I45" s="308">
        <f t="shared" ref="I45" si="21">I49</f>
        <v>0</v>
      </c>
      <c r="J45" s="109">
        <f t="shared" si="4"/>
        <v>0</v>
      </c>
      <c r="K45" s="188"/>
    </row>
    <row r="46" spans="1:11" ht="37.5" customHeight="1" x14ac:dyDescent="0.3">
      <c r="A46" s="302"/>
      <c r="B46" s="427" t="s">
        <v>365</v>
      </c>
      <c r="C46" s="313" t="s">
        <v>98</v>
      </c>
      <c r="D46" s="313" t="s">
        <v>75</v>
      </c>
      <c r="E46" s="313" t="s">
        <v>24</v>
      </c>
      <c r="F46" s="313" t="s">
        <v>123</v>
      </c>
      <c r="G46" s="309"/>
      <c r="H46" s="310">
        <f>H47</f>
        <v>10</v>
      </c>
      <c r="I46" s="310">
        <f t="shared" ref="I46:I48" si="22">I47</f>
        <v>0</v>
      </c>
      <c r="J46" s="443">
        <f t="shared" si="4"/>
        <v>0</v>
      </c>
      <c r="K46" s="188"/>
    </row>
    <row r="47" spans="1:11" ht="48.75" customHeight="1" x14ac:dyDescent="0.3">
      <c r="A47" s="302"/>
      <c r="B47" s="428" t="s">
        <v>147</v>
      </c>
      <c r="C47" s="313" t="s">
        <v>98</v>
      </c>
      <c r="D47" s="313" t="s">
        <v>75</v>
      </c>
      <c r="E47" s="313" t="s">
        <v>23</v>
      </c>
      <c r="F47" s="313" t="s">
        <v>123</v>
      </c>
      <c r="G47" s="309"/>
      <c r="H47" s="310">
        <f>H48</f>
        <v>10</v>
      </c>
      <c r="I47" s="310">
        <f t="shared" si="22"/>
        <v>0</v>
      </c>
      <c r="J47" s="443">
        <f t="shared" si="4"/>
        <v>0</v>
      </c>
      <c r="K47" s="188"/>
    </row>
    <row r="48" spans="1:11" ht="30" customHeight="1" x14ac:dyDescent="0.3">
      <c r="A48" s="302"/>
      <c r="B48" s="429" t="s">
        <v>37</v>
      </c>
      <c r="C48" s="313" t="s">
        <v>98</v>
      </c>
      <c r="D48" s="313" t="s">
        <v>75</v>
      </c>
      <c r="E48" s="313" t="s">
        <v>23</v>
      </c>
      <c r="F48" s="313" t="s">
        <v>128</v>
      </c>
      <c r="G48" s="309"/>
      <c r="H48" s="310">
        <f>H49</f>
        <v>10</v>
      </c>
      <c r="I48" s="310">
        <f t="shared" si="22"/>
        <v>0</v>
      </c>
      <c r="J48" s="443">
        <f t="shared" si="4"/>
        <v>0</v>
      </c>
      <c r="K48" s="188"/>
    </row>
    <row r="49" spans="1:11" ht="32.25" customHeight="1" x14ac:dyDescent="0.3">
      <c r="A49" s="301"/>
      <c r="B49" s="429" t="s">
        <v>80</v>
      </c>
      <c r="C49" s="313" t="s">
        <v>98</v>
      </c>
      <c r="D49" s="313" t="s">
        <v>75</v>
      </c>
      <c r="E49" s="313" t="s">
        <v>23</v>
      </c>
      <c r="F49" s="313" t="s">
        <v>128</v>
      </c>
      <c r="G49" s="309" t="s">
        <v>81</v>
      </c>
      <c r="H49" s="310">
        <f>прил._6!K130</f>
        <v>10</v>
      </c>
      <c r="I49" s="310">
        <f>прил._6!L130</f>
        <v>0</v>
      </c>
      <c r="J49" s="443">
        <f t="shared" si="4"/>
        <v>0</v>
      </c>
      <c r="K49" s="188"/>
    </row>
    <row r="50" spans="1:11" ht="69.75" customHeight="1" x14ac:dyDescent="0.3">
      <c r="A50" s="293">
        <v>8</v>
      </c>
      <c r="B50" s="421" t="str">
        <f>прил._6!B52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07" t="s">
        <v>43</v>
      </c>
      <c r="D50" s="307" t="s">
        <v>66</v>
      </c>
      <c r="E50" s="307" t="s">
        <v>24</v>
      </c>
      <c r="F50" s="307" t="s">
        <v>123</v>
      </c>
      <c r="G50" s="314"/>
      <c r="H50" s="308">
        <f>H51</f>
        <v>14.4</v>
      </c>
      <c r="I50" s="308">
        <f t="shared" ref="I50:I52" si="23">I51</f>
        <v>0</v>
      </c>
      <c r="J50" s="109">
        <f t="shared" si="4"/>
        <v>0</v>
      </c>
      <c r="K50" s="188"/>
    </row>
    <row r="51" spans="1:11" ht="45" customHeight="1" x14ac:dyDescent="0.3">
      <c r="A51" s="293"/>
      <c r="B51" s="422" t="s">
        <v>91</v>
      </c>
      <c r="C51" s="309" t="s">
        <v>43</v>
      </c>
      <c r="D51" s="309" t="s">
        <v>75</v>
      </c>
      <c r="E51" s="309" t="s">
        <v>24</v>
      </c>
      <c r="F51" s="309" t="s">
        <v>123</v>
      </c>
      <c r="G51" s="315"/>
      <c r="H51" s="310">
        <f>H52</f>
        <v>14.4</v>
      </c>
      <c r="I51" s="310">
        <f t="shared" si="23"/>
        <v>0</v>
      </c>
      <c r="J51" s="443">
        <f t="shared" si="4"/>
        <v>0</v>
      </c>
      <c r="K51" s="188"/>
    </row>
    <row r="52" spans="1:11" ht="33.75" customHeight="1" x14ac:dyDescent="0.3">
      <c r="A52" s="293"/>
      <c r="B52" s="422" t="s">
        <v>92</v>
      </c>
      <c r="C52" s="309" t="s">
        <v>43</v>
      </c>
      <c r="D52" s="309" t="s">
        <v>75</v>
      </c>
      <c r="E52" s="309" t="s">
        <v>24</v>
      </c>
      <c r="F52" s="309" t="s">
        <v>129</v>
      </c>
      <c r="G52" s="315"/>
      <c r="H52" s="310">
        <f>H53</f>
        <v>14.4</v>
      </c>
      <c r="I52" s="310">
        <f t="shared" si="23"/>
        <v>0</v>
      </c>
      <c r="J52" s="443">
        <f t="shared" si="4"/>
        <v>0</v>
      </c>
      <c r="K52" s="188"/>
    </row>
    <row r="53" spans="1:11" ht="50.25" customHeight="1" x14ac:dyDescent="0.3">
      <c r="A53" s="293"/>
      <c r="B53" s="321" t="str">
        <f>прил._6!B55</f>
        <v>Социальное обеспечение и иные выплаты населению</v>
      </c>
      <c r="C53" s="309" t="s">
        <v>43</v>
      </c>
      <c r="D53" s="309" t="s">
        <v>75</v>
      </c>
      <c r="E53" s="309" t="s">
        <v>24</v>
      </c>
      <c r="F53" s="309" t="s">
        <v>129</v>
      </c>
      <c r="G53" s="315" t="s">
        <v>113</v>
      </c>
      <c r="H53" s="310">
        <f>прил._6!K55</f>
        <v>14.4</v>
      </c>
      <c r="I53" s="310">
        <f>прил._6!L55</f>
        <v>0</v>
      </c>
      <c r="J53" s="443">
        <f t="shared" si="4"/>
        <v>0</v>
      </c>
      <c r="K53" s="188"/>
    </row>
    <row r="54" spans="1:11" s="17" customFormat="1" ht="79.5" customHeight="1" x14ac:dyDescent="0.3">
      <c r="A54" s="303">
        <v>9</v>
      </c>
      <c r="B54" s="430" t="s">
        <v>150</v>
      </c>
      <c r="C54" s="316" t="s">
        <v>41</v>
      </c>
      <c r="D54" s="316" t="s">
        <v>66</v>
      </c>
      <c r="E54" s="316" t="s">
        <v>24</v>
      </c>
      <c r="F54" s="316" t="s">
        <v>123</v>
      </c>
      <c r="G54" s="317"/>
      <c r="H54" s="308">
        <f>H57</f>
        <v>20</v>
      </c>
      <c r="I54" s="308">
        <f t="shared" ref="I54" si="24">I57</f>
        <v>0</v>
      </c>
      <c r="J54" s="109">
        <f t="shared" si="4"/>
        <v>0</v>
      </c>
      <c r="K54" s="191"/>
    </row>
    <row r="55" spans="1:11" ht="54" customHeight="1" x14ac:dyDescent="0.3">
      <c r="A55" s="293"/>
      <c r="B55" s="431" t="s">
        <v>151</v>
      </c>
      <c r="C55" s="313" t="s">
        <v>41</v>
      </c>
      <c r="D55" s="313" t="s">
        <v>75</v>
      </c>
      <c r="E55" s="313" t="s">
        <v>24</v>
      </c>
      <c r="F55" s="313" t="s">
        <v>123</v>
      </c>
      <c r="G55" s="318"/>
      <c r="H55" s="310">
        <f>H56</f>
        <v>20</v>
      </c>
      <c r="I55" s="310">
        <f t="shared" ref="I55:I56" si="25">I56</f>
        <v>0</v>
      </c>
      <c r="J55" s="443">
        <f t="shared" si="4"/>
        <v>0</v>
      </c>
      <c r="K55" s="188"/>
    </row>
    <row r="56" spans="1:11" ht="42.75" customHeight="1" x14ac:dyDescent="0.3">
      <c r="A56" s="293"/>
      <c r="B56" s="431" t="s">
        <v>151</v>
      </c>
      <c r="C56" s="313" t="s">
        <v>41</v>
      </c>
      <c r="D56" s="313" t="s">
        <v>75</v>
      </c>
      <c r="E56" s="313" t="s">
        <v>24</v>
      </c>
      <c r="F56" s="313" t="s">
        <v>146</v>
      </c>
      <c r="G56" s="318"/>
      <c r="H56" s="310">
        <f>H57</f>
        <v>20</v>
      </c>
      <c r="I56" s="310">
        <f t="shared" si="25"/>
        <v>0</v>
      </c>
      <c r="J56" s="443">
        <f t="shared" si="4"/>
        <v>0</v>
      </c>
      <c r="K56" s="188"/>
    </row>
    <row r="57" spans="1:11" ht="52.5" customHeight="1" x14ac:dyDescent="0.3">
      <c r="A57" s="293"/>
      <c r="B57" s="431" t="s">
        <v>107</v>
      </c>
      <c r="C57" s="313" t="s">
        <v>41</v>
      </c>
      <c r="D57" s="313" t="s">
        <v>75</v>
      </c>
      <c r="E57" s="313" t="s">
        <v>24</v>
      </c>
      <c r="F57" s="313" t="s">
        <v>146</v>
      </c>
      <c r="G57" s="318" t="s">
        <v>108</v>
      </c>
      <c r="H57" s="310">
        <f>прил._6!K151</f>
        <v>20</v>
      </c>
      <c r="I57" s="310">
        <f>прил._6!L151</f>
        <v>0</v>
      </c>
      <c r="J57" s="443">
        <f t="shared" si="4"/>
        <v>0</v>
      </c>
      <c r="K57" s="188"/>
    </row>
    <row r="58" spans="1:11" ht="63.75" customHeight="1" x14ac:dyDescent="0.3">
      <c r="A58" s="293">
        <v>10</v>
      </c>
      <c r="B58" s="432" t="s">
        <v>215</v>
      </c>
      <c r="C58" s="316" t="s">
        <v>42</v>
      </c>
      <c r="D58" s="316" t="s">
        <v>66</v>
      </c>
      <c r="E58" s="316" t="s">
        <v>24</v>
      </c>
      <c r="F58" s="316" t="s">
        <v>123</v>
      </c>
      <c r="G58" s="317"/>
      <c r="H58" s="308">
        <f>H61</f>
        <v>290.39999999999998</v>
      </c>
      <c r="I58" s="308">
        <f t="shared" ref="I58" si="26">I61</f>
        <v>272</v>
      </c>
      <c r="J58" s="109">
        <f t="shared" si="4"/>
        <v>93.663911845730027</v>
      </c>
      <c r="K58" s="188"/>
    </row>
    <row r="59" spans="1:11" ht="30.75" customHeight="1" x14ac:dyDescent="0.3">
      <c r="A59" s="293"/>
      <c r="B59" s="433" t="s">
        <v>180</v>
      </c>
      <c r="C59" s="313" t="s">
        <v>42</v>
      </c>
      <c r="D59" s="313" t="s">
        <v>75</v>
      </c>
      <c r="E59" s="313" t="s">
        <v>24</v>
      </c>
      <c r="F59" s="313" t="s">
        <v>123</v>
      </c>
      <c r="G59" s="318"/>
      <c r="H59" s="310">
        <f>H61</f>
        <v>290.39999999999998</v>
      </c>
      <c r="I59" s="310">
        <f t="shared" ref="I59" si="27">I61</f>
        <v>272</v>
      </c>
      <c r="J59" s="443">
        <f t="shared" si="4"/>
        <v>93.663911845730027</v>
      </c>
      <c r="K59" s="188"/>
    </row>
    <row r="60" spans="1:11" ht="69.75" customHeight="1" x14ac:dyDescent="0.3">
      <c r="A60" s="293"/>
      <c r="B60" s="311" t="s">
        <v>182</v>
      </c>
      <c r="C60" s="313" t="s">
        <v>42</v>
      </c>
      <c r="D60" s="313" t="s">
        <v>75</v>
      </c>
      <c r="E60" s="313" t="s">
        <v>24</v>
      </c>
      <c r="F60" s="313" t="s">
        <v>181</v>
      </c>
      <c r="G60" s="318"/>
      <c r="H60" s="310">
        <f>H61</f>
        <v>290.39999999999998</v>
      </c>
      <c r="I60" s="310">
        <f t="shared" ref="I60" si="28">I61</f>
        <v>272</v>
      </c>
      <c r="J60" s="443">
        <f t="shared" si="4"/>
        <v>93.663911845730027</v>
      </c>
      <c r="K60" s="188"/>
    </row>
    <row r="61" spans="1:11" ht="33" customHeight="1" x14ac:dyDescent="0.3">
      <c r="A61" s="293"/>
      <c r="B61" s="434" t="s">
        <v>80</v>
      </c>
      <c r="C61" s="313" t="s">
        <v>42</v>
      </c>
      <c r="D61" s="313" t="s">
        <v>75</v>
      </c>
      <c r="E61" s="313" t="s">
        <v>24</v>
      </c>
      <c r="F61" s="313" t="s">
        <v>181</v>
      </c>
      <c r="G61" s="318" t="s">
        <v>81</v>
      </c>
      <c r="H61" s="310">
        <f>прил._6!K59</f>
        <v>290.39999999999998</v>
      </c>
      <c r="I61" s="310">
        <f>прил._6!L59</f>
        <v>272</v>
      </c>
      <c r="J61" s="443">
        <f t="shared" si="4"/>
        <v>93.663911845730027</v>
      </c>
      <c r="K61" s="188"/>
    </row>
    <row r="62" spans="1:11" ht="65.25" customHeight="1" x14ac:dyDescent="0.3">
      <c r="A62" s="301">
        <v>11</v>
      </c>
      <c r="B62" s="435" t="str">
        <f>прил._6!B93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07" t="s">
        <v>99</v>
      </c>
      <c r="D62" s="307" t="s">
        <v>66</v>
      </c>
      <c r="E62" s="307" t="s">
        <v>24</v>
      </c>
      <c r="F62" s="307" t="s">
        <v>123</v>
      </c>
      <c r="G62" s="307"/>
      <c r="H62" s="308">
        <f>H63+H66</f>
        <v>365.7</v>
      </c>
      <c r="I62" s="308">
        <f t="shared" ref="I62" si="29">I63+I66</f>
        <v>98.2</v>
      </c>
      <c r="J62" s="109">
        <f t="shared" si="4"/>
        <v>26.852611430133994</v>
      </c>
      <c r="K62" s="188"/>
    </row>
    <row r="63" spans="1:11" ht="22.5" customHeight="1" x14ac:dyDescent="0.3">
      <c r="A63" s="301"/>
      <c r="B63" s="319" t="s">
        <v>116</v>
      </c>
      <c r="C63" s="309" t="s">
        <v>99</v>
      </c>
      <c r="D63" s="309" t="s">
        <v>75</v>
      </c>
      <c r="E63" s="309" t="s">
        <v>24</v>
      </c>
      <c r="F63" s="309" t="s">
        <v>123</v>
      </c>
      <c r="G63" s="309"/>
      <c r="H63" s="310">
        <f>H65</f>
        <v>150</v>
      </c>
      <c r="I63" s="310">
        <f t="shared" ref="I63" si="30">I65</f>
        <v>15.3</v>
      </c>
      <c r="J63" s="443">
        <f t="shared" si="4"/>
        <v>10.200000000000001</v>
      </c>
      <c r="K63" s="188"/>
    </row>
    <row r="64" spans="1:11" ht="42.75" customHeight="1" x14ac:dyDescent="0.3">
      <c r="A64" s="301"/>
      <c r="B64" s="321" t="s">
        <v>57</v>
      </c>
      <c r="C64" s="309" t="s">
        <v>99</v>
      </c>
      <c r="D64" s="309" t="s">
        <v>75</v>
      </c>
      <c r="E64" s="309" t="s">
        <v>24</v>
      </c>
      <c r="F64" s="309" t="s">
        <v>130</v>
      </c>
      <c r="G64" s="309"/>
      <c r="H64" s="310">
        <v>150</v>
      </c>
      <c r="I64" s="310">
        <f>I65</f>
        <v>15.3</v>
      </c>
      <c r="J64" s="443">
        <f t="shared" si="4"/>
        <v>10.200000000000001</v>
      </c>
      <c r="K64" s="188"/>
    </row>
    <row r="65" spans="1:15" ht="42.75" customHeight="1" x14ac:dyDescent="0.3">
      <c r="A65" s="301"/>
      <c r="B65" s="335" t="s">
        <v>80</v>
      </c>
      <c r="C65" s="309" t="s">
        <v>99</v>
      </c>
      <c r="D65" s="309" t="s">
        <v>75</v>
      </c>
      <c r="E65" s="309" t="s">
        <v>24</v>
      </c>
      <c r="F65" s="309" t="s">
        <v>130</v>
      </c>
      <c r="G65" s="309" t="s">
        <v>81</v>
      </c>
      <c r="H65" s="310">
        <f>прил._6!K163</f>
        <v>150</v>
      </c>
      <c r="I65" s="310">
        <f>прил._6!L163</f>
        <v>15.3</v>
      </c>
      <c r="J65" s="443">
        <f t="shared" si="4"/>
        <v>10.200000000000001</v>
      </c>
      <c r="K65" s="188"/>
    </row>
    <row r="66" spans="1:15" ht="25.5" customHeight="1" x14ac:dyDescent="0.3">
      <c r="A66" s="302"/>
      <c r="B66" s="319" t="s">
        <v>476</v>
      </c>
      <c r="C66" s="309" t="s">
        <v>99</v>
      </c>
      <c r="D66" s="309" t="s">
        <v>68</v>
      </c>
      <c r="E66" s="309" t="s">
        <v>24</v>
      </c>
      <c r="F66" s="309" t="s">
        <v>123</v>
      </c>
      <c r="G66" s="309"/>
      <c r="H66" s="310">
        <f>H67</f>
        <v>215.7</v>
      </c>
      <c r="I66" s="310">
        <f t="shared" ref="I66:I67" si="31">I67</f>
        <v>82.9</v>
      </c>
      <c r="J66" s="443">
        <f t="shared" si="4"/>
        <v>38.433008808530374</v>
      </c>
      <c r="K66" s="190"/>
      <c r="L66" s="21"/>
      <c r="M66" s="21"/>
      <c r="N66" s="21"/>
      <c r="O66" s="21"/>
    </row>
    <row r="67" spans="1:15" ht="25.5" customHeight="1" x14ac:dyDescent="0.3">
      <c r="A67" s="302"/>
      <c r="B67" s="321" t="s">
        <v>475</v>
      </c>
      <c r="C67" s="309" t="s">
        <v>99</v>
      </c>
      <c r="D67" s="309" t="s">
        <v>68</v>
      </c>
      <c r="E67" s="309" t="s">
        <v>24</v>
      </c>
      <c r="F67" s="309" t="s">
        <v>131</v>
      </c>
      <c r="G67" s="309"/>
      <c r="H67" s="310">
        <f>H68</f>
        <v>215.7</v>
      </c>
      <c r="I67" s="310">
        <f t="shared" si="31"/>
        <v>82.9</v>
      </c>
      <c r="J67" s="443">
        <f t="shared" si="4"/>
        <v>38.433008808530374</v>
      </c>
      <c r="K67" s="190"/>
      <c r="L67" s="21"/>
      <c r="M67" s="21"/>
      <c r="N67" s="21"/>
      <c r="O67" s="21"/>
    </row>
    <row r="68" spans="1:15" ht="32.25" customHeight="1" x14ac:dyDescent="0.3">
      <c r="A68" s="302"/>
      <c r="B68" s="335" t="s">
        <v>80</v>
      </c>
      <c r="C68" s="309" t="s">
        <v>99</v>
      </c>
      <c r="D68" s="309" t="s">
        <v>68</v>
      </c>
      <c r="E68" s="309" t="s">
        <v>24</v>
      </c>
      <c r="F68" s="309" t="s">
        <v>131</v>
      </c>
      <c r="G68" s="309" t="s">
        <v>81</v>
      </c>
      <c r="H68" s="310">
        <f>прил._6!K96</f>
        <v>215.7</v>
      </c>
      <c r="I68" s="310">
        <f>прил._6!L96</f>
        <v>82.9</v>
      </c>
      <c r="J68" s="443">
        <f t="shared" si="4"/>
        <v>38.433008808530374</v>
      </c>
      <c r="K68" s="190"/>
      <c r="L68" s="21"/>
      <c r="M68" s="21"/>
      <c r="N68" s="21"/>
      <c r="O68" s="21"/>
    </row>
    <row r="69" spans="1:15" ht="65.25" customHeight="1" x14ac:dyDescent="0.3">
      <c r="A69" s="302">
        <v>12</v>
      </c>
      <c r="B69" s="421" t="s">
        <v>366</v>
      </c>
      <c r="C69" s="307" t="s">
        <v>95</v>
      </c>
      <c r="D69" s="307" t="s">
        <v>66</v>
      </c>
      <c r="E69" s="307"/>
      <c r="F69" s="307" t="s">
        <v>123</v>
      </c>
      <c r="G69" s="307"/>
      <c r="H69" s="308">
        <f>H72</f>
        <v>10</v>
      </c>
      <c r="I69" s="308">
        <f t="shared" ref="I69" si="32">I72</f>
        <v>0</v>
      </c>
      <c r="J69" s="109">
        <f t="shared" si="4"/>
        <v>0</v>
      </c>
      <c r="K69" s="188"/>
    </row>
    <row r="70" spans="1:15" ht="49.5" customHeight="1" x14ac:dyDescent="0.3">
      <c r="A70" s="302"/>
      <c r="B70" s="319" t="s">
        <v>367</v>
      </c>
      <c r="C70" s="309" t="s">
        <v>95</v>
      </c>
      <c r="D70" s="309" t="s">
        <v>75</v>
      </c>
      <c r="E70" s="309"/>
      <c r="F70" s="309" t="s">
        <v>123</v>
      </c>
      <c r="G70" s="309"/>
      <c r="H70" s="310">
        <f>H72</f>
        <v>10</v>
      </c>
      <c r="I70" s="310">
        <f t="shared" ref="I70" si="33">I72</f>
        <v>0</v>
      </c>
      <c r="J70" s="443">
        <f t="shared" si="4"/>
        <v>0</v>
      </c>
      <c r="K70" s="188"/>
    </row>
    <row r="71" spans="1:15" ht="51.75" customHeight="1" x14ac:dyDescent="0.3">
      <c r="A71" s="302"/>
      <c r="B71" s="319" t="s">
        <v>368</v>
      </c>
      <c r="C71" s="309" t="s">
        <v>95</v>
      </c>
      <c r="D71" s="309" t="s">
        <v>75</v>
      </c>
      <c r="E71" s="309"/>
      <c r="F71" s="309" t="s">
        <v>142</v>
      </c>
      <c r="G71" s="309"/>
      <c r="H71" s="310">
        <f>H72</f>
        <v>10</v>
      </c>
      <c r="I71" s="310">
        <f t="shared" ref="I71" si="34">I72</f>
        <v>0</v>
      </c>
      <c r="J71" s="443">
        <f t="shared" si="4"/>
        <v>0</v>
      </c>
      <c r="K71" s="188"/>
    </row>
    <row r="72" spans="1:15" ht="33" customHeight="1" x14ac:dyDescent="0.3">
      <c r="A72" s="302"/>
      <c r="B72" s="335" t="s">
        <v>80</v>
      </c>
      <c r="C72" s="309" t="s">
        <v>95</v>
      </c>
      <c r="D72" s="309" t="s">
        <v>75</v>
      </c>
      <c r="E72" s="309"/>
      <c r="F72" s="309" t="s">
        <v>142</v>
      </c>
      <c r="G72" s="309" t="s">
        <v>81</v>
      </c>
      <c r="H72" s="310">
        <f>прил._6!K101</f>
        <v>10</v>
      </c>
      <c r="I72" s="310">
        <f>прил._6!L101</f>
        <v>0</v>
      </c>
      <c r="J72" s="443">
        <f t="shared" si="4"/>
        <v>0</v>
      </c>
      <c r="K72" s="188"/>
    </row>
    <row r="73" spans="1:15" ht="70.5" customHeight="1" x14ac:dyDescent="0.3">
      <c r="A73" s="301">
        <v>13</v>
      </c>
      <c r="B73" s="421" t="str">
        <f>прил._6!B104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07" t="s">
        <v>100</v>
      </c>
      <c r="D73" s="307" t="s">
        <v>66</v>
      </c>
      <c r="E73" s="307" t="s">
        <v>24</v>
      </c>
      <c r="F73" s="307" t="s">
        <v>123</v>
      </c>
      <c r="G73" s="307"/>
      <c r="H73" s="308">
        <f>H77+H80</f>
        <v>231</v>
      </c>
      <c r="I73" s="308">
        <f t="shared" ref="I73" si="35">I77</f>
        <v>129.4</v>
      </c>
      <c r="J73" s="109">
        <f t="shared" si="4"/>
        <v>56.01731601731602</v>
      </c>
      <c r="K73" s="188"/>
    </row>
    <row r="74" spans="1:15" ht="43.5" customHeight="1" x14ac:dyDescent="0.3">
      <c r="A74" s="302"/>
      <c r="B74" s="422" t="s">
        <v>101</v>
      </c>
      <c r="C74" s="309" t="s">
        <v>100</v>
      </c>
      <c r="D74" s="309" t="s">
        <v>68</v>
      </c>
      <c r="E74" s="309" t="s">
        <v>24</v>
      </c>
      <c r="F74" s="309" t="s">
        <v>123</v>
      </c>
      <c r="G74" s="309"/>
      <c r="H74" s="310">
        <f>H76</f>
        <v>200</v>
      </c>
      <c r="I74" s="310">
        <f t="shared" ref="I74" si="36">I76</f>
        <v>129.4</v>
      </c>
      <c r="J74" s="443">
        <f t="shared" si="4"/>
        <v>64.7</v>
      </c>
      <c r="K74" s="188"/>
    </row>
    <row r="75" spans="1:15" ht="22.5" customHeight="1" x14ac:dyDescent="0.3">
      <c r="A75" s="302"/>
      <c r="B75" s="422" t="s">
        <v>16</v>
      </c>
      <c r="C75" s="309" t="s">
        <v>100</v>
      </c>
      <c r="D75" s="309" t="s">
        <v>68</v>
      </c>
      <c r="E75" s="309"/>
      <c r="F75" s="309" t="s">
        <v>143</v>
      </c>
      <c r="G75" s="309"/>
      <c r="H75" s="310">
        <f>H76</f>
        <v>200</v>
      </c>
      <c r="I75" s="310">
        <f t="shared" ref="I75:I76" si="37">I76</f>
        <v>129.4</v>
      </c>
      <c r="J75" s="443">
        <f t="shared" si="4"/>
        <v>64.7</v>
      </c>
      <c r="K75" s="188"/>
    </row>
    <row r="76" spans="1:15" ht="36" customHeight="1" x14ac:dyDescent="0.3">
      <c r="A76" s="302"/>
      <c r="B76" s="436" t="str">
        <f>прил._6!B106</f>
        <v>Мероприятия в области коммунального хозяйства</v>
      </c>
      <c r="C76" s="309" t="s">
        <v>100</v>
      </c>
      <c r="D76" s="309" t="s">
        <v>68</v>
      </c>
      <c r="E76" s="309" t="s">
        <v>24</v>
      </c>
      <c r="F76" s="309" t="s">
        <v>143</v>
      </c>
      <c r="G76" s="309"/>
      <c r="H76" s="310">
        <f>H77</f>
        <v>200</v>
      </c>
      <c r="I76" s="310">
        <f t="shared" si="37"/>
        <v>129.4</v>
      </c>
      <c r="J76" s="443">
        <f t="shared" si="4"/>
        <v>64.7</v>
      </c>
      <c r="K76" s="188"/>
    </row>
    <row r="77" spans="1:15" ht="34.5" customHeight="1" x14ac:dyDescent="0.3">
      <c r="A77" s="302"/>
      <c r="B77" s="319" t="s">
        <v>80</v>
      </c>
      <c r="C77" s="309" t="s">
        <v>100</v>
      </c>
      <c r="D77" s="309" t="s">
        <v>68</v>
      </c>
      <c r="E77" s="309" t="s">
        <v>24</v>
      </c>
      <c r="F77" s="309" t="s">
        <v>143</v>
      </c>
      <c r="G77" s="309" t="s">
        <v>81</v>
      </c>
      <c r="H77" s="310">
        <f>прил._6!K107</f>
        <v>200</v>
      </c>
      <c r="I77" s="310">
        <f>прил._6!L107</f>
        <v>129.4</v>
      </c>
      <c r="J77" s="443">
        <f t="shared" ref="J77:J130" si="38">I77/H77*100</f>
        <v>64.7</v>
      </c>
      <c r="K77" s="188"/>
    </row>
    <row r="78" spans="1:15" ht="27" customHeight="1" x14ac:dyDescent="0.3">
      <c r="A78" s="302"/>
      <c r="B78" s="450" t="s">
        <v>515</v>
      </c>
      <c r="C78" s="309" t="s">
        <v>100</v>
      </c>
      <c r="D78" s="309" t="s">
        <v>86</v>
      </c>
      <c r="E78" s="309" t="s">
        <v>24</v>
      </c>
      <c r="F78" s="309" t="s">
        <v>123</v>
      </c>
      <c r="G78" s="309"/>
      <c r="H78" s="310">
        <f>H79</f>
        <v>31</v>
      </c>
      <c r="I78" s="310">
        <f>I79</f>
        <v>0</v>
      </c>
      <c r="J78" s="443"/>
      <c r="K78" s="188"/>
    </row>
    <row r="79" spans="1:15" ht="26.25" customHeight="1" x14ac:dyDescent="0.3">
      <c r="A79" s="302"/>
      <c r="B79" s="450" t="s">
        <v>516</v>
      </c>
      <c r="C79" s="309" t="s">
        <v>100</v>
      </c>
      <c r="D79" s="309" t="s">
        <v>86</v>
      </c>
      <c r="E79" s="309" t="s">
        <v>24</v>
      </c>
      <c r="F79" s="309" t="s">
        <v>518</v>
      </c>
      <c r="G79" s="309"/>
      <c r="H79" s="310">
        <f>H80</f>
        <v>31</v>
      </c>
      <c r="I79" s="310">
        <f>I80</f>
        <v>0</v>
      </c>
      <c r="J79" s="443"/>
      <c r="K79" s="188"/>
    </row>
    <row r="80" spans="1:15" ht="49.5" customHeight="1" x14ac:dyDescent="0.3">
      <c r="A80" s="302"/>
      <c r="B80" s="450" t="s">
        <v>517</v>
      </c>
      <c r="C80" s="309" t="s">
        <v>100</v>
      </c>
      <c r="D80" s="309" t="s">
        <v>86</v>
      </c>
      <c r="E80" s="309" t="s">
        <v>24</v>
      </c>
      <c r="F80" s="309" t="s">
        <v>518</v>
      </c>
      <c r="G80" s="309" t="s">
        <v>81</v>
      </c>
      <c r="H80" s="310">
        <f>прил._6!K110</f>
        <v>31</v>
      </c>
      <c r="I80" s="310">
        <f>прил._6!L110</f>
        <v>0</v>
      </c>
      <c r="J80" s="443"/>
      <c r="K80" s="188"/>
    </row>
    <row r="81" spans="1:45" ht="69.75" customHeight="1" x14ac:dyDescent="0.3">
      <c r="A81" s="301">
        <v>14</v>
      </c>
      <c r="B81" s="421" t="str">
        <f>прил._6!B112</f>
        <v>Муниципальная программа "Благоустройство территории поселения в Новодмитриевском сельском поселении на 2021-2023 годы"</v>
      </c>
      <c r="C81" s="307" t="s">
        <v>103</v>
      </c>
      <c r="D81" s="307" t="s">
        <v>66</v>
      </c>
      <c r="E81" s="307" t="s">
        <v>24</v>
      </c>
      <c r="F81" s="307" t="s">
        <v>123</v>
      </c>
      <c r="G81" s="307"/>
      <c r="H81" s="308">
        <f>H84+H90+H87</f>
        <v>1813.7</v>
      </c>
      <c r="I81" s="308">
        <f t="shared" ref="I81" si="39">I84+I90+I87</f>
        <v>651.09999999999991</v>
      </c>
      <c r="J81" s="109">
        <f t="shared" si="38"/>
        <v>35.898991012846658</v>
      </c>
      <c r="K81" s="188"/>
    </row>
    <row r="82" spans="1:45" ht="44.25" customHeight="1" x14ac:dyDescent="0.3">
      <c r="A82" s="302"/>
      <c r="B82" s="422" t="s">
        <v>104</v>
      </c>
      <c r="C82" s="309" t="s">
        <v>103</v>
      </c>
      <c r="D82" s="309" t="s">
        <v>75</v>
      </c>
      <c r="E82" s="309" t="s">
        <v>24</v>
      </c>
      <c r="F82" s="309" t="s">
        <v>123</v>
      </c>
      <c r="G82" s="309"/>
      <c r="H82" s="310">
        <f>H84</f>
        <v>882.2</v>
      </c>
      <c r="I82" s="310">
        <f t="shared" ref="I82" si="40">I84</f>
        <v>260.60000000000002</v>
      </c>
      <c r="J82" s="443">
        <f t="shared" si="38"/>
        <v>29.539786896395377</v>
      </c>
      <c r="K82" s="188"/>
    </row>
    <row r="83" spans="1:45" ht="64.5" customHeight="1" x14ac:dyDescent="0.3">
      <c r="A83" s="302"/>
      <c r="B83" s="321" t="str">
        <f>прил._6!B114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3" s="309" t="s">
        <v>103</v>
      </c>
      <c r="D83" s="309" t="s">
        <v>75</v>
      </c>
      <c r="E83" s="309" t="s">
        <v>24</v>
      </c>
      <c r="F83" s="309" t="s">
        <v>132</v>
      </c>
      <c r="G83" s="309"/>
      <c r="H83" s="310">
        <f>H84</f>
        <v>882.2</v>
      </c>
      <c r="I83" s="310">
        <f t="shared" ref="I83" si="41">I84</f>
        <v>260.60000000000002</v>
      </c>
      <c r="J83" s="443">
        <f t="shared" si="38"/>
        <v>29.539786896395377</v>
      </c>
      <c r="K83" s="188"/>
    </row>
    <row r="84" spans="1:45" ht="31.5" x14ac:dyDescent="0.3">
      <c r="A84" s="302"/>
      <c r="B84" s="319" t="s">
        <v>80</v>
      </c>
      <c r="C84" s="309" t="s">
        <v>103</v>
      </c>
      <c r="D84" s="309" t="s">
        <v>75</v>
      </c>
      <c r="E84" s="309" t="s">
        <v>24</v>
      </c>
      <c r="F84" s="309" t="s">
        <v>132</v>
      </c>
      <c r="G84" s="309" t="s">
        <v>81</v>
      </c>
      <c r="H84" s="310">
        <f>прил._6!K115</f>
        <v>882.2</v>
      </c>
      <c r="I84" s="310">
        <f>прил._6!L115</f>
        <v>260.60000000000002</v>
      </c>
      <c r="J84" s="443">
        <f t="shared" si="38"/>
        <v>29.539786896395377</v>
      </c>
      <c r="K84" s="188"/>
    </row>
    <row r="85" spans="1:45" ht="77.25" customHeight="1" x14ac:dyDescent="0.3">
      <c r="A85" s="302"/>
      <c r="B85" s="424" t="str">
        <f>прил._6!B116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5" s="309" t="s">
        <v>103</v>
      </c>
      <c r="D85" s="309" t="s">
        <v>68</v>
      </c>
      <c r="E85" s="309" t="s">
        <v>24</v>
      </c>
      <c r="F85" s="309" t="s">
        <v>123</v>
      </c>
      <c r="G85" s="309"/>
      <c r="H85" s="310">
        <f>H87</f>
        <v>485</v>
      </c>
      <c r="I85" s="310">
        <f t="shared" ref="I85" si="42">I87</f>
        <v>70.3</v>
      </c>
      <c r="J85" s="443">
        <f t="shared" si="38"/>
        <v>14.494845360824742</v>
      </c>
      <c r="K85" s="188"/>
    </row>
    <row r="86" spans="1:45" ht="30.75" customHeight="1" x14ac:dyDescent="0.3">
      <c r="A86" s="302"/>
      <c r="B86" s="319" t="s">
        <v>105</v>
      </c>
      <c r="C86" s="309" t="s">
        <v>103</v>
      </c>
      <c r="D86" s="309" t="s">
        <v>68</v>
      </c>
      <c r="E86" s="309" t="s">
        <v>24</v>
      </c>
      <c r="F86" s="309" t="s">
        <v>133</v>
      </c>
      <c r="G86" s="309"/>
      <c r="H86" s="310">
        <f>H87</f>
        <v>485</v>
      </c>
      <c r="I86" s="310">
        <f t="shared" ref="I86" si="43">I87</f>
        <v>70.3</v>
      </c>
      <c r="J86" s="443">
        <f t="shared" si="38"/>
        <v>14.494845360824742</v>
      </c>
      <c r="K86" s="188"/>
    </row>
    <row r="87" spans="1:45" ht="39.75" customHeight="1" x14ac:dyDescent="0.3">
      <c r="A87" s="302"/>
      <c r="B87" s="424" t="s">
        <v>80</v>
      </c>
      <c r="C87" s="309" t="s">
        <v>103</v>
      </c>
      <c r="D87" s="309" t="s">
        <v>68</v>
      </c>
      <c r="E87" s="309" t="s">
        <v>24</v>
      </c>
      <c r="F87" s="309" t="s">
        <v>133</v>
      </c>
      <c r="G87" s="309" t="s">
        <v>81</v>
      </c>
      <c r="H87" s="310">
        <f>прил._6!K118</f>
        <v>485</v>
      </c>
      <c r="I87" s="310">
        <f>прил._6!L118</f>
        <v>70.3</v>
      </c>
      <c r="J87" s="443">
        <f t="shared" si="38"/>
        <v>14.494845360824742</v>
      </c>
      <c r="K87" s="188"/>
    </row>
    <row r="88" spans="1:45" s="108" customFormat="1" ht="77.25" customHeight="1" x14ac:dyDescent="0.3">
      <c r="A88" s="285"/>
      <c r="B88" s="422" t="str">
        <f>прил._6!B119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8" s="309" t="s">
        <v>103</v>
      </c>
      <c r="D88" s="309" t="s">
        <v>93</v>
      </c>
      <c r="E88" s="309" t="s">
        <v>24</v>
      </c>
      <c r="F88" s="309" t="s">
        <v>123</v>
      </c>
      <c r="G88" s="309"/>
      <c r="H88" s="310">
        <f>H90</f>
        <v>446.5</v>
      </c>
      <c r="I88" s="310">
        <f t="shared" ref="I88" si="44">I90</f>
        <v>320.2</v>
      </c>
      <c r="J88" s="443">
        <f t="shared" si="38"/>
        <v>71.713325867861144</v>
      </c>
      <c r="K88" s="188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</row>
    <row r="89" spans="1:45" ht="59.25" customHeight="1" x14ac:dyDescent="0.3">
      <c r="A89" s="302"/>
      <c r="B89" s="319" t="s">
        <v>106</v>
      </c>
      <c r="C89" s="309" t="s">
        <v>103</v>
      </c>
      <c r="D89" s="309" t="s">
        <v>93</v>
      </c>
      <c r="E89" s="309" t="s">
        <v>24</v>
      </c>
      <c r="F89" s="309" t="s">
        <v>134</v>
      </c>
      <c r="G89" s="309"/>
      <c r="H89" s="310">
        <f>H88</f>
        <v>446.5</v>
      </c>
      <c r="I89" s="310">
        <f t="shared" ref="I89" si="45">I88</f>
        <v>320.2</v>
      </c>
      <c r="J89" s="443">
        <f t="shared" si="38"/>
        <v>71.713325867861144</v>
      </c>
      <c r="K89" s="188"/>
    </row>
    <row r="90" spans="1:45" ht="29.25" customHeight="1" x14ac:dyDescent="0.3">
      <c r="A90" s="302"/>
      <c r="B90" s="319" t="s">
        <v>80</v>
      </c>
      <c r="C90" s="309" t="s">
        <v>103</v>
      </c>
      <c r="D90" s="309" t="s">
        <v>93</v>
      </c>
      <c r="E90" s="309" t="s">
        <v>24</v>
      </c>
      <c r="F90" s="309" t="s">
        <v>134</v>
      </c>
      <c r="G90" s="309" t="s">
        <v>81</v>
      </c>
      <c r="H90" s="310">
        <f>прил._6!K121</f>
        <v>446.5</v>
      </c>
      <c r="I90" s="310">
        <f>прил._6!L121</f>
        <v>320.2</v>
      </c>
      <c r="J90" s="443">
        <f t="shared" si="38"/>
        <v>71.713325867861144</v>
      </c>
      <c r="K90" s="190"/>
      <c r="L90" s="21"/>
    </row>
    <row r="91" spans="1:45" ht="32.25" customHeight="1" x14ac:dyDescent="0.3">
      <c r="A91" s="304"/>
      <c r="B91" s="437" t="s">
        <v>73</v>
      </c>
      <c r="C91" s="307" t="s">
        <v>74</v>
      </c>
      <c r="D91" s="307" t="s">
        <v>66</v>
      </c>
      <c r="E91" s="307" t="s">
        <v>24</v>
      </c>
      <c r="F91" s="307" t="s">
        <v>123</v>
      </c>
      <c r="G91" s="307"/>
      <c r="H91" s="308">
        <f>H94</f>
        <v>853.1</v>
      </c>
      <c r="I91" s="308">
        <f t="shared" ref="I91" si="46">I94</f>
        <v>163.69999999999999</v>
      </c>
      <c r="J91" s="443">
        <f t="shared" si="38"/>
        <v>19.188840698628528</v>
      </c>
      <c r="K91" s="193"/>
      <c r="L91" s="21"/>
    </row>
    <row r="92" spans="1:45" ht="24.75" customHeight="1" x14ac:dyDescent="0.3">
      <c r="A92" s="304"/>
      <c r="B92" s="321" t="s">
        <v>52</v>
      </c>
      <c r="C92" s="309" t="s">
        <v>74</v>
      </c>
      <c r="D92" s="309" t="s">
        <v>75</v>
      </c>
      <c r="E92" s="309" t="s">
        <v>24</v>
      </c>
      <c r="F92" s="309" t="s">
        <v>123</v>
      </c>
      <c r="G92" s="309"/>
      <c r="H92" s="310">
        <f>прил._6!K30</f>
        <v>853.1</v>
      </c>
      <c r="I92" s="310">
        <f>прил._6!L30</f>
        <v>163.69999999999999</v>
      </c>
      <c r="J92" s="443">
        <f t="shared" si="38"/>
        <v>19.188840698628528</v>
      </c>
      <c r="K92" s="190"/>
      <c r="L92" s="21"/>
    </row>
    <row r="93" spans="1:45" ht="31.5" x14ac:dyDescent="0.3">
      <c r="A93" s="304"/>
      <c r="B93" s="321" t="s">
        <v>69</v>
      </c>
      <c r="C93" s="309" t="s">
        <v>74</v>
      </c>
      <c r="D93" s="309" t="s">
        <v>75</v>
      </c>
      <c r="E93" s="309" t="s">
        <v>24</v>
      </c>
      <c r="F93" s="309" t="s">
        <v>135</v>
      </c>
      <c r="G93" s="309"/>
      <c r="H93" s="310">
        <f>H94</f>
        <v>853.1</v>
      </c>
      <c r="I93" s="310">
        <f t="shared" ref="I93" si="47">I94</f>
        <v>163.69999999999999</v>
      </c>
      <c r="J93" s="443">
        <f t="shared" si="38"/>
        <v>19.188840698628528</v>
      </c>
      <c r="K93" s="190"/>
      <c r="L93" s="21"/>
    </row>
    <row r="94" spans="1:45" ht="78" customHeight="1" x14ac:dyDescent="0.3">
      <c r="A94" s="304"/>
      <c r="B94" s="321" t="s">
        <v>76</v>
      </c>
      <c r="C94" s="309" t="s">
        <v>74</v>
      </c>
      <c r="D94" s="309" t="s">
        <v>75</v>
      </c>
      <c r="E94" s="309" t="s">
        <v>24</v>
      </c>
      <c r="F94" s="309" t="s">
        <v>135</v>
      </c>
      <c r="G94" s="309" t="s">
        <v>77</v>
      </c>
      <c r="H94" s="310">
        <f>прил._6!K30</f>
        <v>853.1</v>
      </c>
      <c r="I94" s="310">
        <f>прил._6!L30</f>
        <v>163.69999999999999</v>
      </c>
      <c r="J94" s="443">
        <f t="shared" si="38"/>
        <v>19.188840698628528</v>
      </c>
      <c r="K94" s="190"/>
      <c r="L94" s="21"/>
    </row>
    <row r="95" spans="1:45" ht="18" customHeight="1" x14ac:dyDescent="0.3">
      <c r="A95" s="304"/>
      <c r="B95" s="437" t="s">
        <v>164</v>
      </c>
      <c r="C95" s="307" t="s">
        <v>79</v>
      </c>
      <c r="D95" s="307" t="s">
        <v>75</v>
      </c>
      <c r="E95" s="307" t="s">
        <v>24</v>
      </c>
      <c r="F95" s="307" t="s">
        <v>123</v>
      </c>
      <c r="G95" s="307"/>
      <c r="H95" s="320">
        <f>H96</f>
        <v>10034.299999999999</v>
      </c>
      <c r="I95" s="320">
        <f t="shared" ref="I95" si="48">I96</f>
        <v>2687.4</v>
      </c>
      <c r="J95" s="443">
        <f t="shared" si="38"/>
        <v>26.782137269166761</v>
      </c>
      <c r="K95" s="193"/>
      <c r="L95" s="21"/>
    </row>
    <row r="96" spans="1:45" ht="16.5" customHeight="1" x14ac:dyDescent="0.3">
      <c r="A96" s="302"/>
      <c r="B96" s="321" t="s">
        <v>164</v>
      </c>
      <c r="C96" s="309" t="s">
        <v>79</v>
      </c>
      <c r="D96" s="309" t="s">
        <v>75</v>
      </c>
      <c r="E96" s="309" t="s">
        <v>24</v>
      </c>
      <c r="F96" s="309" t="s">
        <v>123</v>
      </c>
      <c r="G96" s="309"/>
      <c r="H96" s="310">
        <f>H97+H101+H103</f>
        <v>10034.299999999999</v>
      </c>
      <c r="I96" s="310">
        <f t="shared" ref="I96" si="49">I97+I101+I103</f>
        <v>2687.4</v>
      </c>
      <c r="J96" s="443">
        <f t="shared" si="38"/>
        <v>26.782137269166761</v>
      </c>
      <c r="K96" s="194"/>
      <c r="L96" s="21"/>
    </row>
    <row r="97" spans="1:12" ht="40.5" customHeight="1" x14ac:dyDescent="0.3">
      <c r="A97" s="302"/>
      <c r="B97" s="321" t="s">
        <v>69</v>
      </c>
      <c r="C97" s="309" t="s">
        <v>79</v>
      </c>
      <c r="D97" s="309" t="s">
        <v>75</v>
      </c>
      <c r="E97" s="309" t="s">
        <v>24</v>
      </c>
      <c r="F97" s="309" t="s">
        <v>135</v>
      </c>
      <c r="G97" s="309"/>
      <c r="H97" s="310">
        <f>H98+H99+H100</f>
        <v>4751.2</v>
      </c>
      <c r="I97" s="310">
        <f t="shared" ref="I97" si="50">I98+I99+I100</f>
        <v>1163.6000000000001</v>
      </c>
      <c r="J97" s="443">
        <f t="shared" si="38"/>
        <v>24.490654992422968</v>
      </c>
      <c r="K97" s="190"/>
      <c r="L97" s="21"/>
    </row>
    <row r="98" spans="1:12" ht="101.25" customHeight="1" x14ac:dyDescent="0.3">
      <c r="A98" s="302"/>
      <c r="B98" s="321" t="s">
        <v>76</v>
      </c>
      <c r="C98" s="309" t="s">
        <v>79</v>
      </c>
      <c r="D98" s="309" t="s">
        <v>75</v>
      </c>
      <c r="E98" s="309" t="s">
        <v>24</v>
      </c>
      <c r="F98" s="309" t="s">
        <v>135</v>
      </c>
      <c r="G98" s="309" t="s">
        <v>77</v>
      </c>
      <c r="H98" s="310">
        <f>прил._6!K35</f>
        <v>3454.6</v>
      </c>
      <c r="I98" s="310">
        <f>прил._6!L35</f>
        <v>862.8</v>
      </c>
      <c r="J98" s="443">
        <f t="shared" si="38"/>
        <v>24.975395125340125</v>
      </c>
      <c r="K98" s="192"/>
    </row>
    <row r="99" spans="1:12" ht="45.75" customHeight="1" x14ac:dyDescent="0.3">
      <c r="A99" s="302"/>
      <c r="B99" s="321" t="s">
        <v>80</v>
      </c>
      <c r="C99" s="309" t="s">
        <v>79</v>
      </c>
      <c r="D99" s="309" t="s">
        <v>75</v>
      </c>
      <c r="E99" s="309" t="s">
        <v>24</v>
      </c>
      <c r="F99" s="309" t="s">
        <v>135</v>
      </c>
      <c r="G99" s="309" t="s">
        <v>81</v>
      </c>
      <c r="H99" s="310">
        <f>прил._6!K36</f>
        <v>1281.0999999999999</v>
      </c>
      <c r="I99" s="310">
        <f>прил._6!L36</f>
        <v>291.60000000000002</v>
      </c>
      <c r="J99" s="443">
        <f t="shared" si="38"/>
        <v>22.761689173366641</v>
      </c>
      <c r="K99" s="188"/>
    </row>
    <row r="100" spans="1:12" ht="20.25" customHeight="1" x14ac:dyDescent="0.3">
      <c r="A100" s="302"/>
      <c r="B100" s="321" t="s">
        <v>82</v>
      </c>
      <c r="C100" s="309" t="s">
        <v>79</v>
      </c>
      <c r="D100" s="309" t="s">
        <v>75</v>
      </c>
      <c r="E100" s="309" t="s">
        <v>24</v>
      </c>
      <c r="F100" s="309" t="s">
        <v>135</v>
      </c>
      <c r="G100" s="309" t="s">
        <v>83</v>
      </c>
      <c r="H100" s="310">
        <f>прил._6!K37</f>
        <v>15.5</v>
      </c>
      <c r="I100" s="310">
        <f>прил._6!L37</f>
        <v>9.1999999999999993</v>
      </c>
      <c r="J100" s="443">
        <f t="shared" si="38"/>
        <v>59.354838709677416</v>
      </c>
      <c r="K100" s="188"/>
    </row>
    <row r="101" spans="1:12" ht="20.25" customHeight="1" x14ac:dyDescent="0.3">
      <c r="A101" s="302"/>
      <c r="B101" s="321" t="s">
        <v>170</v>
      </c>
      <c r="C101" s="309" t="s">
        <v>79</v>
      </c>
      <c r="D101" s="309" t="s">
        <v>75</v>
      </c>
      <c r="E101" s="309" t="s">
        <v>24</v>
      </c>
      <c r="F101" s="309" t="s">
        <v>123</v>
      </c>
      <c r="G101" s="309"/>
      <c r="H101" s="310">
        <f>H102</f>
        <v>5037.8</v>
      </c>
      <c r="I101" s="310">
        <f t="shared" ref="I101" si="51">I102</f>
        <v>1468.4</v>
      </c>
      <c r="J101" s="443">
        <f t="shared" si="38"/>
        <v>29.147643812775421</v>
      </c>
      <c r="K101" s="188"/>
    </row>
    <row r="102" spans="1:12" ht="30" customHeight="1" x14ac:dyDescent="0.3">
      <c r="A102" s="302"/>
      <c r="B102" s="321" t="s">
        <v>369</v>
      </c>
      <c r="C102" s="309" t="s">
        <v>79</v>
      </c>
      <c r="D102" s="309" t="s">
        <v>75</v>
      </c>
      <c r="E102" s="309" t="s">
        <v>24</v>
      </c>
      <c r="F102" s="309" t="s">
        <v>171</v>
      </c>
      <c r="G102" s="309" t="s">
        <v>83</v>
      </c>
      <c r="H102" s="310">
        <f>прил._6!K62</f>
        <v>5037.8</v>
      </c>
      <c r="I102" s="310">
        <f>прил._6!L62</f>
        <v>1468.4</v>
      </c>
      <c r="J102" s="443">
        <f t="shared" si="38"/>
        <v>29.147643812775421</v>
      </c>
      <c r="K102" s="188"/>
    </row>
    <row r="103" spans="1:12" ht="51" customHeight="1" x14ac:dyDescent="0.3">
      <c r="A103" s="293"/>
      <c r="B103" s="321" t="s">
        <v>36</v>
      </c>
      <c r="C103" s="309" t="s">
        <v>79</v>
      </c>
      <c r="D103" s="309" t="s">
        <v>75</v>
      </c>
      <c r="E103" s="309" t="s">
        <v>24</v>
      </c>
      <c r="F103" s="309" t="s">
        <v>139</v>
      </c>
      <c r="G103" s="309"/>
      <c r="H103" s="310">
        <f>прил._6!K64</f>
        <v>245.3</v>
      </c>
      <c r="I103" s="310">
        <f>прил._6!L64</f>
        <v>55.4</v>
      </c>
      <c r="J103" s="443">
        <f t="shared" si="38"/>
        <v>22.584590297594779</v>
      </c>
      <c r="K103" s="188"/>
    </row>
    <row r="104" spans="1:12" ht="102.75" customHeight="1" x14ac:dyDescent="0.3">
      <c r="A104" s="293"/>
      <c r="B104" s="321" t="s">
        <v>76</v>
      </c>
      <c r="C104" s="309" t="s">
        <v>79</v>
      </c>
      <c r="D104" s="309" t="s">
        <v>75</v>
      </c>
      <c r="E104" s="309" t="s">
        <v>24</v>
      </c>
      <c r="F104" s="309" t="s">
        <v>139</v>
      </c>
      <c r="G104" s="309" t="s">
        <v>77</v>
      </c>
      <c r="H104" s="310">
        <f>прил._6!K68</f>
        <v>245.3</v>
      </c>
      <c r="I104" s="310">
        <f>прил._6!L68</f>
        <v>55.4</v>
      </c>
      <c r="J104" s="443">
        <f t="shared" si="38"/>
        <v>22.584590297594779</v>
      </c>
      <c r="K104" s="192"/>
    </row>
    <row r="105" spans="1:12" ht="27" customHeight="1" x14ac:dyDescent="0.3">
      <c r="A105" s="302"/>
      <c r="B105" s="321" t="s">
        <v>56</v>
      </c>
      <c r="C105" s="309" t="s">
        <v>79</v>
      </c>
      <c r="D105" s="309" t="s">
        <v>68</v>
      </c>
      <c r="E105" s="309" t="s">
        <v>24</v>
      </c>
      <c r="F105" s="309" t="s">
        <v>123</v>
      </c>
      <c r="G105" s="309"/>
      <c r="H105" s="310">
        <v>3.8</v>
      </c>
      <c r="I105" s="310">
        <f>I107</f>
        <v>0</v>
      </c>
      <c r="J105" s="443">
        <f t="shared" si="38"/>
        <v>0</v>
      </c>
      <c r="K105" s="188"/>
    </row>
    <row r="106" spans="1:12" ht="55.5" customHeight="1" x14ac:dyDescent="0.3">
      <c r="A106" s="302"/>
      <c r="B106" s="321" t="s">
        <v>84</v>
      </c>
      <c r="C106" s="309" t="s">
        <v>79</v>
      </c>
      <c r="D106" s="309" t="s">
        <v>68</v>
      </c>
      <c r="E106" s="309" t="s">
        <v>24</v>
      </c>
      <c r="F106" s="309" t="s">
        <v>136</v>
      </c>
      <c r="G106" s="309"/>
      <c r="H106" s="310">
        <v>3.8</v>
      </c>
      <c r="I106" s="310">
        <f>I107</f>
        <v>0</v>
      </c>
      <c r="J106" s="443">
        <f t="shared" si="38"/>
        <v>0</v>
      </c>
      <c r="K106" s="188"/>
    </row>
    <row r="107" spans="1:12" ht="31.5" customHeight="1" x14ac:dyDescent="0.3">
      <c r="A107" s="302"/>
      <c r="B107" s="321" t="s">
        <v>80</v>
      </c>
      <c r="C107" s="309" t="s">
        <v>79</v>
      </c>
      <c r="D107" s="309" t="s">
        <v>68</v>
      </c>
      <c r="E107" s="309" t="s">
        <v>24</v>
      </c>
      <c r="F107" s="309" t="s">
        <v>136</v>
      </c>
      <c r="G107" s="309" t="s">
        <v>81</v>
      </c>
      <c r="H107" s="310">
        <f>прил._6!K40</f>
        <v>3.8</v>
      </c>
      <c r="I107" s="310">
        <f>прил._6!L40</f>
        <v>0</v>
      </c>
      <c r="J107" s="443">
        <f t="shared" si="38"/>
        <v>0</v>
      </c>
      <c r="K107" s="188"/>
    </row>
    <row r="108" spans="1:12" ht="34.5" customHeight="1" x14ac:dyDescent="0.3">
      <c r="A108" s="302"/>
      <c r="B108" s="321" t="s">
        <v>55</v>
      </c>
      <c r="C108" s="309" t="s">
        <v>79</v>
      </c>
      <c r="D108" s="309" t="s">
        <v>86</v>
      </c>
      <c r="E108" s="309" t="s">
        <v>24</v>
      </c>
      <c r="F108" s="309" t="s">
        <v>123</v>
      </c>
      <c r="G108" s="309"/>
      <c r="H108" s="310">
        <f>H110</f>
        <v>10</v>
      </c>
      <c r="I108" s="310">
        <f t="shared" ref="I108" si="52">I110</f>
        <v>0</v>
      </c>
      <c r="J108" s="443">
        <f t="shared" si="38"/>
        <v>0</v>
      </c>
      <c r="K108" s="188"/>
    </row>
    <row r="109" spans="1:12" ht="20.25" customHeight="1" x14ac:dyDescent="0.3">
      <c r="A109" s="302"/>
      <c r="B109" s="321" t="s">
        <v>87</v>
      </c>
      <c r="C109" s="309" t="s">
        <v>79</v>
      </c>
      <c r="D109" s="309" t="s">
        <v>86</v>
      </c>
      <c r="E109" s="309" t="s">
        <v>24</v>
      </c>
      <c r="F109" s="309" t="s">
        <v>137</v>
      </c>
      <c r="G109" s="309"/>
      <c r="H109" s="310">
        <f>H110</f>
        <v>10</v>
      </c>
      <c r="I109" s="310">
        <f t="shared" ref="I109" si="53">I110</f>
        <v>0</v>
      </c>
      <c r="J109" s="443">
        <f t="shared" si="38"/>
        <v>0</v>
      </c>
      <c r="K109" s="188"/>
    </row>
    <row r="110" spans="1:12" ht="22.5" customHeight="1" x14ac:dyDescent="0.3">
      <c r="A110" s="302"/>
      <c r="B110" s="438" t="s">
        <v>82</v>
      </c>
      <c r="C110" s="313" t="s">
        <v>79</v>
      </c>
      <c r="D110" s="313" t="s">
        <v>86</v>
      </c>
      <c r="E110" s="313" t="s">
        <v>24</v>
      </c>
      <c r="F110" s="313" t="s">
        <v>137</v>
      </c>
      <c r="G110" s="313" t="s">
        <v>83</v>
      </c>
      <c r="H110" s="322">
        <f>прил._6!K50</f>
        <v>10</v>
      </c>
      <c r="I110" s="322">
        <f>прил._6!L50</f>
        <v>0</v>
      </c>
      <c r="J110" s="443">
        <f t="shared" si="38"/>
        <v>0</v>
      </c>
      <c r="K110" s="188"/>
    </row>
    <row r="111" spans="1:12" s="19" customFormat="1" ht="34.5" customHeight="1" x14ac:dyDescent="0.3">
      <c r="A111" s="293"/>
      <c r="B111" s="422" t="s">
        <v>51</v>
      </c>
      <c r="C111" s="309" t="s">
        <v>79</v>
      </c>
      <c r="D111" s="309" t="s">
        <v>90</v>
      </c>
      <c r="E111" s="309" t="s">
        <v>24</v>
      </c>
      <c r="F111" s="309" t="s">
        <v>123</v>
      </c>
      <c r="G111" s="309"/>
      <c r="H111" s="310">
        <f>H113</f>
        <v>453</v>
      </c>
      <c r="I111" s="310">
        <f t="shared" ref="I111" si="54">I113</f>
        <v>75.5</v>
      </c>
      <c r="J111" s="443">
        <f t="shared" si="38"/>
        <v>16.666666666666664</v>
      </c>
      <c r="K111" s="188"/>
    </row>
    <row r="112" spans="1:12" ht="31.5" x14ac:dyDescent="0.3">
      <c r="A112" s="293"/>
      <c r="B112" s="319" t="s">
        <v>111</v>
      </c>
      <c r="C112" s="309" t="s">
        <v>79</v>
      </c>
      <c r="D112" s="309" t="s">
        <v>90</v>
      </c>
      <c r="E112" s="309" t="s">
        <v>24</v>
      </c>
      <c r="F112" s="309" t="s">
        <v>138</v>
      </c>
      <c r="G112" s="309"/>
      <c r="H112" s="310">
        <f>H113</f>
        <v>453</v>
      </c>
      <c r="I112" s="310">
        <f t="shared" ref="I112" si="55">I113</f>
        <v>75.5</v>
      </c>
      <c r="J112" s="443">
        <f t="shared" si="38"/>
        <v>16.666666666666664</v>
      </c>
      <c r="K112" s="188"/>
    </row>
    <row r="113" spans="1:256" ht="31.5" x14ac:dyDescent="0.3">
      <c r="A113" s="293"/>
      <c r="B113" s="319" t="s">
        <v>112</v>
      </c>
      <c r="C113" s="309" t="s">
        <v>79</v>
      </c>
      <c r="D113" s="309" t="s">
        <v>90</v>
      </c>
      <c r="E113" s="309" t="s">
        <v>24</v>
      </c>
      <c r="F113" s="309" t="s">
        <v>138</v>
      </c>
      <c r="G113" s="309" t="s">
        <v>113</v>
      </c>
      <c r="H113" s="310">
        <f>прил._6!K146</f>
        <v>453</v>
      </c>
      <c r="I113" s="310">
        <f>прил._6!L146</f>
        <v>75.5</v>
      </c>
      <c r="J113" s="443">
        <f t="shared" si="38"/>
        <v>16.666666666666664</v>
      </c>
      <c r="K113" s="192"/>
    </row>
    <row r="114" spans="1:256" ht="18.75" x14ac:dyDescent="0.3">
      <c r="A114" s="293"/>
      <c r="B114" s="311" t="s">
        <v>340</v>
      </c>
      <c r="C114" s="323" t="s">
        <v>79</v>
      </c>
      <c r="D114" s="323" t="s">
        <v>144</v>
      </c>
      <c r="E114" s="323" t="s">
        <v>24</v>
      </c>
      <c r="F114" s="323" t="s">
        <v>123</v>
      </c>
      <c r="G114" s="324"/>
      <c r="H114" s="325">
        <f>H116</f>
        <v>27.5</v>
      </c>
      <c r="I114" s="325">
        <f t="shared" ref="I114" si="56">I116</f>
        <v>6.8</v>
      </c>
      <c r="J114" s="443">
        <f t="shared" si="38"/>
        <v>24.727272727272727</v>
      </c>
      <c r="K114" s="192"/>
    </row>
    <row r="115" spans="1:256" ht="70.5" customHeight="1" x14ac:dyDescent="0.3">
      <c r="A115" s="293"/>
      <c r="B115" s="311" t="s">
        <v>341</v>
      </c>
      <c r="C115" s="323" t="s">
        <v>79</v>
      </c>
      <c r="D115" s="323" t="s">
        <v>144</v>
      </c>
      <c r="E115" s="323" t="s">
        <v>24</v>
      </c>
      <c r="F115" s="323" t="s">
        <v>123</v>
      </c>
      <c r="G115" s="324"/>
      <c r="H115" s="325">
        <f>H116</f>
        <v>27.5</v>
      </c>
      <c r="I115" s="325">
        <f t="shared" ref="I115" si="57">I116</f>
        <v>6.8</v>
      </c>
      <c r="J115" s="443">
        <f t="shared" si="38"/>
        <v>24.727272727272727</v>
      </c>
      <c r="K115" s="192"/>
    </row>
    <row r="116" spans="1:256" ht="18.75" x14ac:dyDescent="0.3">
      <c r="A116" s="293"/>
      <c r="B116" s="439" t="s">
        <v>70</v>
      </c>
      <c r="C116" s="323" t="s">
        <v>79</v>
      </c>
      <c r="D116" s="323" t="s">
        <v>144</v>
      </c>
      <c r="E116" s="323" t="s">
        <v>24</v>
      </c>
      <c r="F116" s="323" t="s">
        <v>342</v>
      </c>
      <c r="G116" s="324" t="s">
        <v>71</v>
      </c>
      <c r="H116" s="325">
        <f>прил._6!K43</f>
        <v>27.5</v>
      </c>
      <c r="I116" s="325">
        <f>прил._6!L43</f>
        <v>6.8</v>
      </c>
      <c r="J116" s="443">
        <f t="shared" si="38"/>
        <v>24.727272727272727</v>
      </c>
      <c r="K116" s="192"/>
    </row>
    <row r="117" spans="1:256" ht="31.5" x14ac:dyDescent="0.3">
      <c r="A117" s="293"/>
      <c r="B117" s="311" t="s">
        <v>370</v>
      </c>
      <c r="C117" s="323" t="s">
        <v>79</v>
      </c>
      <c r="D117" s="323" t="s">
        <v>144</v>
      </c>
      <c r="E117" s="323" t="s">
        <v>24</v>
      </c>
      <c r="F117" s="323" t="s">
        <v>123</v>
      </c>
      <c r="G117" s="324"/>
      <c r="H117" s="325">
        <f>H118</f>
        <v>27.7</v>
      </c>
      <c r="I117" s="325">
        <f t="shared" ref="I117" si="58">I118</f>
        <v>6.9</v>
      </c>
      <c r="J117" s="443">
        <f t="shared" si="38"/>
        <v>24.909747292418775</v>
      </c>
      <c r="K117" s="192"/>
    </row>
    <row r="118" spans="1:256" ht="18.75" x14ac:dyDescent="0.3">
      <c r="A118" s="293"/>
      <c r="B118" s="439" t="s">
        <v>70</v>
      </c>
      <c r="C118" s="323" t="s">
        <v>79</v>
      </c>
      <c r="D118" s="323" t="s">
        <v>144</v>
      </c>
      <c r="E118" s="323" t="s">
        <v>24</v>
      </c>
      <c r="F118" s="323" t="s">
        <v>344</v>
      </c>
      <c r="G118" s="324" t="s">
        <v>71</v>
      </c>
      <c r="H118" s="325">
        <f>прил._6!K45</f>
        <v>27.7</v>
      </c>
      <c r="I118" s="325">
        <f>прил._6!L45</f>
        <v>6.9</v>
      </c>
      <c r="J118" s="443">
        <f t="shared" si="38"/>
        <v>24.909747292418775</v>
      </c>
      <c r="K118" s="192"/>
    </row>
    <row r="119" spans="1:256" ht="31.5" x14ac:dyDescent="0.3">
      <c r="A119" s="293"/>
      <c r="B119" s="440" t="s">
        <v>175</v>
      </c>
      <c r="C119" s="326" t="s">
        <v>173</v>
      </c>
      <c r="D119" s="326" t="s">
        <v>66</v>
      </c>
      <c r="E119" s="326" t="s">
        <v>24</v>
      </c>
      <c r="F119" s="326" t="s">
        <v>123</v>
      </c>
      <c r="G119" s="326"/>
      <c r="H119" s="327">
        <f>H122</f>
        <v>10</v>
      </c>
      <c r="I119" s="327">
        <f t="shared" ref="I119" si="59">I122</f>
        <v>0</v>
      </c>
      <c r="J119" s="443">
        <f t="shared" si="38"/>
        <v>0</v>
      </c>
      <c r="K119" s="192"/>
    </row>
    <row r="120" spans="1:256" ht="31.5" x14ac:dyDescent="0.3">
      <c r="A120" s="293"/>
      <c r="B120" s="441" t="s">
        <v>176</v>
      </c>
      <c r="C120" s="328" t="s">
        <v>173</v>
      </c>
      <c r="D120" s="329" t="s">
        <v>68</v>
      </c>
      <c r="E120" s="329" t="s">
        <v>24</v>
      </c>
      <c r="F120" s="329" t="s">
        <v>123</v>
      </c>
      <c r="G120" s="329"/>
      <c r="H120" s="330">
        <f>H122</f>
        <v>10</v>
      </c>
      <c r="I120" s="330">
        <f t="shared" ref="I120" si="60">I122</f>
        <v>0</v>
      </c>
      <c r="J120" s="443">
        <f t="shared" si="38"/>
        <v>0</v>
      </c>
      <c r="K120" s="192"/>
    </row>
    <row r="121" spans="1:256" ht="31.5" x14ac:dyDescent="0.3">
      <c r="A121" s="293"/>
      <c r="B121" s="441" t="s">
        <v>177</v>
      </c>
      <c r="C121" s="328" t="s">
        <v>173</v>
      </c>
      <c r="D121" s="329" t="s">
        <v>68</v>
      </c>
      <c r="E121" s="329" t="s">
        <v>24</v>
      </c>
      <c r="F121" s="329" t="s">
        <v>123</v>
      </c>
      <c r="G121" s="329"/>
      <c r="H121" s="330">
        <f>H122</f>
        <v>10</v>
      </c>
      <c r="I121" s="330">
        <f t="shared" ref="I121" si="61">I122</f>
        <v>0</v>
      </c>
      <c r="J121" s="443">
        <f t="shared" si="38"/>
        <v>0</v>
      </c>
      <c r="K121" s="192"/>
    </row>
    <row r="122" spans="1:256" ht="47.25" x14ac:dyDescent="0.3">
      <c r="A122" s="293"/>
      <c r="B122" s="420" t="s">
        <v>178</v>
      </c>
      <c r="C122" s="328" t="s">
        <v>173</v>
      </c>
      <c r="D122" s="329" t="s">
        <v>68</v>
      </c>
      <c r="E122" s="329" t="s">
        <v>24</v>
      </c>
      <c r="F122" s="329" t="s">
        <v>135</v>
      </c>
      <c r="G122" s="329" t="s">
        <v>81</v>
      </c>
      <c r="H122" s="330">
        <f>прил._6!K18</f>
        <v>10</v>
      </c>
      <c r="I122" s="330">
        <f>прил._6!L18</f>
        <v>0</v>
      </c>
      <c r="J122" s="443">
        <f t="shared" si="38"/>
        <v>0</v>
      </c>
      <c r="K122" s="192"/>
    </row>
    <row r="123" spans="1:256" customFormat="1" ht="31.5" x14ac:dyDescent="0.3">
      <c r="A123" s="293"/>
      <c r="B123" s="420" t="s">
        <v>162</v>
      </c>
      <c r="C123" s="328" t="s">
        <v>156</v>
      </c>
      <c r="D123" s="329" t="s">
        <v>66</v>
      </c>
      <c r="E123" s="329" t="s">
        <v>24</v>
      </c>
      <c r="F123" s="329" t="s">
        <v>123</v>
      </c>
      <c r="G123" s="329"/>
      <c r="H123" s="330">
        <f>H126</f>
        <v>1</v>
      </c>
      <c r="I123" s="330">
        <f t="shared" ref="I123" si="62">I126</f>
        <v>0.24</v>
      </c>
      <c r="J123" s="443">
        <f t="shared" si="38"/>
        <v>24</v>
      </c>
      <c r="K123" s="195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A123" s="89"/>
      <c r="AB123" s="89"/>
      <c r="AC123" s="89"/>
      <c r="AD123" s="89"/>
      <c r="AE123" s="89"/>
      <c r="AF123" s="89"/>
      <c r="AG123" s="89"/>
      <c r="AH123" s="89"/>
      <c r="AI123" s="89"/>
      <c r="AJ123" s="89"/>
      <c r="AK123" s="89"/>
      <c r="AL123" s="89"/>
      <c r="AM123" s="89"/>
      <c r="AN123" s="89"/>
      <c r="AO123" s="89"/>
      <c r="AP123" s="89"/>
      <c r="AQ123" s="89"/>
      <c r="AR123" s="89"/>
      <c r="AS123" s="89"/>
      <c r="AT123" s="89"/>
      <c r="AU123" s="89"/>
      <c r="AV123" s="89"/>
      <c r="AW123" s="89"/>
      <c r="AX123" s="89"/>
      <c r="AY123" s="89"/>
      <c r="AZ123" s="89"/>
      <c r="BA123" s="89"/>
      <c r="BB123" s="89"/>
      <c r="BC123" s="89"/>
      <c r="BD123" s="89"/>
      <c r="BE123" s="89"/>
      <c r="BF123" s="89"/>
      <c r="BG123" s="89"/>
      <c r="BH123" s="89"/>
      <c r="BI123" s="89"/>
      <c r="BJ123" s="89"/>
      <c r="BK123" s="89"/>
      <c r="BL123" s="89"/>
      <c r="BM123" s="89"/>
      <c r="BN123" s="89"/>
      <c r="BO123" s="89"/>
      <c r="BP123" s="89"/>
      <c r="BQ123" s="89"/>
      <c r="BR123" s="89"/>
      <c r="BS123" s="89"/>
      <c r="BT123" s="89"/>
      <c r="BU123" s="89"/>
      <c r="BV123" s="89"/>
      <c r="BW123" s="89"/>
      <c r="BX123" s="89"/>
      <c r="BY123" s="89"/>
      <c r="BZ123" s="89"/>
      <c r="CA123" s="89"/>
      <c r="CB123" s="89"/>
      <c r="CC123" s="89"/>
      <c r="CD123" s="89"/>
      <c r="CE123" s="89"/>
      <c r="CF123" s="89"/>
      <c r="CG123" s="89"/>
      <c r="CH123" s="89"/>
      <c r="CI123" s="89"/>
      <c r="CJ123" s="89"/>
      <c r="CK123" s="89"/>
      <c r="CL123" s="89"/>
      <c r="CM123" s="89"/>
      <c r="CN123" s="89"/>
      <c r="CO123" s="89"/>
      <c r="CP123" s="89"/>
      <c r="CQ123" s="89"/>
      <c r="CR123" s="89"/>
      <c r="CS123" s="89"/>
      <c r="CT123" s="89"/>
      <c r="CU123" s="89"/>
      <c r="CV123" s="89"/>
      <c r="CW123" s="89"/>
      <c r="CX123" s="89"/>
      <c r="CY123" s="89"/>
      <c r="CZ123" s="89"/>
      <c r="DA123" s="89"/>
      <c r="DB123" s="89"/>
      <c r="DC123" s="89"/>
      <c r="DD123" s="89"/>
      <c r="DE123" s="89"/>
      <c r="DF123" s="89"/>
      <c r="DG123" s="89"/>
      <c r="DH123" s="89"/>
      <c r="DI123" s="89"/>
      <c r="DJ123" s="89"/>
      <c r="DK123" s="89"/>
      <c r="DL123" s="89"/>
      <c r="DM123" s="89"/>
      <c r="DN123" s="89"/>
      <c r="DO123" s="89"/>
      <c r="DP123" s="89"/>
      <c r="DQ123" s="89"/>
      <c r="DR123" s="89"/>
      <c r="DS123" s="89"/>
      <c r="DT123" s="89"/>
      <c r="DU123" s="89"/>
      <c r="DV123" s="89"/>
      <c r="DW123" s="89"/>
      <c r="DX123" s="89"/>
      <c r="DY123" s="89"/>
      <c r="DZ123" s="89"/>
      <c r="EA123" s="89"/>
      <c r="EB123" s="89"/>
      <c r="EC123" s="89"/>
      <c r="ED123" s="89"/>
      <c r="EE123" s="89"/>
      <c r="EF123" s="89"/>
      <c r="EG123" s="89"/>
      <c r="EH123" s="89"/>
      <c r="EI123" s="89"/>
      <c r="EJ123" s="89"/>
      <c r="EK123" s="89"/>
      <c r="EL123" s="89"/>
      <c r="EM123" s="89"/>
      <c r="EN123" s="89"/>
      <c r="EO123" s="89"/>
      <c r="EP123" s="89"/>
      <c r="EQ123" s="89"/>
      <c r="ER123" s="89"/>
      <c r="ES123" s="89"/>
      <c r="ET123" s="89"/>
      <c r="EU123" s="89"/>
      <c r="EV123" s="89"/>
      <c r="EW123" s="89"/>
      <c r="EX123" s="89"/>
      <c r="EY123" s="89"/>
      <c r="EZ123" s="89"/>
      <c r="FA123" s="89"/>
      <c r="FB123" s="89"/>
      <c r="FC123" s="89"/>
      <c r="FD123" s="89"/>
      <c r="FE123" s="89"/>
      <c r="FF123" s="89"/>
      <c r="FG123" s="89"/>
      <c r="FH123" s="89"/>
      <c r="FI123" s="89"/>
      <c r="FJ123" s="89"/>
      <c r="FK123" s="89"/>
      <c r="FL123" s="89"/>
      <c r="FM123" s="89"/>
      <c r="FN123" s="89"/>
      <c r="FO123" s="89"/>
      <c r="FP123" s="89"/>
      <c r="FQ123" s="89"/>
      <c r="FR123" s="89"/>
      <c r="FS123" s="89"/>
      <c r="FT123" s="89"/>
      <c r="FU123" s="89"/>
      <c r="FV123" s="89"/>
      <c r="FW123" s="89"/>
      <c r="FX123" s="89"/>
      <c r="FY123" s="89"/>
      <c r="FZ123" s="89"/>
      <c r="GA123" s="89"/>
      <c r="GB123" s="89"/>
      <c r="GC123" s="89"/>
      <c r="GD123" s="89"/>
      <c r="GE123" s="89"/>
      <c r="GF123" s="89"/>
      <c r="GG123" s="89"/>
      <c r="GH123" s="89"/>
      <c r="GI123" s="89"/>
      <c r="GJ123" s="89"/>
      <c r="GK123" s="89"/>
      <c r="GL123" s="89"/>
      <c r="GM123" s="89"/>
      <c r="GN123" s="89"/>
      <c r="GO123" s="89"/>
      <c r="GP123" s="89"/>
      <c r="GQ123" s="89"/>
      <c r="GR123" s="89"/>
      <c r="GS123" s="89"/>
      <c r="GT123" s="89"/>
      <c r="GU123" s="89"/>
      <c r="GV123" s="89"/>
      <c r="GW123" s="89"/>
      <c r="GX123" s="89"/>
      <c r="GY123" s="89"/>
      <c r="GZ123" s="89"/>
      <c r="HA123" s="89"/>
      <c r="HB123" s="89"/>
      <c r="HC123" s="89"/>
      <c r="HD123" s="89"/>
      <c r="HE123" s="89"/>
      <c r="HF123" s="89"/>
      <c r="HG123" s="89"/>
      <c r="HH123" s="89"/>
      <c r="HI123" s="89"/>
      <c r="HJ123" s="89"/>
      <c r="HK123" s="89"/>
      <c r="HL123" s="89"/>
      <c r="HM123" s="89"/>
      <c r="HN123" s="89"/>
      <c r="HO123" s="89"/>
      <c r="HP123" s="89"/>
      <c r="HQ123" s="89"/>
      <c r="HR123" s="89"/>
      <c r="HS123" s="89"/>
      <c r="HT123" s="89"/>
      <c r="HU123" s="89"/>
      <c r="HV123" s="89"/>
      <c r="HW123" s="89"/>
      <c r="HX123" s="89"/>
      <c r="HY123" s="89"/>
      <c r="HZ123" s="89"/>
      <c r="IA123" s="89"/>
      <c r="IB123" s="89"/>
      <c r="IC123" s="89"/>
      <c r="ID123" s="89"/>
      <c r="IE123" s="89"/>
      <c r="IF123" s="89"/>
      <c r="IG123" s="89"/>
      <c r="IH123" s="89"/>
      <c r="II123" s="89"/>
      <c r="IJ123" s="89"/>
      <c r="IK123" s="89"/>
      <c r="IL123" s="89"/>
      <c r="IM123" s="89"/>
      <c r="IN123" s="89"/>
      <c r="IO123" s="89"/>
      <c r="IP123" s="89"/>
      <c r="IQ123" s="89"/>
      <c r="IR123" s="89"/>
      <c r="IS123" s="89"/>
      <c r="IT123" s="89"/>
      <c r="IU123" s="89"/>
      <c r="IV123" s="89"/>
    </row>
    <row r="124" spans="1:256" customFormat="1" ht="36.75" customHeight="1" x14ac:dyDescent="0.3">
      <c r="A124" s="293"/>
      <c r="B124" s="420" t="s">
        <v>346</v>
      </c>
      <c r="C124" s="328" t="s">
        <v>156</v>
      </c>
      <c r="D124" s="329" t="s">
        <v>68</v>
      </c>
      <c r="E124" s="329" t="s">
        <v>24</v>
      </c>
      <c r="F124" s="329" t="s">
        <v>123</v>
      </c>
      <c r="G124" s="329"/>
      <c r="H124" s="330">
        <f>H126</f>
        <v>1</v>
      </c>
      <c r="I124" s="330">
        <f t="shared" ref="I124" si="63">I126</f>
        <v>0.24</v>
      </c>
      <c r="J124" s="443">
        <f t="shared" si="38"/>
        <v>24</v>
      </c>
      <c r="K124" s="195"/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A124" s="89"/>
      <c r="AB124" s="89"/>
      <c r="AC124" s="89"/>
      <c r="AD124" s="89"/>
      <c r="AE124" s="89"/>
      <c r="AF124" s="89"/>
      <c r="AG124" s="89"/>
      <c r="AH124" s="89"/>
      <c r="AI124" s="89"/>
      <c r="AJ124" s="89"/>
      <c r="AK124" s="89"/>
      <c r="AL124" s="89"/>
      <c r="AM124" s="89"/>
      <c r="AN124" s="89"/>
      <c r="AO124" s="89"/>
      <c r="AP124" s="89"/>
      <c r="AQ124" s="89"/>
      <c r="AR124" s="89"/>
      <c r="AS124" s="89"/>
      <c r="AT124" s="89"/>
      <c r="AU124" s="89"/>
      <c r="AV124" s="89"/>
      <c r="AW124" s="89"/>
      <c r="AX124" s="89"/>
      <c r="AY124" s="89"/>
      <c r="AZ124" s="89"/>
      <c r="BA124" s="89"/>
      <c r="BB124" s="89"/>
      <c r="BC124" s="89"/>
      <c r="BD124" s="89"/>
      <c r="BE124" s="89"/>
      <c r="BF124" s="89"/>
      <c r="BG124" s="89"/>
      <c r="BH124" s="89"/>
      <c r="BI124" s="89"/>
      <c r="BJ124" s="89"/>
      <c r="BK124" s="89"/>
      <c r="BL124" s="89"/>
      <c r="BM124" s="89"/>
      <c r="BN124" s="89"/>
      <c r="BO124" s="89"/>
      <c r="BP124" s="89"/>
      <c r="BQ124" s="89"/>
      <c r="BR124" s="89"/>
      <c r="BS124" s="89"/>
      <c r="BT124" s="89"/>
      <c r="BU124" s="89"/>
      <c r="BV124" s="89"/>
      <c r="BW124" s="89"/>
      <c r="BX124" s="89"/>
      <c r="BY124" s="89"/>
      <c r="BZ124" s="89"/>
      <c r="CA124" s="89"/>
      <c r="CB124" s="89"/>
      <c r="CC124" s="89"/>
      <c r="CD124" s="89"/>
      <c r="CE124" s="89"/>
      <c r="CF124" s="89"/>
      <c r="CG124" s="89"/>
      <c r="CH124" s="89"/>
      <c r="CI124" s="89"/>
      <c r="CJ124" s="89"/>
      <c r="CK124" s="89"/>
      <c r="CL124" s="89"/>
      <c r="CM124" s="89"/>
      <c r="CN124" s="89"/>
      <c r="CO124" s="89"/>
      <c r="CP124" s="89"/>
      <c r="CQ124" s="89"/>
      <c r="CR124" s="89"/>
      <c r="CS124" s="89"/>
      <c r="CT124" s="89"/>
      <c r="CU124" s="89"/>
      <c r="CV124" s="89"/>
      <c r="CW124" s="89"/>
      <c r="CX124" s="89"/>
      <c r="CY124" s="89"/>
      <c r="CZ124" s="89"/>
      <c r="DA124" s="89"/>
      <c r="DB124" s="89"/>
      <c r="DC124" s="89"/>
      <c r="DD124" s="89"/>
      <c r="DE124" s="89"/>
      <c r="DF124" s="89"/>
      <c r="DG124" s="89"/>
      <c r="DH124" s="89"/>
      <c r="DI124" s="89"/>
      <c r="DJ124" s="89"/>
      <c r="DK124" s="89"/>
      <c r="DL124" s="89"/>
      <c r="DM124" s="89"/>
      <c r="DN124" s="89"/>
      <c r="DO124" s="89"/>
      <c r="DP124" s="89"/>
      <c r="DQ124" s="89"/>
      <c r="DR124" s="89"/>
      <c r="DS124" s="89"/>
      <c r="DT124" s="89"/>
      <c r="DU124" s="89"/>
      <c r="DV124" s="89"/>
      <c r="DW124" s="89"/>
      <c r="DX124" s="89"/>
      <c r="DY124" s="89"/>
      <c r="DZ124" s="89"/>
      <c r="EA124" s="89"/>
      <c r="EB124" s="89"/>
      <c r="EC124" s="89"/>
      <c r="ED124" s="89"/>
      <c r="EE124" s="89"/>
      <c r="EF124" s="89"/>
      <c r="EG124" s="89"/>
      <c r="EH124" s="89"/>
      <c r="EI124" s="89"/>
      <c r="EJ124" s="89"/>
      <c r="EK124" s="89"/>
      <c r="EL124" s="89"/>
      <c r="EM124" s="89"/>
      <c r="EN124" s="89"/>
      <c r="EO124" s="89"/>
      <c r="EP124" s="89"/>
      <c r="EQ124" s="89"/>
      <c r="ER124" s="89"/>
      <c r="ES124" s="89"/>
      <c r="ET124" s="89"/>
      <c r="EU124" s="89"/>
      <c r="EV124" s="89"/>
      <c r="EW124" s="89"/>
      <c r="EX124" s="89"/>
      <c r="EY124" s="89"/>
      <c r="EZ124" s="89"/>
      <c r="FA124" s="89"/>
      <c r="FB124" s="89"/>
      <c r="FC124" s="89"/>
      <c r="FD124" s="89"/>
      <c r="FE124" s="89"/>
      <c r="FF124" s="89"/>
      <c r="FG124" s="89"/>
      <c r="FH124" s="89"/>
      <c r="FI124" s="89"/>
      <c r="FJ124" s="89"/>
      <c r="FK124" s="89"/>
      <c r="FL124" s="89"/>
      <c r="FM124" s="89"/>
      <c r="FN124" s="89"/>
      <c r="FO124" s="89"/>
      <c r="FP124" s="89"/>
      <c r="FQ124" s="89"/>
      <c r="FR124" s="89"/>
      <c r="FS124" s="89"/>
      <c r="FT124" s="89"/>
      <c r="FU124" s="89"/>
      <c r="FV124" s="89"/>
      <c r="FW124" s="89"/>
      <c r="FX124" s="89"/>
      <c r="FY124" s="89"/>
      <c r="FZ124" s="89"/>
      <c r="GA124" s="89"/>
      <c r="GB124" s="89"/>
      <c r="GC124" s="89"/>
      <c r="GD124" s="89"/>
      <c r="GE124" s="89"/>
      <c r="GF124" s="89"/>
      <c r="GG124" s="89"/>
      <c r="GH124" s="89"/>
      <c r="GI124" s="89"/>
      <c r="GJ124" s="89"/>
      <c r="GK124" s="89"/>
      <c r="GL124" s="89"/>
      <c r="GM124" s="89"/>
      <c r="GN124" s="89"/>
      <c r="GO124" s="89"/>
      <c r="GP124" s="89"/>
      <c r="GQ124" s="89"/>
      <c r="GR124" s="89"/>
      <c r="GS124" s="89"/>
      <c r="GT124" s="89"/>
      <c r="GU124" s="89"/>
      <c r="GV124" s="89"/>
      <c r="GW124" s="89"/>
      <c r="GX124" s="89"/>
      <c r="GY124" s="89"/>
      <c r="GZ124" s="89"/>
      <c r="HA124" s="89"/>
      <c r="HB124" s="89"/>
      <c r="HC124" s="89"/>
      <c r="HD124" s="89"/>
      <c r="HE124" s="89"/>
      <c r="HF124" s="89"/>
      <c r="HG124" s="89"/>
      <c r="HH124" s="89"/>
      <c r="HI124" s="89"/>
      <c r="HJ124" s="89"/>
      <c r="HK124" s="89"/>
      <c r="HL124" s="89"/>
      <c r="HM124" s="89"/>
      <c r="HN124" s="89"/>
      <c r="HO124" s="89"/>
      <c r="HP124" s="89"/>
      <c r="HQ124" s="89"/>
      <c r="HR124" s="89"/>
      <c r="HS124" s="89"/>
      <c r="HT124" s="89"/>
      <c r="HU124" s="89"/>
      <c r="HV124" s="89"/>
      <c r="HW124" s="89"/>
      <c r="HX124" s="89"/>
      <c r="HY124" s="89"/>
      <c r="HZ124" s="89"/>
      <c r="IA124" s="89"/>
      <c r="IB124" s="89"/>
      <c r="IC124" s="89"/>
      <c r="ID124" s="89"/>
      <c r="IE124" s="89"/>
      <c r="IF124" s="89"/>
      <c r="IG124" s="89"/>
      <c r="IH124" s="89"/>
      <c r="II124" s="89"/>
      <c r="IJ124" s="89"/>
      <c r="IK124" s="89"/>
      <c r="IL124" s="89"/>
      <c r="IM124" s="89"/>
      <c r="IN124" s="89"/>
      <c r="IO124" s="89"/>
      <c r="IP124" s="89"/>
      <c r="IQ124" s="89"/>
      <c r="IR124" s="89"/>
      <c r="IS124" s="89"/>
      <c r="IT124" s="89"/>
      <c r="IU124" s="89"/>
      <c r="IV124" s="89"/>
    </row>
    <row r="125" spans="1:256" customFormat="1" ht="35.25" customHeight="1" x14ac:dyDescent="0.3">
      <c r="A125" s="293"/>
      <c r="B125" s="420" t="s">
        <v>347</v>
      </c>
      <c r="C125" s="328" t="s">
        <v>156</v>
      </c>
      <c r="D125" s="329" t="s">
        <v>68</v>
      </c>
      <c r="E125" s="329" t="s">
        <v>24</v>
      </c>
      <c r="F125" s="329" t="s">
        <v>158</v>
      </c>
      <c r="G125" s="329"/>
      <c r="H125" s="330">
        <f>H126</f>
        <v>1</v>
      </c>
      <c r="I125" s="330">
        <f t="shared" ref="I125" si="64">I126</f>
        <v>0.24</v>
      </c>
      <c r="J125" s="443">
        <f t="shared" si="38"/>
        <v>24</v>
      </c>
      <c r="K125" s="195"/>
      <c r="L125" s="89"/>
      <c r="M125" s="89"/>
      <c r="N125" s="89"/>
      <c r="O125" s="89"/>
      <c r="P125" s="89"/>
      <c r="Q125" s="89"/>
      <c r="R125" s="89"/>
      <c r="S125" s="89"/>
      <c r="T125" s="89"/>
      <c r="U125" s="89"/>
      <c r="V125" s="89"/>
      <c r="W125" s="89"/>
      <c r="X125" s="89"/>
      <c r="Y125" s="89"/>
      <c r="Z125" s="89"/>
      <c r="AA125" s="89"/>
      <c r="AB125" s="89"/>
      <c r="AC125" s="89"/>
      <c r="AD125" s="89"/>
      <c r="AE125" s="89"/>
      <c r="AF125" s="89"/>
      <c r="AG125" s="89"/>
      <c r="AH125" s="89"/>
      <c r="AI125" s="89"/>
      <c r="AJ125" s="89"/>
      <c r="AK125" s="89"/>
      <c r="AL125" s="89"/>
      <c r="AM125" s="89"/>
      <c r="AN125" s="89"/>
      <c r="AO125" s="89"/>
      <c r="AP125" s="89"/>
      <c r="AQ125" s="89"/>
      <c r="AR125" s="89"/>
      <c r="AS125" s="89"/>
      <c r="AT125" s="89"/>
      <c r="AU125" s="89"/>
      <c r="AV125" s="89"/>
      <c r="AW125" s="89"/>
      <c r="AX125" s="89"/>
      <c r="AY125" s="89"/>
      <c r="AZ125" s="89"/>
      <c r="BA125" s="89"/>
      <c r="BB125" s="89"/>
      <c r="BC125" s="89"/>
      <c r="BD125" s="89"/>
      <c r="BE125" s="89"/>
      <c r="BF125" s="89"/>
      <c r="BG125" s="89"/>
      <c r="BH125" s="89"/>
      <c r="BI125" s="89"/>
      <c r="BJ125" s="89"/>
      <c r="BK125" s="89"/>
      <c r="BL125" s="89"/>
      <c r="BM125" s="89"/>
      <c r="BN125" s="89"/>
      <c r="BO125" s="89"/>
      <c r="BP125" s="89"/>
      <c r="BQ125" s="89"/>
      <c r="BR125" s="89"/>
      <c r="BS125" s="89"/>
      <c r="BT125" s="89"/>
      <c r="BU125" s="89"/>
      <c r="BV125" s="89"/>
      <c r="BW125" s="89"/>
      <c r="BX125" s="89"/>
      <c r="BY125" s="89"/>
      <c r="BZ125" s="89"/>
      <c r="CA125" s="89"/>
      <c r="CB125" s="89"/>
      <c r="CC125" s="89"/>
      <c r="CD125" s="89"/>
      <c r="CE125" s="89"/>
      <c r="CF125" s="89"/>
      <c r="CG125" s="89"/>
      <c r="CH125" s="89"/>
      <c r="CI125" s="89"/>
      <c r="CJ125" s="89"/>
      <c r="CK125" s="89"/>
      <c r="CL125" s="89"/>
      <c r="CM125" s="89"/>
      <c r="CN125" s="89"/>
      <c r="CO125" s="89"/>
      <c r="CP125" s="89"/>
      <c r="CQ125" s="89"/>
      <c r="CR125" s="89"/>
      <c r="CS125" s="89"/>
      <c r="CT125" s="89"/>
      <c r="CU125" s="89"/>
      <c r="CV125" s="89"/>
      <c r="CW125" s="89"/>
      <c r="CX125" s="89"/>
      <c r="CY125" s="89"/>
      <c r="CZ125" s="89"/>
      <c r="DA125" s="89"/>
      <c r="DB125" s="89"/>
      <c r="DC125" s="89"/>
      <c r="DD125" s="89"/>
      <c r="DE125" s="89"/>
      <c r="DF125" s="89"/>
      <c r="DG125" s="89"/>
      <c r="DH125" s="89"/>
      <c r="DI125" s="89"/>
      <c r="DJ125" s="89"/>
      <c r="DK125" s="89"/>
      <c r="DL125" s="89"/>
      <c r="DM125" s="89"/>
      <c r="DN125" s="89"/>
      <c r="DO125" s="89"/>
      <c r="DP125" s="89"/>
      <c r="DQ125" s="89"/>
      <c r="DR125" s="89"/>
      <c r="DS125" s="89"/>
      <c r="DT125" s="89"/>
      <c r="DU125" s="89"/>
      <c r="DV125" s="89"/>
      <c r="DW125" s="89"/>
      <c r="DX125" s="89"/>
      <c r="DY125" s="89"/>
      <c r="DZ125" s="89"/>
      <c r="EA125" s="89"/>
      <c r="EB125" s="89"/>
      <c r="EC125" s="89"/>
      <c r="ED125" s="89"/>
      <c r="EE125" s="89"/>
      <c r="EF125" s="89"/>
      <c r="EG125" s="89"/>
      <c r="EH125" s="89"/>
      <c r="EI125" s="89"/>
      <c r="EJ125" s="89"/>
      <c r="EK125" s="89"/>
      <c r="EL125" s="89"/>
      <c r="EM125" s="89"/>
      <c r="EN125" s="89"/>
      <c r="EO125" s="89"/>
      <c r="EP125" s="89"/>
      <c r="EQ125" s="89"/>
      <c r="ER125" s="89"/>
      <c r="ES125" s="89"/>
      <c r="ET125" s="89"/>
      <c r="EU125" s="89"/>
      <c r="EV125" s="89"/>
      <c r="EW125" s="89"/>
      <c r="EX125" s="89"/>
      <c r="EY125" s="89"/>
      <c r="EZ125" s="89"/>
      <c r="FA125" s="89"/>
      <c r="FB125" s="89"/>
      <c r="FC125" s="89"/>
      <c r="FD125" s="89"/>
      <c r="FE125" s="89"/>
      <c r="FF125" s="89"/>
      <c r="FG125" s="89"/>
      <c r="FH125" s="89"/>
      <c r="FI125" s="89"/>
      <c r="FJ125" s="89"/>
      <c r="FK125" s="89"/>
      <c r="FL125" s="89"/>
      <c r="FM125" s="89"/>
      <c r="FN125" s="89"/>
      <c r="FO125" s="89"/>
      <c r="FP125" s="89"/>
      <c r="FQ125" s="89"/>
      <c r="FR125" s="89"/>
      <c r="FS125" s="89"/>
      <c r="FT125" s="89"/>
      <c r="FU125" s="89"/>
      <c r="FV125" s="89"/>
      <c r="FW125" s="89"/>
      <c r="FX125" s="89"/>
      <c r="FY125" s="89"/>
      <c r="FZ125" s="89"/>
      <c r="GA125" s="89"/>
      <c r="GB125" s="89"/>
      <c r="GC125" s="89"/>
      <c r="GD125" s="89"/>
      <c r="GE125" s="89"/>
      <c r="GF125" s="89"/>
      <c r="GG125" s="89"/>
      <c r="GH125" s="89"/>
      <c r="GI125" s="89"/>
      <c r="GJ125" s="89"/>
      <c r="GK125" s="89"/>
      <c r="GL125" s="89"/>
      <c r="GM125" s="89"/>
      <c r="GN125" s="89"/>
      <c r="GO125" s="89"/>
      <c r="GP125" s="89"/>
      <c r="GQ125" s="89"/>
      <c r="GR125" s="89"/>
      <c r="GS125" s="89"/>
      <c r="GT125" s="89"/>
      <c r="GU125" s="89"/>
      <c r="GV125" s="89"/>
      <c r="GW125" s="89"/>
      <c r="GX125" s="89"/>
      <c r="GY125" s="89"/>
      <c r="GZ125" s="89"/>
      <c r="HA125" s="89"/>
      <c r="HB125" s="89"/>
      <c r="HC125" s="89"/>
      <c r="HD125" s="89"/>
      <c r="HE125" s="89"/>
      <c r="HF125" s="89"/>
      <c r="HG125" s="89"/>
      <c r="HH125" s="89"/>
      <c r="HI125" s="89"/>
      <c r="HJ125" s="89"/>
      <c r="HK125" s="89"/>
      <c r="HL125" s="89"/>
      <c r="HM125" s="89"/>
      <c r="HN125" s="89"/>
      <c r="HO125" s="89"/>
      <c r="HP125" s="89"/>
      <c r="HQ125" s="89"/>
      <c r="HR125" s="89"/>
      <c r="HS125" s="89"/>
      <c r="HT125" s="89"/>
      <c r="HU125" s="89"/>
      <c r="HV125" s="89"/>
      <c r="HW125" s="89"/>
      <c r="HX125" s="89"/>
      <c r="HY125" s="89"/>
      <c r="HZ125" s="89"/>
      <c r="IA125" s="89"/>
      <c r="IB125" s="89"/>
      <c r="IC125" s="89"/>
      <c r="ID125" s="89"/>
      <c r="IE125" s="89"/>
      <c r="IF125" s="89"/>
      <c r="IG125" s="89"/>
      <c r="IH125" s="89"/>
      <c r="II125" s="89"/>
      <c r="IJ125" s="89"/>
      <c r="IK125" s="89"/>
      <c r="IL125" s="89"/>
      <c r="IM125" s="89"/>
      <c r="IN125" s="89"/>
      <c r="IO125" s="89"/>
      <c r="IP125" s="89"/>
      <c r="IQ125" s="89"/>
      <c r="IR125" s="89"/>
      <c r="IS125" s="89"/>
      <c r="IT125" s="89"/>
      <c r="IU125" s="89"/>
      <c r="IV125" s="89"/>
    </row>
    <row r="126" spans="1:256" customFormat="1" ht="18.75" x14ac:dyDescent="0.3">
      <c r="A126" s="293"/>
      <c r="B126" s="420" t="s">
        <v>348</v>
      </c>
      <c r="C126" s="328" t="s">
        <v>156</v>
      </c>
      <c r="D126" s="329" t="s">
        <v>68</v>
      </c>
      <c r="E126" s="329" t="s">
        <v>24</v>
      </c>
      <c r="F126" s="329" t="s">
        <v>158</v>
      </c>
      <c r="G126" s="329" t="s">
        <v>179</v>
      </c>
      <c r="H126" s="330">
        <f>прил._6!K169</f>
        <v>1</v>
      </c>
      <c r="I126" s="330">
        <f>прил._6!L169</f>
        <v>0.24</v>
      </c>
      <c r="J126" s="443">
        <f t="shared" si="38"/>
        <v>24</v>
      </c>
      <c r="K126" s="195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  <c r="AA126" s="89"/>
      <c r="AB126" s="89"/>
      <c r="AC126" s="89"/>
      <c r="AD126" s="89"/>
      <c r="AE126" s="89"/>
      <c r="AF126" s="89"/>
      <c r="AG126" s="89"/>
      <c r="AH126" s="89"/>
      <c r="AI126" s="89"/>
      <c r="AJ126" s="89"/>
      <c r="AK126" s="89"/>
      <c r="AL126" s="89"/>
      <c r="AM126" s="89"/>
      <c r="AN126" s="89"/>
      <c r="AO126" s="89"/>
      <c r="AP126" s="89"/>
      <c r="AQ126" s="89"/>
      <c r="AR126" s="89"/>
      <c r="AS126" s="89"/>
      <c r="AT126" s="89"/>
      <c r="AU126" s="89"/>
      <c r="AV126" s="89"/>
      <c r="AW126" s="89"/>
      <c r="AX126" s="89"/>
      <c r="AY126" s="89"/>
      <c r="AZ126" s="89"/>
      <c r="BA126" s="89"/>
      <c r="BB126" s="89"/>
      <c r="BC126" s="89"/>
      <c r="BD126" s="89"/>
      <c r="BE126" s="89"/>
      <c r="BF126" s="89"/>
      <c r="BG126" s="89"/>
      <c r="BH126" s="89"/>
      <c r="BI126" s="89"/>
      <c r="BJ126" s="89"/>
      <c r="BK126" s="89"/>
      <c r="BL126" s="89"/>
      <c r="BM126" s="89"/>
      <c r="BN126" s="89"/>
      <c r="BO126" s="89"/>
      <c r="BP126" s="89"/>
      <c r="BQ126" s="89"/>
      <c r="BR126" s="89"/>
      <c r="BS126" s="89"/>
      <c r="BT126" s="89"/>
      <c r="BU126" s="89"/>
      <c r="BV126" s="89"/>
      <c r="BW126" s="89"/>
      <c r="BX126" s="89"/>
      <c r="BY126" s="89"/>
      <c r="BZ126" s="89"/>
      <c r="CA126" s="89"/>
      <c r="CB126" s="89"/>
      <c r="CC126" s="89"/>
      <c r="CD126" s="89"/>
      <c r="CE126" s="89"/>
      <c r="CF126" s="89"/>
      <c r="CG126" s="89"/>
      <c r="CH126" s="89"/>
      <c r="CI126" s="89"/>
      <c r="CJ126" s="89"/>
      <c r="CK126" s="89"/>
      <c r="CL126" s="89"/>
      <c r="CM126" s="89"/>
      <c r="CN126" s="89"/>
      <c r="CO126" s="89"/>
      <c r="CP126" s="89"/>
      <c r="CQ126" s="89"/>
      <c r="CR126" s="89"/>
      <c r="CS126" s="89"/>
      <c r="CT126" s="89"/>
      <c r="CU126" s="89"/>
      <c r="CV126" s="89"/>
      <c r="CW126" s="89"/>
      <c r="CX126" s="89"/>
      <c r="CY126" s="89"/>
      <c r="CZ126" s="89"/>
      <c r="DA126" s="89"/>
      <c r="DB126" s="89"/>
      <c r="DC126" s="89"/>
      <c r="DD126" s="89"/>
      <c r="DE126" s="89"/>
      <c r="DF126" s="89"/>
      <c r="DG126" s="89"/>
      <c r="DH126" s="89"/>
      <c r="DI126" s="89"/>
      <c r="DJ126" s="89"/>
      <c r="DK126" s="89"/>
      <c r="DL126" s="89"/>
      <c r="DM126" s="89"/>
      <c r="DN126" s="89"/>
      <c r="DO126" s="89"/>
      <c r="DP126" s="89"/>
      <c r="DQ126" s="89"/>
      <c r="DR126" s="89"/>
      <c r="DS126" s="89"/>
      <c r="DT126" s="89"/>
      <c r="DU126" s="89"/>
      <c r="DV126" s="89"/>
      <c r="DW126" s="89"/>
      <c r="DX126" s="89"/>
      <c r="DY126" s="89"/>
      <c r="DZ126" s="89"/>
      <c r="EA126" s="89"/>
      <c r="EB126" s="89"/>
      <c r="EC126" s="89"/>
      <c r="ED126" s="89"/>
      <c r="EE126" s="89"/>
      <c r="EF126" s="89"/>
      <c r="EG126" s="89"/>
      <c r="EH126" s="89"/>
      <c r="EI126" s="89"/>
      <c r="EJ126" s="89"/>
      <c r="EK126" s="89"/>
      <c r="EL126" s="89"/>
      <c r="EM126" s="89"/>
      <c r="EN126" s="89"/>
      <c r="EO126" s="89"/>
      <c r="EP126" s="89"/>
      <c r="EQ126" s="89"/>
      <c r="ER126" s="89"/>
      <c r="ES126" s="89"/>
      <c r="ET126" s="89"/>
      <c r="EU126" s="89"/>
      <c r="EV126" s="89"/>
      <c r="EW126" s="89"/>
      <c r="EX126" s="89"/>
      <c r="EY126" s="89"/>
      <c r="EZ126" s="89"/>
      <c r="FA126" s="89"/>
      <c r="FB126" s="89"/>
      <c r="FC126" s="89"/>
      <c r="FD126" s="89"/>
      <c r="FE126" s="89"/>
      <c r="FF126" s="89"/>
      <c r="FG126" s="89"/>
      <c r="FH126" s="89"/>
      <c r="FI126" s="89"/>
      <c r="FJ126" s="89"/>
      <c r="FK126" s="89"/>
      <c r="FL126" s="89"/>
      <c r="FM126" s="89"/>
      <c r="FN126" s="89"/>
      <c r="FO126" s="89"/>
      <c r="FP126" s="89"/>
      <c r="FQ126" s="89"/>
      <c r="FR126" s="89"/>
      <c r="FS126" s="89"/>
      <c r="FT126" s="89"/>
      <c r="FU126" s="89"/>
      <c r="FV126" s="89"/>
      <c r="FW126" s="89"/>
      <c r="FX126" s="89"/>
      <c r="FY126" s="89"/>
      <c r="FZ126" s="89"/>
      <c r="GA126" s="89"/>
      <c r="GB126" s="89"/>
      <c r="GC126" s="89"/>
      <c r="GD126" s="89"/>
      <c r="GE126" s="89"/>
      <c r="GF126" s="89"/>
      <c r="GG126" s="89"/>
      <c r="GH126" s="89"/>
      <c r="GI126" s="89"/>
      <c r="GJ126" s="89"/>
      <c r="GK126" s="89"/>
      <c r="GL126" s="89"/>
      <c r="GM126" s="89"/>
      <c r="GN126" s="89"/>
      <c r="GO126" s="89"/>
      <c r="GP126" s="89"/>
      <c r="GQ126" s="89"/>
      <c r="GR126" s="89"/>
      <c r="GS126" s="89"/>
      <c r="GT126" s="89"/>
      <c r="GU126" s="89"/>
      <c r="GV126" s="89"/>
      <c r="GW126" s="89"/>
      <c r="GX126" s="89"/>
      <c r="GY126" s="89"/>
      <c r="GZ126" s="89"/>
      <c r="HA126" s="89"/>
      <c r="HB126" s="89"/>
      <c r="HC126" s="89"/>
      <c r="HD126" s="89"/>
      <c r="HE126" s="89"/>
      <c r="HF126" s="89"/>
      <c r="HG126" s="89"/>
      <c r="HH126" s="89"/>
      <c r="HI126" s="89"/>
      <c r="HJ126" s="89"/>
      <c r="HK126" s="89"/>
      <c r="HL126" s="89"/>
      <c r="HM126" s="89"/>
      <c r="HN126" s="89"/>
      <c r="HO126" s="89"/>
      <c r="HP126" s="89"/>
      <c r="HQ126" s="89"/>
      <c r="HR126" s="89"/>
      <c r="HS126" s="89"/>
      <c r="HT126" s="89"/>
      <c r="HU126" s="89"/>
      <c r="HV126" s="89"/>
      <c r="HW126" s="89"/>
      <c r="HX126" s="89"/>
      <c r="HY126" s="89"/>
      <c r="HZ126" s="89"/>
      <c r="IA126" s="89"/>
      <c r="IB126" s="89"/>
      <c r="IC126" s="89"/>
      <c r="ID126" s="89"/>
      <c r="IE126" s="89"/>
      <c r="IF126" s="89"/>
      <c r="IG126" s="89"/>
      <c r="IH126" s="89"/>
      <c r="II126" s="89"/>
      <c r="IJ126" s="89"/>
      <c r="IK126" s="89"/>
      <c r="IL126" s="89"/>
      <c r="IM126" s="89"/>
      <c r="IN126" s="89"/>
      <c r="IO126" s="89"/>
      <c r="IP126" s="89"/>
      <c r="IQ126" s="89"/>
      <c r="IR126" s="89"/>
      <c r="IS126" s="89"/>
      <c r="IT126" s="89"/>
      <c r="IU126" s="89"/>
      <c r="IV126" s="89"/>
    </row>
    <row r="127" spans="1:256" ht="47.25" x14ac:dyDescent="0.3">
      <c r="A127" s="304"/>
      <c r="B127" s="437" t="s">
        <v>64</v>
      </c>
      <c r="C127" s="307" t="s">
        <v>65</v>
      </c>
      <c r="D127" s="307" t="s">
        <v>66</v>
      </c>
      <c r="E127" s="307" t="s">
        <v>24</v>
      </c>
      <c r="F127" s="307" t="s">
        <v>123</v>
      </c>
      <c r="G127" s="331"/>
      <c r="H127" s="332">
        <f>H130</f>
        <v>70</v>
      </c>
      <c r="I127" s="332">
        <f t="shared" ref="I127" si="65">I130</f>
        <v>17.399999999999999</v>
      </c>
      <c r="J127" s="443">
        <f t="shared" si="38"/>
        <v>24.857142857142854</v>
      </c>
      <c r="K127" s="188"/>
    </row>
    <row r="128" spans="1:256" ht="18.75" x14ac:dyDescent="0.3">
      <c r="A128" s="305"/>
      <c r="B128" s="321" t="s">
        <v>54</v>
      </c>
      <c r="C128" s="309" t="s">
        <v>65</v>
      </c>
      <c r="D128" s="309" t="s">
        <v>68</v>
      </c>
      <c r="E128" s="309" t="s">
        <v>24</v>
      </c>
      <c r="F128" s="309" t="s">
        <v>123</v>
      </c>
      <c r="G128" s="333"/>
      <c r="H128" s="334">
        <f>H129</f>
        <v>70</v>
      </c>
      <c r="I128" s="334">
        <f t="shared" ref="I128:I129" si="66">I129</f>
        <v>17.399999999999999</v>
      </c>
      <c r="J128" s="443">
        <f t="shared" si="38"/>
        <v>24.857142857142854</v>
      </c>
      <c r="K128" s="188"/>
    </row>
    <row r="129" spans="1:17" ht="31.5" x14ac:dyDescent="0.3">
      <c r="A129" s="305"/>
      <c r="B129" s="321" t="s">
        <v>69</v>
      </c>
      <c r="C129" s="309" t="s">
        <v>65</v>
      </c>
      <c r="D129" s="309" t="s">
        <v>68</v>
      </c>
      <c r="E129" s="309" t="s">
        <v>24</v>
      </c>
      <c r="F129" s="309" t="s">
        <v>135</v>
      </c>
      <c r="G129" s="333"/>
      <c r="H129" s="334">
        <f>H130</f>
        <v>70</v>
      </c>
      <c r="I129" s="334">
        <f t="shared" si="66"/>
        <v>17.399999999999999</v>
      </c>
      <c r="J129" s="443">
        <f t="shared" si="38"/>
        <v>24.857142857142854</v>
      </c>
      <c r="K129" s="188"/>
    </row>
    <row r="130" spans="1:17" ht="26.25" customHeight="1" x14ac:dyDescent="0.3">
      <c r="A130" s="305"/>
      <c r="B130" s="439" t="s">
        <v>70</v>
      </c>
      <c r="C130" s="309" t="s">
        <v>65</v>
      </c>
      <c r="D130" s="309" t="s">
        <v>68</v>
      </c>
      <c r="E130" s="309" t="s">
        <v>24</v>
      </c>
      <c r="F130" s="309" t="s">
        <v>135</v>
      </c>
      <c r="G130" s="333" t="s">
        <v>71</v>
      </c>
      <c r="H130" s="334">
        <f>прил._6!K23</f>
        <v>70</v>
      </c>
      <c r="I130" s="334">
        <f>прил._6!L23</f>
        <v>17.399999999999999</v>
      </c>
      <c r="J130" s="443">
        <f t="shared" si="38"/>
        <v>24.857142857142854</v>
      </c>
      <c r="K130" s="188"/>
    </row>
    <row r="131" spans="1:17" ht="32.25" customHeight="1" x14ac:dyDescent="0.25">
      <c r="A131" s="21"/>
      <c r="B131" s="18"/>
      <c r="C131" s="66"/>
      <c r="D131" s="66"/>
      <c r="E131" s="66"/>
      <c r="F131" s="66"/>
      <c r="G131" s="66"/>
      <c r="H131" s="67"/>
      <c r="K131" s="188"/>
    </row>
    <row r="132" spans="1:17" ht="32.25" customHeight="1" x14ac:dyDescent="0.3">
      <c r="A132" s="21"/>
      <c r="B132" s="506" t="s">
        <v>507</v>
      </c>
      <c r="C132" s="507"/>
      <c r="D132" s="507"/>
      <c r="E132" s="507"/>
      <c r="F132" s="507"/>
      <c r="G132" s="507"/>
      <c r="H132" s="507"/>
      <c r="K132" s="188"/>
    </row>
    <row r="133" spans="1:17" ht="32.25" customHeight="1" x14ac:dyDescent="0.25">
      <c r="A133" s="21"/>
      <c r="B133" s="18"/>
      <c r="C133" s="66"/>
      <c r="D133" s="66"/>
      <c r="E133" s="66"/>
      <c r="F133" s="66"/>
      <c r="G133" s="66"/>
      <c r="H133" s="67"/>
      <c r="K133" s="188"/>
    </row>
    <row r="134" spans="1:17" x14ac:dyDescent="0.25">
      <c r="G134" s="11"/>
      <c r="K134" s="188"/>
      <c r="O134" s="188"/>
      <c r="P134" s="188"/>
      <c r="Q134" s="188"/>
    </row>
    <row r="135" spans="1:17" x14ac:dyDescent="0.25">
      <c r="B135" s="19"/>
      <c r="C135" s="19"/>
      <c r="D135" s="19"/>
      <c r="E135" s="19"/>
      <c r="F135" s="19"/>
      <c r="G135" s="80"/>
      <c r="H135" s="19"/>
      <c r="K135" s="188"/>
      <c r="O135" s="188"/>
      <c r="P135" s="188"/>
      <c r="Q135" s="188"/>
    </row>
    <row r="136" spans="1:17" x14ac:dyDescent="0.25">
      <c r="K136" s="188"/>
      <c r="O136" s="188"/>
      <c r="P136" s="188"/>
      <c r="Q136" s="188"/>
    </row>
    <row r="137" spans="1:17" x14ac:dyDescent="0.25">
      <c r="K137" s="188"/>
    </row>
  </sheetData>
  <mergeCells count="9">
    <mergeCell ref="C8:F8"/>
    <mergeCell ref="C9:F9"/>
    <mergeCell ref="B132:H132"/>
    <mergeCell ref="A6:H6"/>
    <mergeCell ref="C1:H1"/>
    <mergeCell ref="C5:H5"/>
    <mergeCell ref="C4:H4"/>
    <mergeCell ref="C3:H3"/>
    <mergeCell ref="C2:H2"/>
  </mergeCells>
  <phoneticPr fontId="36" type="noConversion"/>
  <pageMargins left="0.7" right="0.7" top="0.75" bottom="0.75" header="0.3" footer="0.3"/>
  <pageSetup paperSize="9" scale="7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71"/>
  <sheetViews>
    <sheetView view="pageBreakPreview" topLeftCell="A130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44" customWidth="1"/>
    <col min="2" max="2" width="86.140625" style="44" customWidth="1"/>
    <col min="3" max="3" width="7" style="44" customWidth="1"/>
    <col min="4" max="5" width="3.85546875" style="44" customWidth="1"/>
    <col min="6" max="6" width="4.140625" style="44" customWidth="1"/>
    <col min="7" max="7" width="3.28515625" style="44" customWidth="1"/>
    <col min="8" max="8" width="4" style="44" customWidth="1"/>
    <col min="9" max="9" width="7.42578125" style="44" customWidth="1"/>
    <col min="10" max="10" width="4.7109375" style="68" customWidth="1"/>
    <col min="11" max="11" width="11.42578125" style="44" customWidth="1"/>
    <col min="12" max="12" width="11.28515625" style="92" customWidth="1"/>
    <col min="13" max="13" width="14.7109375" style="93" customWidth="1"/>
    <col min="14" max="14" width="9.140625" style="93" customWidth="1"/>
    <col min="15" max="15" width="14.42578125" style="44" customWidth="1"/>
    <col min="16" max="246" width="9.140625" style="44" customWidth="1"/>
    <col min="247" max="247" width="3.85546875" style="44" customWidth="1"/>
    <col min="248" max="248" width="45.28515625" style="44" customWidth="1"/>
    <col min="249" max="249" width="4.85546875" style="44" customWidth="1"/>
    <col min="250" max="251" width="3.85546875" style="44" customWidth="1"/>
    <col min="252" max="252" width="3.7109375" style="44" customWidth="1"/>
    <col min="253" max="253" width="2.5703125" style="44" customWidth="1"/>
    <col min="254" max="254" width="7.42578125" style="44" customWidth="1"/>
    <col min="255" max="255" width="4.7109375" style="44" customWidth="1"/>
    <col min="256" max="16384" width="11.42578125" style="44"/>
  </cols>
  <sheetData>
    <row r="1" spans="1:17" x14ac:dyDescent="0.25">
      <c r="B1"/>
      <c r="C1" s="510" t="s">
        <v>526</v>
      </c>
      <c r="D1" s="510"/>
      <c r="E1" s="510"/>
      <c r="F1" s="510"/>
      <c r="G1" s="510"/>
      <c r="H1" s="510"/>
      <c r="I1" s="510"/>
      <c r="J1" s="510"/>
      <c r="K1" s="510"/>
    </row>
    <row r="2" spans="1:17" x14ac:dyDescent="0.25">
      <c r="C2" s="510" t="s">
        <v>489</v>
      </c>
      <c r="D2" s="510"/>
      <c r="E2" s="510"/>
      <c r="F2" s="510"/>
      <c r="G2" s="510"/>
      <c r="H2" s="510"/>
      <c r="I2" s="510"/>
      <c r="J2" s="510"/>
      <c r="K2" s="510"/>
      <c r="P2" s="102"/>
      <c r="Q2" s="102"/>
    </row>
    <row r="3" spans="1:17" x14ac:dyDescent="0.25">
      <c r="C3" s="510" t="s">
        <v>1</v>
      </c>
      <c r="D3" s="510"/>
      <c r="E3" s="510"/>
      <c r="F3" s="510"/>
      <c r="G3" s="510"/>
      <c r="H3" s="510"/>
      <c r="I3" s="510"/>
      <c r="J3" s="510"/>
      <c r="K3" s="510"/>
    </row>
    <row r="4" spans="1:17" x14ac:dyDescent="0.25">
      <c r="C4" s="510" t="s">
        <v>2</v>
      </c>
      <c r="D4" s="510"/>
      <c r="E4" s="510"/>
      <c r="F4" s="510"/>
      <c r="G4" s="510"/>
      <c r="H4" s="510"/>
      <c r="I4" s="510"/>
      <c r="J4" s="510"/>
      <c r="K4" s="510"/>
    </row>
    <row r="5" spans="1:17" ht="12.75" customHeight="1" x14ac:dyDescent="0.25">
      <c r="C5" s="510" t="s">
        <v>530</v>
      </c>
      <c r="D5" s="510"/>
      <c r="E5" s="510"/>
      <c r="F5" s="510"/>
      <c r="G5" s="510"/>
      <c r="H5" s="510"/>
      <c r="I5" s="510"/>
      <c r="J5" s="510"/>
      <c r="K5" s="510"/>
    </row>
    <row r="6" spans="1:17" x14ac:dyDescent="0.25">
      <c r="A6" s="511" t="s">
        <v>501</v>
      </c>
      <c r="B6" s="511"/>
      <c r="C6" s="511"/>
      <c r="D6" s="511"/>
      <c r="E6" s="511"/>
      <c r="F6" s="511"/>
      <c r="G6" s="511"/>
      <c r="H6" s="511"/>
      <c r="I6" s="511"/>
      <c r="J6" s="511"/>
      <c r="K6" s="511"/>
    </row>
    <row r="7" spans="1:17" ht="6" customHeight="1" x14ac:dyDescent="0.25">
      <c r="A7" s="514"/>
      <c r="B7" s="514"/>
      <c r="C7" s="514"/>
      <c r="D7" s="514"/>
      <c r="E7" s="514"/>
      <c r="F7" s="514"/>
      <c r="G7" s="514"/>
      <c r="H7" s="514"/>
      <c r="I7" s="514"/>
      <c r="J7" s="514"/>
      <c r="K7" s="514"/>
    </row>
    <row r="8" spans="1:17" ht="17.25" customHeight="1" x14ac:dyDescent="0.25">
      <c r="A8" s="76"/>
      <c r="B8" s="76"/>
      <c r="C8" s="76"/>
      <c r="D8" s="76"/>
      <c r="E8" s="76"/>
      <c r="F8" s="76"/>
      <c r="G8" s="76"/>
      <c r="H8" s="76"/>
      <c r="I8" s="76"/>
      <c r="J8" s="77"/>
      <c r="M8" s="418" t="s">
        <v>59</v>
      </c>
    </row>
    <row r="9" spans="1:17" ht="147.75" customHeight="1" x14ac:dyDescent="0.25">
      <c r="A9" s="72" t="s">
        <v>60</v>
      </c>
      <c r="B9" s="72" t="s">
        <v>4</v>
      </c>
      <c r="C9" s="73" t="s">
        <v>61</v>
      </c>
      <c r="D9" s="74" t="s">
        <v>62</v>
      </c>
      <c r="E9" s="74" t="s">
        <v>6</v>
      </c>
      <c r="F9" s="515" t="s">
        <v>33</v>
      </c>
      <c r="G9" s="516"/>
      <c r="H9" s="516"/>
      <c r="I9" s="517"/>
      <c r="J9" s="75" t="s">
        <v>34</v>
      </c>
      <c r="K9" s="417" t="s">
        <v>491</v>
      </c>
      <c r="L9" s="419" t="s">
        <v>498</v>
      </c>
      <c r="M9" s="419" t="s">
        <v>119</v>
      </c>
    </row>
    <row r="10" spans="1:17" x14ac:dyDescent="0.25">
      <c r="A10" s="22">
        <v>1</v>
      </c>
      <c r="B10" s="22">
        <v>2</v>
      </c>
      <c r="C10" s="22">
        <v>3</v>
      </c>
      <c r="D10" s="22">
        <v>4</v>
      </c>
      <c r="E10" s="22">
        <v>5</v>
      </c>
      <c r="F10" s="518">
        <v>6</v>
      </c>
      <c r="G10" s="519"/>
      <c r="H10" s="519"/>
      <c r="I10" s="520"/>
      <c r="J10" s="69">
        <v>7</v>
      </c>
      <c r="K10" s="22">
        <v>8</v>
      </c>
      <c r="L10" s="22">
        <v>9</v>
      </c>
      <c r="M10" s="22">
        <v>10</v>
      </c>
    </row>
    <row r="11" spans="1:17" x14ac:dyDescent="0.25">
      <c r="A11" s="22"/>
      <c r="B11" s="46" t="s">
        <v>63</v>
      </c>
      <c r="C11" s="42"/>
      <c r="D11" s="42"/>
      <c r="E11" s="42"/>
      <c r="F11" s="63"/>
      <c r="G11" s="64"/>
      <c r="H11" s="64"/>
      <c r="I11" s="65"/>
      <c r="J11" s="65"/>
      <c r="K11" s="166">
        <f>K24+K12</f>
        <v>24146.800000000003</v>
      </c>
      <c r="L11" s="166">
        <f t="shared" ref="L11" si="0">L24+L12</f>
        <v>6196.1900000000005</v>
      </c>
      <c r="M11" s="166">
        <f>L11/K11*100</f>
        <v>25.660501598555502</v>
      </c>
      <c r="N11" s="95"/>
      <c r="O11" s="45"/>
      <c r="Q11" s="45"/>
    </row>
    <row r="12" spans="1:17" ht="18.75" x14ac:dyDescent="0.3">
      <c r="A12" s="260">
        <v>1</v>
      </c>
      <c r="B12" s="261" t="s">
        <v>118</v>
      </c>
      <c r="C12" s="260">
        <v>991</v>
      </c>
      <c r="D12" s="262"/>
      <c r="E12" s="262"/>
      <c r="F12" s="263"/>
      <c r="G12" s="264"/>
      <c r="H12" s="264"/>
      <c r="I12" s="265"/>
      <c r="J12" s="262"/>
      <c r="K12" s="266">
        <f>K19+K18</f>
        <v>80</v>
      </c>
      <c r="L12" s="266">
        <f t="shared" ref="L12" si="1">L19+L18</f>
        <v>17.399999999999999</v>
      </c>
      <c r="M12" s="166">
        <f t="shared" ref="M12:M75" si="2">L12/K12*100</f>
        <v>21.749999999999996</v>
      </c>
    </row>
    <row r="13" spans="1:17" ht="18.75" x14ac:dyDescent="0.3">
      <c r="A13" s="260"/>
      <c r="B13" s="261" t="s">
        <v>7</v>
      </c>
      <c r="C13" s="260">
        <v>991</v>
      </c>
      <c r="D13" s="262" t="s">
        <v>23</v>
      </c>
      <c r="E13" s="262" t="s">
        <v>24</v>
      </c>
      <c r="F13" s="263"/>
      <c r="G13" s="264"/>
      <c r="H13" s="264"/>
      <c r="I13" s="265"/>
      <c r="J13" s="262"/>
      <c r="K13" s="266">
        <f>K12</f>
        <v>80</v>
      </c>
      <c r="L13" s="266">
        <f t="shared" ref="L13" si="3">L12</f>
        <v>17.399999999999999</v>
      </c>
      <c r="M13" s="166">
        <f t="shared" si="2"/>
        <v>21.749999999999996</v>
      </c>
    </row>
    <row r="14" spans="1:17" ht="56.25" x14ac:dyDescent="0.3">
      <c r="A14" s="260"/>
      <c r="B14" s="259" t="s">
        <v>174</v>
      </c>
      <c r="C14" s="260">
        <v>991</v>
      </c>
      <c r="D14" s="262" t="s">
        <v>23</v>
      </c>
      <c r="E14" s="267" t="s">
        <v>27</v>
      </c>
      <c r="F14" s="263"/>
      <c r="G14" s="268"/>
      <c r="H14" s="268"/>
      <c r="I14" s="269"/>
      <c r="J14" s="270"/>
      <c r="K14" s="266">
        <f>K18</f>
        <v>10</v>
      </c>
      <c r="L14" s="266">
        <f t="shared" ref="L14" si="4">L18</f>
        <v>0</v>
      </c>
      <c r="M14" s="166">
        <f t="shared" si="2"/>
        <v>0</v>
      </c>
      <c r="N14" s="94"/>
    </row>
    <row r="15" spans="1:17" ht="42.75" customHeight="1" x14ac:dyDescent="0.3">
      <c r="A15" s="271"/>
      <c r="B15" s="272" t="s">
        <v>175</v>
      </c>
      <c r="C15" s="271">
        <v>991</v>
      </c>
      <c r="D15" s="273" t="s">
        <v>23</v>
      </c>
      <c r="E15" s="274" t="s">
        <v>27</v>
      </c>
      <c r="F15" s="274" t="s">
        <v>173</v>
      </c>
      <c r="G15" s="275" t="s">
        <v>66</v>
      </c>
      <c r="H15" s="276" t="s">
        <v>24</v>
      </c>
      <c r="I15" s="277" t="s">
        <v>123</v>
      </c>
      <c r="J15" s="277"/>
      <c r="K15" s="278">
        <f>K18</f>
        <v>10</v>
      </c>
      <c r="L15" s="278">
        <f t="shared" ref="L15" si="5">L18</f>
        <v>0</v>
      </c>
      <c r="M15" s="444">
        <f t="shared" si="2"/>
        <v>0</v>
      </c>
      <c r="O15" s="45"/>
    </row>
    <row r="16" spans="1:17" ht="18.75" x14ac:dyDescent="0.3">
      <c r="A16" s="271"/>
      <c r="B16" s="336" t="s">
        <v>176</v>
      </c>
      <c r="C16" s="279">
        <v>991</v>
      </c>
      <c r="D16" s="280" t="s">
        <v>23</v>
      </c>
      <c r="E16" s="281" t="s">
        <v>27</v>
      </c>
      <c r="F16" s="281" t="s">
        <v>173</v>
      </c>
      <c r="G16" s="337" t="s">
        <v>68</v>
      </c>
      <c r="H16" s="282" t="s">
        <v>24</v>
      </c>
      <c r="I16" s="283" t="s">
        <v>123</v>
      </c>
      <c r="J16" s="283"/>
      <c r="K16" s="278">
        <f>K18</f>
        <v>10</v>
      </c>
      <c r="L16" s="278">
        <f t="shared" ref="L16" si="6">L18</f>
        <v>0</v>
      </c>
      <c r="M16" s="444">
        <f t="shared" si="2"/>
        <v>0</v>
      </c>
      <c r="N16" s="94"/>
      <c r="P16" s="45"/>
    </row>
    <row r="17" spans="1:17" ht="18.75" x14ac:dyDescent="0.3">
      <c r="A17" s="260"/>
      <c r="B17" s="336" t="s">
        <v>177</v>
      </c>
      <c r="C17" s="279">
        <v>991</v>
      </c>
      <c r="D17" s="280" t="s">
        <v>23</v>
      </c>
      <c r="E17" s="280" t="s">
        <v>27</v>
      </c>
      <c r="F17" s="338" t="s">
        <v>173</v>
      </c>
      <c r="G17" s="339" t="s">
        <v>68</v>
      </c>
      <c r="H17" s="339" t="s">
        <v>24</v>
      </c>
      <c r="I17" s="340" t="s">
        <v>123</v>
      </c>
      <c r="J17" s="280"/>
      <c r="K17" s="278">
        <f>K18</f>
        <v>10</v>
      </c>
      <c r="L17" s="278">
        <f t="shared" ref="L17" si="7">L18</f>
        <v>0</v>
      </c>
      <c r="M17" s="444">
        <f t="shared" si="2"/>
        <v>0</v>
      </c>
    </row>
    <row r="18" spans="1:17" ht="37.5" x14ac:dyDescent="0.3">
      <c r="A18" s="260"/>
      <c r="B18" s="336" t="s">
        <v>178</v>
      </c>
      <c r="C18" s="279">
        <v>991</v>
      </c>
      <c r="D18" s="280" t="s">
        <v>23</v>
      </c>
      <c r="E18" s="280" t="s">
        <v>27</v>
      </c>
      <c r="F18" s="338" t="s">
        <v>173</v>
      </c>
      <c r="G18" s="339" t="s">
        <v>68</v>
      </c>
      <c r="H18" s="339" t="s">
        <v>24</v>
      </c>
      <c r="I18" s="340" t="s">
        <v>135</v>
      </c>
      <c r="J18" s="280" t="s">
        <v>81</v>
      </c>
      <c r="K18" s="278">
        <v>10</v>
      </c>
      <c r="L18" s="278">
        <v>0</v>
      </c>
      <c r="M18" s="444">
        <f t="shared" si="2"/>
        <v>0</v>
      </c>
    </row>
    <row r="19" spans="1:17" ht="20.25" customHeight="1" x14ac:dyDescent="0.3">
      <c r="A19" s="260"/>
      <c r="B19" s="341" t="s">
        <v>7</v>
      </c>
      <c r="C19" s="288">
        <v>991</v>
      </c>
      <c r="D19" s="289" t="s">
        <v>23</v>
      </c>
      <c r="E19" s="289" t="s">
        <v>29</v>
      </c>
      <c r="F19" s="342"/>
      <c r="G19" s="343"/>
      <c r="H19" s="343"/>
      <c r="I19" s="344"/>
      <c r="J19" s="289"/>
      <c r="K19" s="266">
        <f>K23</f>
        <v>70</v>
      </c>
      <c r="L19" s="266">
        <f t="shared" ref="L19" si="8">L23</f>
        <v>17.399999999999999</v>
      </c>
      <c r="M19" s="444">
        <f t="shared" si="2"/>
        <v>24.857142857142854</v>
      </c>
    </row>
    <row r="20" spans="1:17" ht="42.75" customHeight="1" x14ac:dyDescent="0.3">
      <c r="A20" s="271"/>
      <c r="B20" s="345" t="s">
        <v>64</v>
      </c>
      <c r="C20" s="279">
        <v>991</v>
      </c>
      <c r="D20" s="280" t="s">
        <v>23</v>
      </c>
      <c r="E20" s="281" t="s">
        <v>29</v>
      </c>
      <c r="F20" s="281" t="s">
        <v>65</v>
      </c>
      <c r="G20" s="282" t="s">
        <v>66</v>
      </c>
      <c r="H20" s="282" t="s">
        <v>24</v>
      </c>
      <c r="I20" s="283" t="s">
        <v>123</v>
      </c>
      <c r="J20" s="283"/>
      <c r="K20" s="278">
        <f>K23</f>
        <v>70</v>
      </c>
      <c r="L20" s="278">
        <f t="shared" ref="L20" si="9">L23</f>
        <v>17.399999999999999</v>
      </c>
      <c r="M20" s="444">
        <f t="shared" si="2"/>
        <v>24.857142857142854</v>
      </c>
      <c r="O20" s="45"/>
    </row>
    <row r="21" spans="1:17" ht="18.75" x14ac:dyDescent="0.3">
      <c r="A21" s="271"/>
      <c r="B21" s="345" t="s">
        <v>54</v>
      </c>
      <c r="C21" s="279">
        <v>991</v>
      </c>
      <c r="D21" s="280" t="s">
        <v>23</v>
      </c>
      <c r="E21" s="281" t="s">
        <v>29</v>
      </c>
      <c r="F21" s="281" t="s">
        <v>65</v>
      </c>
      <c r="G21" s="282" t="s">
        <v>68</v>
      </c>
      <c r="H21" s="282" t="s">
        <v>24</v>
      </c>
      <c r="I21" s="283" t="s">
        <v>123</v>
      </c>
      <c r="J21" s="283"/>
      <c r="K21" s="278">
        <f>K23</f>
        <v>70</v>
      </c>
      <c r="L21" s="278">
        <f t="shared" ref="L21" si="10">L23</f>
        <v>17.399999999999999</v>
      </c>
      <c r="M21" s="444">
        <f t="shared" si="2"/>
        <v>24.857142857142854</v>
      </c>
      <c r="N21" s="94"/>
      <c r="P21" s="45"/>
    </row>
    <row r="22" spans="1:17" ht="30" customHeight="1" x14ac:dyDescent="0.3">
      <c r="A22" s="271"/>
      <c r="B22" s="346" t="s">
        <v>69</v>
      </c>
      <c r="C22" s="279">
        <v>991</v>
      </c>
      <c r="D22" s="280" t="s">
        <v>23</v>
      </c>
      <c r="E22" s="281" t="s">
        <v>29</v>
      </c>
      <c r="F22" s="281" t="s">
        <v>65</v>
      </c>
      <c r="G22" s="282" t="s">
        <v>68</v>
      </c>
      <c r="H22" s="282" t="s">
        <v>24</v>
      </c>
      <c r="I22" s="283" t="s">
        <v>135</v>
      </c>
      <c r="J22" s="283"/>
      <c r="K22" s="278">
        <f>K23</f>
        <v>70</v>
      </c>
      <c r="L22" s="278">
        <f t="shared" ref="L22" si="11">L23</f>
        <v>17.399999999999999</v>
      </c>
      <c r="M22" s="444">
        <f t="shared" si="2"/>
        <v>24.857142857142854</v>
      </c>
      <c r="O22" s="45"/>
      <c r="P22" s="45"/>
    </row>
    <row r="23" spans="1:17" ht="21" customHeight="1" x14ac:dyDescent="0.3">
      <c r="A23" s="271"/>
      <c r="B23" s="345" t="s">
        <v>70</v>
      </c>
      <c r="C23" s="279">
        <v>991</v>
      </c>
      <c r="D23" s="280" t="s">
        <v>23</v>
      </c>
      <c r="E23" s="281" t="s">
        <v>29</v>
      </c>
      <c r="F23" s="281" t="s">
        <v>65</v>
      </c>
      <c r="G23" s="282" t="s">
        <v>68</v>
      </c>
      <c r="H23" s="282" t="s">
        <v>24</v>
      </c>
      <c r="I23" s="283" t="s">
        <v>135</v>
      </c>
      <c r="J23" s="283" t="s">
        <v>71</v>
      </c>
      <c r="K23" s="278">
        <v>70</v>
      </c>
      <c r="L23" s="278">
        <v>17.399999999999999</v>
      </c>
      <c r="M23" s="444">
        <f t="shared" si="2"/>
        <v>24.857142857142854</v>
      </c>
      <c r="N23" s="94"/>
      <c r="O23" s="45"/>
    </row>
    <row r="24" spans="1:17" ht="36.75" customHeight="1" x14ac:dyDescent="0.3">
      <c r="A24" s="260">
        <v>2</v>
      </c>
      <c r="B24" s="347" t="s">
        <v>72</v>
      </c>
      <c r="C24" s="288">
        <v>992</v>
      </c>
      <c r="D24" s="348"/>
      <c r="E24" s="348"/>
      <c r="F24" s="281"/>
      <c r="G24" s="282"/>
      <c r="H24" s="282"/>
      <c r="I24" s="283"/>
      <c r="J24" s="288"/>
      <c r="K24" s="266">
        <f>K25+K63+K69+K82+K102+K125+K131+K141+K152+K158+K164</f>
        <v>24066.800000000003</v>
      </c>
      <c r="L24" s="266">
        <f t="shared" ref="L24" si="12">L25+L63+L69+L82+L102+L125+L131+L141+L152+L158+L164</f>
        <v>6178.7900000000009</v>
      </c>
      <c r="M24" s="444">
        <f t="shared" si="2"/>
        <v>25.673500423820368</v>
      </c>
      <c r="N24" s="94"/>
      <c r="O24" s="45"/>
      <c r="P24" s="45"/>
      <c r="Q24" s="45"/>
    </row>
    <row r="25" spans="1:17" s="43" customFormat="1" ht="18.75" x14ac:dyDescent="0.3">
      <c r="A25" s="260"/>
      <c r="B25" s="347" t="s">
        <v>7</v>
      </c>
      <c r="C25" s="288">
        <v>992</v>
      </c>
      <c r="D25" s="289" t="s">
        <v>23</v>
      </c>
      <c r="E25" s="289" t="s">
        <v>24</v>
      </c>
      <c r="F25" s="290"/>
      <c r="G25" s="291"/>
      <c r="H25" s="291"/>
      <c r="I25" s="292"/>
      <c r="J25" s="289"/>
      <c r="K25" s="266">
        <f>K26+K31+K46+K51</f>
        <v>11015.900000000001</v>
      </c>
      <c r="L25" s="266">
        <f t="shared" ref="L25" si="13">L26+L31+L46+L51</f>
        <v>3081.4000000000005</v>
      </c>
      <c r="M25" s="444">
        <f t="shared" si="2"/>
        <v>27.972294592361951</v>
      </c>
      <c r="N25" s="96"/>
    </row>
    <row r="26" spans="1:17" s="43" customFormat="1" ht="51" customHeight="1" x14ac:dyDescent="0.3">
      <c r="A26" s="260"/>
      <c r="B26" s="349" t="s">
        <v>38</v>
      </c>
      <c r="C26" s="279">
        <v>992</v>
      </c>
      <c r="D26" s="280" t="s">
        <v>23</v>
      </c>
      <c r="E26" s="280" t="s">
        <v>25</v>
      </c>
      <c r="F26" s="281"/>
      <c r="G26" s="282"/>
      <c r="H26" s="282"/>
      <c r="I26" s="283"/>
      <c r="J26" s="280"/>
      <c r="K26" s="278">
        <f>K30</f>
        <v>853.1</v>
      </c>
      <c r="L26" s="278">
        <f t="shared" ref="L26" si="14">L30</f>
        <v>163.69999999999999</v>
      </c>
      <c r="M26" s="444">
        <f t="shared" si="2"/>
        <v>19.188840698628528</v>
      </c>
      <c r="N26" s="96"/>
    </row>
    <row r="27" spans="1:17" s="43" customFormat="1" ht="18.75" x14ac:dyDescent="0.3">
      <c r="A27" s="260"/>
      <c r="B27" s="345" t="s">
        <v>73</v>
      </c>
      <c r="C27" s="279">
        <v>992</v>
      </c>
      <c r="D27" s="280" t="s">
        <v>23</v>
      </c>
      <c r="E27" s="280" t="s">
        <v>25</v>
      </c>
      <c r="F27" s="281" t="s">
        <v>74</v>
      </c>
      <c r="G27" s="282" t="s">
        <v>66</v>
      </c>
      <c r="H27" s="282" t="s">
        <v>24</v>
      </c>
      <c r="I27" s="283" t="s">
        <v>123</v>
      </c>
      <c r="J27" s="280"/>
      <c r="K27" s="278">
        <f>K30</f>
        <v>853.1</v>
      </c>
      <c r="L27" s="278">
        <f t="shared" ref="L27" si="15">L30</f>
        <v>163.69999999999999</v>
      </c>
      <c r="M27" s="444">
        <f t="shared" si="2"/>
        <v>19.188840698628528</v>
      </c>
      <c r="N27" s="96"/>
      <c r="O27" s="48"/>
    </row>
    <row r="28" spans="1:17" s="43" customFormat="1" ht="18.75" x14ac:dyDescent="0.3">
      <c r="A28" s="260"/>
      <c r="B28" s="345" t="s">
        <v>52</v>
      </c>
      <c r="C28" s="279">
        <v>992</v>
      </c>
      <c r="D28" s="280" t="s">
        <v>23</v>
      </c>
      <c r="E28" s="280" t="s">
        <v>25</v>
      </c>
      <c r="F28" s="281" t="s">
        <v>74</v>
      </c>
      <c r="G28" s="282" t="s">
        <v>75</v>
      </c>
      <c r="H28" s="282" t="s">
        <v>24</v>
      </c>
      <c r="I28" s="283" t="s">
        <v>123</v>
      </c>
      <c r="J28" s="280"/>
      <c r="K28" s="278">
        <f>K30</f>
        <v>853.1</v>
      </c>
      <c r="L28" s="278">
        <f t="shared" ref="L28" si="16">L30</f>
        <v>163.69999999999999</v>
      </c>
      <c r="M28" s="444">
        <f t="shared" si="2"/>
        <v>19.188840698628528</v>
      </c>
      <c r="N28" s="96"/>
      <c r="O28" s="48"/>
    </row>
    <row r="29" spans="1:17" s="43" customFormat="1" ht="18.75" x14ac:dyDescent="0.3">
      <c r="A29" s="260"/>
      <c r="B29" s="345" t="s">
        <v>69</v>
      </c>
      <c r="C29" s="279">
        <v>992</v>
      </c>
      <c r="D29" s="280" t="s">
        <v>23</v>
      </c>
      <c r="E29" s="280" t="s">
        <v>25</v>
      </c>
      <c r="F29" s="281" t="s">
        <v>74</v>
      </c>
      <c r="G29" s="282" t="s">
        <v>75</v>
      </c>
      <c r="H29" s="282" t="s">
        <v>24</v>
      </c>
      <c r="I29" s="283" t="s">
        <v>135</v>
      </c>
      <c r="J29" s="280"/>
      <c r="K29" s="278">
        <f>K30</f>
        <v>853.1</v>
      </c>
      <c r="L29" s="278">
        <f t="shared" ref="L29" si="17">L30</f>
        <v>163.69999999999999</v>
      </c>
      <c r="M29" s="444">
        <f t="shared" si="2"/>
        <v>19.188840698628528</v>
      </c>
      <c r="N29" s="96"/>
    </row>
    <row r="30" spans="1:17" s="43" customFormat="1" ht="75" customHeight="1" x14ac:dyDescent="0.3">
      <c r="A30" s="260"/>
      <c r="B30" s="345" t="s">
        <v>76</v>
      </c>
      <c r="C30" s="279">
        <v>992</v>
      </c>
      <c r="D30" s="280" t="s">
        <v>23</v>
      </c>
      <c r="E30" s="280" t="s">
        <v>25</v>
      </c>
      <c r="F30" s="281" t="s">
        <v>74</v>
      </c>
      <c r="G30" s="282" t="s">
        <v>75</v>
      </c>
      <c r="H30" s="282" t="s">
        <v>24</v>
      </c>
      <c r="I30" s="283" t="s">
        <v>135</v>
      </c>
      <c r="J30" s="280" t="s">
        <v>77</v>
      </c>
      <c r="K30" s="278">
        <v>853.1</v>
      </c>
      <c r="L30" s="278">
        <v>163.69999999999999</v>
      </c>
      <c r="M30" s="444">
        <f t="shared" si="2"/>
        <v>19.188840698628528</v>
      </c>
      <c r="N30" s="96"/>
      <c r="O30" s="48"/>
    </row>
    <row r="31" spans="1:17" s="43" customFormat="1" ht="57.75" customHeight="1" x14ac:dyDescent="0.3">
      <c r="A31" s="260"/>
      <c r="B31" s="349" t="s">
        <v>78</v>
      </c>
      <c r="C31" s="279">
        <v>992</v>
      </c>
      <c r="D31" s="280" t="s">
        <v>23</v>
      </c>
      <c r="E31" s="280" t="s">
        <v>26</v>
      </c>
      <c r="F31" s="281"/>
      <c r="G31" s="282"/>
      <c r="H31" s="282"/>
      <c r="I31" s="283"/>
      <c r="J31" s="280"/>
      <c r="K31" s="278">
        <f>K35+K36+K37+K40+K41</f>
        <v>4810.2</v>
      </c>
      <c r="L31" s="278">
        <f t="shared" ref="L31" si="18">L35+L36+L37+L40+L41</f>
        <v>1177.3000000000002</v>
      </c>
      <c r="M31" s="444">
        <f t="shared" si="2"/>
        <v>24.47507380150514</v>
      </c>
      <c r="N31" s="96"/>
    </row>
    <row r="32" spans="1:17" s="43" customFormat="1" ht="18.75" x14ac:dyDescent="0.3">
      <c r="A32" s="260"/>
      <c r="B32" s="345" t="s">
        <v>164</v>
      </c>
      <c r="C32" s="279">
        <v>992</v>
      </c>
      <c r="D32" s="280" t="s">
        <v>23</v>
      </c>
      <c r="E32" s="280" t="s">
        <v>26</v>
      </c>
      <c r="F32" s="281" t="s">
        <v>79</v>
      </c>
      <c r="G32" s="282" t="s">
        <v>66</v>
      </c>
      <c r="H32" s="282" t="s">
        <v>24</v>
      </c>
      <c r="I32" s="283" t="s">
        <v>123</v>
      </c>
      <c r="J32" s="280"/>
      <c r="K32" s="278">
        <f>K33+K38+K41</f>
        <v>4810.2</v>
      </c>
      <c r="L32" s="278">
        <f t="shared" ref="L32" si="19">L33+L38+L41</f>
        <v>1177.3000000000002</v>
      </c>
      <c r="M32" s="444">
        <f t="shared" si="2"/>
        <v>24.47507380150514</v>
      </c>
      <c r="N32" s="96"/>
    </row>
    <row r="33" spans="1:13" ht="18.75" x14ac:dyDescent="0.3">
      <c r="A33" s="285"/>
      <c r="B33" s="345" t="s">
        <v>164</v>
      </c>
      <c r="C33" s="279">
        <v>992</v>
      </c>
      <c r="D33" s="280" t="s">
        <v>23</v>
      </c>
      <c r="E33" s="280" t="s">
        <v>26</v>
      </c>
      <c r="F33" s="281" t="s">
        <v>79</v>
      </c>
      <c r="G33" s="282" t="s">
        <v>75</v>
      </c>
      <c r="H33" s="282" t="s">
        <v>24</v>
      </c>
      <c r="I33" s="283" t="s">
        <v>123</v>
      </c>
      <c r="J33" s="280"/>
      <c r="K33" s="278">
        <f>K34</f>
        <v>4751.2</v>
      </c>
      <c r="L33" s="278">
        <f t="shared" ref="L33" si="20">L34</f>
        <v>1163.6000000000001</v>
      </c>
      <c r="M33" s="444">
        <f t="shared" si="2"/>
        <v>24.490654992422968</v>
      </c>
    </row>
    <row r="34" spans="1:13" ht="18.75" x14ac:dyDescent="0.3">
      <c r="A34" s="285"/>
      <c r="B34" s="345" t="s">
        <v>69</v>
      </c>
      <c r="C34" s="279">
        <v>992</v>
      </c>
      <c r="D34" s="280" t="s">
        <v>23</v>
      </c>
      <c r="E34" s="280" t="s">
        <v>26</v>
      </c>
      <c r="F34" s="281" t="s">
        <v>79</v>
      </c>
      <c r="G34" s="282" t="s">
        <v>75</v>
      </c>
      <c r="H34" s="282" t="s">
        <v>24</v>
      </c>
      <c r="I34" s="283" t="s">
        <v>135</v>
      </c>
      <c r="J34" s="280"/>
      <c r="K34" s="278">
        <f>K35+K36+K37</f>
        <v>4751.2</v>
      </c>
      <c r="L34" s="278">
        <f t="shared" ref="L34" si="21">L35+L36+L37</f>
        <v>1163.6000000000001</v>
      </c>
      <c r="M34" s="444">
        <f t="shared" si="2"/>
        <v>24.490654992422968</v>
      </c>
    </row>
    <row r="35" spans="1:13" ht="76.5" customHeight="1" x14ac:dyDescent="0.3">
      <c r="A35" s="285"/>
      <c r="B35" s="345" t="s">
        <v>76</v>
      </c>
      <c r="C35" s="279">
        <v>992</v>
      </c>
      <c r="D35" s="280" t="s">
        <v>23</v>
      </c>
      <c r="E35" s="280" t="s">
        <v>26</v>
      </c>
      <c r="F35" s="281" t="s">
        <v>79</v>
      </c>
      <c r="G35" s="282" t="s">
        <v>75</v>
      </c>
      <c r="H35" s="282" t="s">
        <v>24</v>
      </c>
      <c r="I35" s="283" t="s">
        <v>135</v>
      </c>
      <c r="J35" s="280" t="s">
        <v>77</v>
      </c>
      <c r="K35" s="278">
        <v>3454.6</v>
      </c>
      <c r="L35" s="278">
        <v>862.8</v>
      </c>
      <c r="M35" s="444">
        <f t="shared" si="2"/>
        <v>24.975395125340125</v>
      </c>
    </row>
    <row r="36" spans="1:13" ht="28.5" customHeight="1" x14ac:dyDescent="0.3">
      <c r="A36" s="285"/>
      <c r="B36" s="345" t="s">
        <v>80</v>
      </c>
      <c r="C36" s="279">
        <v>992</v>
      </c>
      <c r="D36" s="280" t="s">
        <v>23</v>
      </c>
      <c r="E36" s="280" t="s">
        <v>26</v>
      </c>
      <c r="F36" s="281" t="s">
        <v>79</v>
      </c>
      <c r="G36" s="282" t="s">
        <v>75</v>
      </c>
      <c r="H36" s="282" t="s">
        <v>24</v>
      </c>
      <c r="I36" s="283" t="s">
        <v>135</v>
      </c>
      <c r="J36" s="280" t="s">
        <v>81</v>
      </c>
      <c r="K36" s="278">
        <v>1281.0999999999999</v>
      </c>
      <c r="L36" s="278">
        <v>291.60000000000002</v>
      </c>
      <c r="M36" s="444">
        <f t="shared" si="2"/>
        <v>22.761689173366641</v>
      </c>
    </row>
    <row r="37" spans="1:13" ht="16.5" customHeight="1" x14ac:dyDescent="0.3">
      <c r="A37" s="286"/>
      <c r="B37" s="345" t="s">
        <v>82</v>
      </c>
      <c r="C37" s="279">
        <v>992</v>
      </c>
      <c r="D37" s="280" t="s">
        <v>23</v>
      </c>
      <c r="E37" s="280" t="s">
        <v>26</v>
      </c>
      <c r="F37" s="281" t="s">
        <v>79</v>
      </c>
      <c r="G37" s="282" t="s">
        <v>75</v>
      </c>
      <c r="H37" s="282" t="s">
        <v>24</v>
      </c>
      <c r="I37" s="283" t="s">
        <v>135</v>
      </c>
      <c r="J37" s="280" t="s">
        <v>83</v>
      </c>
      <c r="K37" s="278">
        <v>15.5</v>
      </c>
      <c r="L37" s="278">
        <v>9.1999999999999993</v>
      </c>
      <c r="M37" s="444">
        <f t="shared" si="2"/>
        <v>59.354838709677416</v>
      </c>
    </row>
    <row r="38" spans="1:13" ht="18.75" x14ac:dyDescent="0.3">
      <c r="A38" s="285"/>
      <c r="B38" s="345" t="s">
        <v>56</v>
      </c>
      <c r="C38" s="279">
        <v>992</v>
      </c>
      <c r="D38" s="280" t="s">
        <v>23</v>
      </c>
      <c r="E38" s="280" t="s">
        <v>26</v>
      </c>
      <c r="F38" s="281" t="s">
        <v>79</v>
      </c>
      <c r="G38" s="282" t="s">
        <v>68</v>
      </c>
      <c r="H38" s="282" t="s">
        <v>24</v>
      </c>
      <c r="I38" s="283" t="s">
        <v>123</v>
      </c>
      <c r="J38" s="280"/>
      <c r="K38" s="278">
        <f>K39</f>
        <v>3.8</v>
      </c>
      <c r="L38" s="278">
        <f t="shared" ref="L38:L39" si="22">L39</f>
        <v>0</v>
      </c>
      <c r="M38" s="444">
        <f t="shared" si="2"/>
        <v>0</v>
      </c>
    </row>
    <row r="39" spans="1:13" ht="56.25" x14ac:dyDescent="0.3">
      <c r="A39" s="285"/>
      <c r="B39" s="345" t="s">
        <v>84</v>
      </c>
      <c r="C39" s="279">
        <v>992</v>
      </c>
      <c r="D39" s="280" t="s">
        <v>23</v>
      </c>
      <c r="E39" s="280" t="s">
        <v>26</v>
      </c>
      <c r="F39" s="281" t="s">
        <v>79</v>
      </c>
      <c r="G39" s="282" t="s">
        <v>68</v>
      </c>
      <c r="H39" s="282" t="s">
        <v>24</v>
      </c>
      <c r="I39" s="283" t="s">
        <v>136</v>
      </c>
      <c r="J39" s="280"/>
      <c r="K39" s="278">
        <f>K40</f>
        <v>3.8</v>
      </c>
      <c r="L39" s="278">
        <f t="shared" si="22"/>
        <v>0</v>
      </c>
      <c r="M39" s="444">
        <f t="shared" si="2"/>
        <v>0</v>
      </c>
    </row>
    <row r="40" spans="1:13" ht="44.25" customHeight="1" x14ac:dyDescent="0.3">
      <c r="A40" s="287"/>
      <c r="B40" s="350" t="s">
        <v>80</v>
      </c>
      <c r="C40" s="351">
        <v>992</v>
      </c>
      <c r="D40" s="352" t="s">
        <v>23</v>
      </c>
      <c r="E40" s="352" t="s">
        <v>26</v>
      </c>
      <c r="F40" s="353" t="s">
        <v>79</v>
      </c>
      <c r="G40" s="354" t="s">
        <v>68</v>
      </c>
      <c r="H40" s="354" t="s">
        <v>24</v>
      </c>
      <c r="I40" s="355" t="s">
        <v>136</v>
      </c>
      <c r="J40" s="352" t="s">
        <v>81</v>
      </c>
      <c r="K40" s="356">
        <v>3.8</v>
      </c>
      <c r="L40" s="356">
        <v>0</v>
      </c>
      <c r="M40" s="444">
        <f t="shared" si="2"/>
        <v>0</v>
      </c>
    </row>
    <row r="41" spans="1:13" ht="18.75" x14ac:dyDescent="0.3">
      <c r="A41" s="285"/>
      <c r="B41" s="300" t="s">
        <v>340</v>
      </c>
      <c r="C41" s="279">
        <v>992</v>
      </c>
      <c r="D41" s="280" t="s">
        <v>23</v>
      </c>
      <c r="E41" s="280" t="s">
        <v>26</v>
      </c>
      <c r="F41" s="353" t="s">
        <v>79</v>
      </c>
      <c r="G41" s="354" t="s">
        <v>144</v>
      </c>
      <c r="H41" s="354" t="s">
        <v>24</v>
      </c>
      <c r="I41" s="355" t="s">
        <v>123</v>
      </c>
      <c r="J41" s="280"/>
      <c r="K41" s="278">
        <f>K42+K44</f>
        <v>55.2</v>
      </c>
      <c r="L41" s="278">
        <f t="shared" ref="L41" si="23">L42+L44</f>
        <v>13.7</v>
      </c>
      <c r="M41" s="444">
        <f t="shared" si="2"/>
        <v>24.818840579710141</v>
      </c>
    </row>
    <row r="42" spans="1:13" ht="56.25" x14ac:dyDescent="0.3">
      <c r="A42" s="285"/>
      <c r="B42" s="300" t="s">
        <v>341</v>
      </c>
      <c r="C42" s="279">
        <v>992</v>
      </c>
      <c r="D42" s="280" t="s">
        <v>23</v>
      </c>
      <c r="E42" s="280" t="s">
        <v>26</v>
      </c>
      <c r="F42" s="353" t="s">
        <v>79</v>
      </c>
      <c r="G42" s="354" t="s">
        <v>144</v>
      </c>
      <c r="H42" s="354" t="s">
        <v>24</v>
      </c>
      <c r="I42" s="355" t="s">
        <v>342</v>
      </c>
      <c r="J42" s="280"/>
      <c r="K42" s="278">
        <f>K43</f>
        <v>27.5</v>
      </c>
      <c r="L42" s="278">
        <f t="shared" ref="L42" si="24">L43</f>
        <v>6.8</v>
      </c>
      <c r="M42" s="444">
        <f t="shared" si="2"/>
        <v>24.727272727272727</v>
      </c>
    </row>
    <row r="43" spans="1:13" ht="18.75" x14ac:dyDescent="0.3">
      <c r="A43" s="285"/>
      <c r="B43" s="300" t="s">
        <v>70</v>
      </c>
      <c r="C43" s="279">
        <v>992</v>
      </c>
      <c r="D43" s="280" t="s">
        <v>23</v>
      </c>
      <c r="E43" s="280" t="s">
        <v>26</v>
      </c>
      <c r="F43" s="353" t="s">
        <v>79</v>
      </c>
      <c r="G43" s="354" t="s">
        <v>144</v>
      </c>
      <c r="H43" s="354" t="s">
        <v>24</v>
      </c>
      <c r="I43" s="355" t="s">
        <v>342</v>
      </c>
      <c r="J43" s="280" t="s">
        <v>71</v>
      </c>
      <c r="K43" s="278">
        <v>27.5</v>
      </c>
      <c r="L43" s="278">
        <v>6.8</v>
      </c>
      <c r="M43" s="444">
        <f t="shared" si="2"/>
        <v>24.727272727272727</v>
      </c>
    </row>
    <row r="44" spans="1:13" ht="37.5" x14ac:dyDescent="0.3">
      <c r="A44" s="285"/>
      <c r="B44" s="300" t="s">
        <v>343</v>
      </c>
      <c r="C44" s="279">
        <v>992</v>
      </c>
      <c r="D44" s="280" t="s">
        <v>23</v>
      </c>
      <c r="E44" s="280" t="s">
        <v>26</v>
      </c>
      <c r="F44" s="353" t="s">
        <v>79</v>
      </c>
      <c r="G44" s="354" t="s">
        <v>144</v>
      </c>
      <c r="H44" s="354" t="s">
        <v>24</v>
      </c>
      <c r="I44" s="355" t="s">
        <v>345</v>
      </c>
      <c r="J44" s="280"/>
      <c r="K44" s="278">
        <f>K45</f>
        <v>27.7</v>
      </c>
      <c r="L44" s="278">
        <f t="shared" ref="L44" si="25">L45</f>
        <v>6.9</v>
      </c>
      <c r="M44" s="444">
        <f t="shared" si="2"/>
        <v>24.909747292418775</v>
      </c>
    </row>
    <row r="45" spans="1:13" ht="18.75" x14ac:dyDescent="0.3">
      <c r="A45" s="285"/>
      <c r="B45" s="300" t="s">
        <v>70</v>
      </c>
      <c r="C45" s="279">
        <v>992</v>
      </c>
      <c r="D45" s="280" t="s">
        <v>23</v>
      </c>
      <c r="E45" s="280" t="s">
        <v>26</v>
      </c>
      <c r="F45" s="280" t="s">
        <v>79</v>
      </c>
      <c r="G45" s="280" t="s">
        <v>144</v>
      </c>
      <c r="H45" s="280" t="s">
        <v>24</v>
      </c>
      <c r="I45" s="280" t="s">
        <v>345</v>
      </c>
      <c r="J45" s="280" t="s">
        <v>71</v>
      </c>
      <c r="K45" s="278">
        <v>27.7</v>
      </c>
      <c r="L45" s="278">
        <v>6.9</v>
      </c>
      <c r="M45" s="444">
        <f t="shared" si="2"/>
        <v>24.909747292418775</v>
      </c>
    </row>
    <row r="46" spans="1:13" ht="18.75" x14ac:dyDescent="0.3">
      <c r="A46" s="285"/>
      <c r="B46" s="341" t="s">
        <v>85</v>
      </c>
      <c r="C46" s="288">
        <v>992</v>
      </c>
      <c r="D46" s="289" t="s">
        <v>23</v>
      </c>
      <c r="E46" s="289" t="s">
        <v>43</v>
      </c>
      <c r="F46" s="290"/>
      <c r="G46" s="291"/>
      <c r="H46" s="291"/>
      <c r="I46" s="292"/>
      <c r="J46" s="289"/>
      <c r="K46" s="266">
        <f>K50</f>
        <v>10</v>
      </c>
      <c r="L46" s="266">
        <f t="shared" ref="L46" si="26">L50</f>
        <v>0</v>
      </c>
      <c r="M46" s="444">
        <f t="shared" si="2"/>
        <v>0</v>
      </c>
    </row>
    <row r="47" spans="1:13" ht="18.75" x14ac:dyDescent="0.3">
      <c r="A47" s="285"/>
      <c r="B47" s="345" t="s">
        <v>58</v>
      </c>
      <c r="C47" s="279">
        <v>992</v>
      </c>
      <c r="D47" s="280" t="s">
        <v>23</v>
      </c>
      <c r="E47" s="280" t="s">
        <v>43</v>
      </c>
      <c r="F47" s="281" t="s">
        <v>79</v>
      </c>
      <c r="G47" s="282" t="s">
        <v>66</v>
      </c>
      <c r="H47" s="282" t="s">
        <v>24</v>
      </c>
      <c r="I47" s="283" t="s">
        <v>123</v>
      </c>
      <c r="J47" s="280"/>
      <c r="K47" s="278">
        <f>K50</f>
        <v>10</v>
      </c>
      <c r="L47" s="278">
        <f t="shared" ref="L47" si="27">L50</f>
        <v>0</v>
      </c>
      <c r="M47" s="444">
        <f t="shared" si="2"/>
        <v>0</v>
      </c>
    </row>
    <row r="48" spans="1:13" ht="18.75" x14ac:dyDescent="0.3">
      <c r="A48" s="285"/>
      <c r="B48" s="345" t="s">
        <v>55</v>
      </c>
      <c r="C48" s="279">
        <v>992</v>
      </c>
      <c r="D48" s="280" t="s">
        <v>23</v>
      </c>
      <c r="E48" s="280" t="s">
        <v>43</v>
      </c>
      <c r="F48" s="281" t="s">
        <v>79</v>
      </c>
      <c r="G48" s="282" t="s">
        <v>86</v>
      </c>
      <c r="H48" s="282" t="s">
        <v>24</v>
      </c>
      <c r="I48" s="283" t="s">
        <v>123</v>
      </c>
      <c r="J48" s="280"/>
      <c r="K48" s="278">
        <f>K50</f>
        <v>10</v>
      </c>
      <c r="L48" s="278">
        <f t="shared" ref="L48" si="28">L50</f>
        <v>0</v>
      </c>
      <c r="M48" s="444">
        <f t="shared" si="2"/>
        <v>0</v>
      </c>
    </row>
    <row r="49" spans="1:256" ht="18.75" x14ac:dyDescent="0.3">
      <c r="A49" s="285"/>
      <c r="B49" s="345" t="s">
        <v>87</v>
      </c>
      <c r="C49" s="279">
        <v>992</v>
      </c>
      <c r="D49" s="280" t="s">
        <v>23</v>
      </c>
      <c r="E49" s="280" t="s">
        <v>43</v>
      </c>
      <c r="F49" s="281" t="s">
        <v>79</v>
      </c>
      <c r="G49" s="282" t="s">
        <v>86</v>
      </c>
      <c r="H49" s="282" t="s">
        <v>24</v>
      </c>
      <c r="I49" s="283" t="s">
        <v>137</v>
      </c>
      <c r="J49" s="280"/>
      <c r="K49" s="278">
        <f>K50</f>
        <v>10</v>
      </c>
      <c r="L49" s="278">
        <f t="shared" ref="L49" si="29">L50</f>
        <v>0</v>
      </c>
      <c r="M49" s="444">
        <f t="shared" si="2"/>
        <v>0</v>
      </c>
    </row>
    <row r="50" spans="1:256" ht="18.75" x14ac:dyDescent="0.3">
      <c r="A50" s="285"/>
      <c r="B50" s="345" t="s">
        <v>82</v>
      </c>
      <c r="C50" s="279">
        <v>992</v>
      </c>
      <c r="D50" s="280" t="s">
        <v>23</v>
      </c>
      <c r="E50" s="280" t="s">
        <v>43</v>
      </c>
      <c r="F50" s="281" t="s">
        <v>79</v>
      </c>
      <c r="G50" s="282" t="s">
        <v>86</v>
      </c>
      <c r="H50" s="282" t="s">
        <v>24</v>
      </c>
      <c r="I50" s="283" t="s">
        <v>137</v>
      </c>
      <c r="J50" s="280" t="s">
        <v>83</v>
      </c>
      <c r="K50" s="278">
        <v>10</v>
      </c>
      <c r="L50" s="278">
        <v>0</v>
      </c>
      <c r="M50" s="444">
        <f t="shared" si="2"/>
        <v>0</v>
      </c>
    </row>
    <row r="51" spans="1:256" s="43" customFormat="1" ht="28.5" customHeight="1" x14ac:dyDescent="0.3">
      <c r="A51" s="284"/>
      <c r="B51" s="347" t="s">
        <v>8</v>
      </c>
      <c r="C51" s="288">
        <v>992</v>
      </c>
      <c r="D51" s="289" t="s">
        <v>23</v>
      </c>
      <c r="E51" s="289">
        <v>13</v>
      </c>
      <c r="F51" s="290"/>
      <c r="G51" s="291"/>
      <c r="H51" s="282"/>
      <c r="I51" s="292"/>
      <c r="J51" s="289"/>
      <c r="K51" s="266">
        <f>K52+K56+K60</f>
        <v>5342.6</v>
      </c>
      <c r="L51" s="266">
        <f t="shared" ref="L51" si="30">L52+L56+L60</f>
        <v>1740.4</v>
      </c>
      <c r="M51" s="444">
        <f t="shared" si="2"/>
        <v>32.575899374836219</v>
      </c>
      <c r="N51" s="96"/>
    </row>
    <row r="52" spans="1:256" ht="72" customHeight="1" x14ac:dyDescent="0.3">
      <c r="A52" s="285"/>
      <c r="B52" s="357" t="s">
        <v>472</v>
      </c>
      <c r="C52" s="279">
        <v>992</v>
      </c>
      <c r="D52" s="280" t="s">
        <v>23</v>
      </c>
      <c r="E52" s="280">
        <v>13</v>
      </c>
      <c r="F52" s="281" t="s">
        <v>43</v>
      </c>
      <c r="G52" s="282" t="s">
        <v>66</v>
      </c>
      <c r="H52" s="282" t="s">
        <v>24</v>
      </c>
      <c r="I52" s="283" t="s">
        <v>123</v>
      </c>
      <c r="J52" s="358"/>
      <c r="K52" s="278">
        <f>K55</f>
        <v>14.4</v>
      </c>
      <c r="L52" s="278">
        <f t="shared" ref="L52" si="31">L55</f>
        <v>0</v>
      </c>
      <c r="M52" s="444">
        <f t="shared" si="2"/>
        <v>0</v>
      </c>
    </row>
    <row r="53" spans="1:256" ht="34.5" customHeight="1" x14ac:dyDescent="0.3">
      <c r="A53" s="285"/>
      <c r="B53" s="357" t="s">
        <v>91</v>
      </c>
      <c r="C53" s="279">
        <v>992</v>
      </c>
      <c r="D53" s="280" t="s">
        <v>23</v>
      </c>
      <c r="E53" s="280">
        <v>13</v>
      </c>
      <c r="F53" s="281" t="s">
        <v>43</v>
      </c>
      <c r="G53" s="282" t="s">
        <v>75</v>
      </c>
      <c r="H53" s="282" t="s">
        <v>24</v>
      </c>
      <c r="I53" s="283" t="s">
        <v>123</v>
      </c>
      <c r="J53" s="358"/>
      <c r="K53" s="278">
        <f>K55</f>
        <v>14.4</v>
      </c>
      <c r="L53" s="278">
        <f t="shared" ref="L53" si="32">L55</f>
        <v>0</v>
      </c>
      <c r="M53" s="444">
        <f t="shared" si="2"/>
        <v>0</v>
      </c>
    </row>
    <row r="54" spans="1:256" s="19" customFormat="1" ht="44.25" customHeight="1" x14ac:dyDescent="0.3">
      <c r="A54" s="293"/>
      <c r="B54" s="357" t="s">
        <v>92</v>
      </c>
      <c r="C54" s="279">
        <v>992</v>
      </c>
      <c r="D54" s="280" t="s">
        <v>23</v>
      </c>
      <c r="E54" s="280">
        <v>13</v>
      </c>
      <c r="F54" s="281" t="s">
        <v>43</v>
      </c>
      <c r="G54" s="282" t="s">
        <v>75</v>
      </c>
      <c r="H54" s="282" t="s">
        <v>24</v>
      </c>
      <c r="I54" s="283" t="s">
        <v>129</v>
      </c>
      <c r="J54" s="358"/>
      <c r="K54" s="278">
        <f>K55</f>
        <v>14.4</v>
      </c>
      <c r="L54" s="278">
        <f t="shared" ref="L54" si="33">L55</f>
        <v>0</v>
      </c>
      <c r="M54" s="444">
        <f t="shared" si="2"/>
        <v>0</v>
      </c>
      <c r="N54" s="97"/>
    </row>
    <row r="55" spans="1:256" ht="29.25" customHeight="1" x14ac:dyDescent="0.3">
      <c r="A55" s="285"/>
      <c r="B55" s="345" t="s">
        <v>112</v>
      </c>
      <c r="C55" s="279">
        <v>992</v>
      </c>
      <c r="D55" s="280" t="s">
        <v>23</v>
      </c>
      <c r="E55" s="280">
        <v>13</v>
      </c>
      <c r="F55" s="281" t="s">
        <v>43</v>
      </c>
      <c r="G55" s="282" t="s">
        <v>75</v>
      </c>
      <c r="H55" s="282" t="s">
        <v>24</v>
      </c>
      <c r="I55" s="283" t="s">
        <v>129</v>
      </c>
      <c r="J55" s="280" t="s">
        <v>113</v>
      </c>
      <c r="K55" s="278">
        <v>14.4</v>
      </c>
      <c r="L55" s="278">
        <v>0</v>
      </c>
      <c r="M55" s="444">
        <f t="shared" si="2"/>
        <v>0</v>
      </c>
    </row>
    <row r="56" spans="1:256" ht="72" customHeight="1" x14ac:dyDescent="0.3">
      <c r="A56" s="285"/>
      <c r="B56" s="357" t="s">
        <v>215</v>
      </c>
      <c r="C56" s="279">
        <v>992</v>
      </c>
      <c r="D56" s="280" t="s">
        <v>23</v>
      </c>
      <c r="E56" s="280">
        <v>13</v>
      </c>
      <c r="F56" s="281" t="s">
        <v>42</v>
      </c>
      <c r="G56" s="282" t="s">
        <v>66</v>
      </c>
      <c r="H56" s="282" t="s">
        <v>24</v>
      </c>
      <c r="I56" s="283" t="s">
        <v>123</v>
      </c>
      <c r="J56" s="280"/>
      <c r="K56" s="278">
        <f>K59</f>
        <v>290.39999999999998</v>
      </c>
      <c r="L56" s="278">
        <f t="shared" ref="L56" si="34">L59</f>
        <v>272</v>
      </c>
      <c r="M56" s="444">
        <f t="shared" si="2"/>
        <v>93.663911845730027</v>
      </c>
    </row>
    <row r="57" spans="1:256" ht="35.25" customHeight="1" x14ac:dyDescent="0.3">
      <c r="A57" s="285"/>
      <c r="B57" s="357" t="s">
        <v>180</v>
      </c>
      <c r="C57" s="279">
        <v>992</v>
      </c>
      <c r="D57" s="280" t="s">
        <v>23</v>
      </c>
      <c r="E57" s="280">
        <v>13</v>
      </c>
      <c r="F57" s="281" t="s">
        <v>42</v>
      </c>
      <c r="G57" s="282" t="s">
        <v>66</v>
      </c>
      <c r="H57" s="282" t="s">
        <v>24</v>
      </c>
      <c r="I57" s="283" t="s">
        <v>123</v>
      </c>
      <c r="J57" s="280"/>
      <c r="K57" s="278">
        <f>K59</f>
        <v>290.39999999999998</v>
      </c>
      <c r="L57" s="278">
        <f t="shared" ref="L57" si="35">L59</f>
        <v>272</v>
      </c>
      <c r="M57" s="444">
        <f t="shared" si="2"/>
        <v>93.663911845730027</v>
      </c>
    </row>
    <row r="58" spans="1:256" ht="58.5" customHeight="1" x14ac:dyDescent="0.3">
      <c r="A58" s="285"/>
      <c r="B58" s="357" t="s">
        <v>182</v>
      </c>
      <c r="C58" s="279">
        <v>992</v>
      </c>
      <c r="D58" s="280" t="s">
        <v>23</v>
      </c>
      <c r="E58" s="280">
        <v>13</v>
      </c>
      <c r="F58" s="281" t="s">
        <v>42</v>
      </c>
      <c r="G58" s="282" t="s">
        <v>75</v>
      </c>
      <c r="H58" s="282" t="s">
        <v>24</v>
      </c>
      <c r="I58" s="283" t="s">
        <v>181</v>
      </c>
      <c r="J58" s="280"/>
      <c r="K58" s="278">
        <f>K59</f>
        <v>290.39999999999998</v>
      </c>
      <c r="L58" s="278">
        <f t="shared" ref="L58" si="36">L59</f>
        <v>272</v>
      </c>
      <c r="M58" s="444">
        <f t="shared" si="2"/>
        <v>93.663911845730027</v>
      </c>
    </row>
    <row r="59" spans="1:256" ht="35.25" customHeight="1" x14ac:dyDescent="0.3">
      <c r="A59" s="285"/>
      <c r="B59" s="345" t="s">
        <v>80</v>
      </c>
      <c r="C59" s="279">
        <v>992</v>
      </c>
      <c r="D59" s="280" t="s">
        <v>23</v>
      </c>
      <c r="E59" s="280">
        <v>13</v>
      </c>
      <c r="F59" s="281" t="s">
        <v>42</v>
      </c>
      <c r="G59" s="282" t="s">
        <v>75</v>
      </c>
      <c r="H59" s="282" t="s">
        <v>24</v>
      </c>
      <c r="I59" s="283" t="s">
        <v>181</v>
      </c>
      <c r="J59" s="280" t="s">
        <v>81</v>
      </c>
      <c r="K59" s="278">
        <v>290.39999999999998</v>
      </c>
      <c r="L59" s="278">
        <v>272</v>
      </c>
      <c r="M59" s="444">
        <f t="shared" si="2"/>
        <v>93.663911845730027</v>
      </c>
    </row>
    <row r="60" spans="1:256" ht="33.75" customHeight="1" x14ac:dyDescent="0.3">
      <c r="A60" s="285"/>
      <c r="B60" s="345" t="s">
        <v>53</v>
      </c>
      <c r="C60" s="279">
        <v>992</v>
      </c>
      <c r="D60" s="280" t="s">
        <v>23</v>
      </c>
      <c r="E60" s="280" t="s">
        <v>42</v>
      </c>
      <c r="F60" s="281" t="s">
        <v>79</v>
      </c>
      <c r="G60" s="282" t="s">
        <v>75</v>
      </c>
      <c r="H60" s="282" t="s">
        <v>24</v>
      </c>
      <c r="I60" s="283" t="s">
        <v>123</v>
      </c>
      <c r="J60" s="280"/>
      <c r="K60" s="278">
        <f>K61</f>
        <v>5037.8</v>
      </c>
      <c r="L60" s="278">
        <f t="shared" ref="L60:L61" si="37">L61</f>
        <v>1468.4</v>
      </c>
      <c r="M60" s="444">
        <f t="shared" si="2"/>
        <v>29.147643812775421</v>
      </c>
    </row>
    <row r="61" spans="1:256" s="43" customFormat="1" ht="18.75" x14ac:dyDescent="0.3">
      <c r="A61" s="285"/>
      <c r="B61" s="345" t="s">
        <v>170</v>
      </c>
      <c r="C61" s="279">
        <v>992</v>
      </c>
      <c r="D61" s="280" t="s">
        <v>23</v>
      </c>
      <c r="E61" s="280" t="s">
        <v>42</v>
      </c>
      <c r="F61" s="281" t="s">
        <v>79</v>
      </c>
      <c r="G61" s="282" t="s">
        <v>75</v>
      </c>
      <c r="H61" s="282" t="s">
        <v>24</v>
      </c>
      <c r="I61" s="283" t="s">
        <v>171</v>
      </c>
      <c r="J61" s="280"/>
      <c r="K61" s="278">
        <f>K62</f>
        <v>5037.8</v>
      </c>
      <c r="L61" s="278">
        <f t="shared" si="37"/>
        <v>1468.4</v>
      </c>
      <c r="M61" s="444">
        <f t="shared" si="2"/>
        <v>29.147643812775421</v>
      </c>
      <c r="N61" s="93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  <c r="FP61" s="44"/>
      <c r="FQ61" s="44"/>
      <c r="FR61" s="44"/>
      <c r="FS61" s="44"/>
      <c r="FT61" s="44"/>
      <c r="FU61" s="44"/>
      <c r="FV61" s="44"/>
      <c r="FW61" s="44"/>
      <c r="FX61" s="44"/>
      <c r="FY61" s="44"/>
      <c r="FZ61" s="44"/>
      <c r="GA61" s="44"/>
      <c r="GB61" s="44"/>
      <c r="GC61" s="44"/>
      <c r="GD61" s="44"/>
      <c r="GE61" s="44"/>
      <c r="GF61" s="44"/>
      <c r="GG61" s="44"/>
      <c r="GH61" s="44"/>
      <c r="GI61" s="44"/>
      <c r="GJ61" s="44"/>
      <c r="GK61" s="44"/>
      <c r="GL61" s="44"/>
      <c r="GM61" s="44"/>
      <c r="GN61" s="44"/>
      <c r="GO61" s="44"/>
      <c r="GP61" s="44"/>
      <c r="GQ61" s="44"/>
      <c r="GR61" s="44"/>
      <c r="GS61" s="44"/>
      <c r="GT61" s="44"/>
      <c r="GU61" s="44"/>
      <c r="GV61" s="44"/>
      <c r="GW61" s="44"/>
      <c r="GX61" s="44"/>
      <c r="GY61" s="44"/>
      <c r="GZ61" s="44"/>
      <c r="HA61" s="44"/>
      <c r="HB61" s="44"/>
      <c r="HC61" s="44"/>
      <c r="HD61" s="44"/>
      <c r="HE61" s="44"/>
      <c r="HF61" s="44"/>
      <c r="HG61" s="44"/>
      <c r="HH61" s="44"/>
      <c r="HI61" s="44"/>
      <c r="HJ61" s="44"/>
      <c r="HK61" s="44"/>
      <c r="HL61" s="44"/>
      <c r="HM61" s="44"/>
      <c r="HN61" s="44"/>
      <c r="HO61" s="44"/>
      <c r="HP61" s="44"/>
      <c r="HQ61" s="44"/>
      <c r="HR61" s="44"/>
      <c r="HS61" s="44"/>
      <c r="HT61" s="44"/>
      <c r="HU61" s="44"/>
      <c r="HV61" s="44"/>
      <c r="HW61" s="44"/>
      <c r="HX61" s="44"/>
      <c r="HY61" s="44"/>
      <c r="HZ61" s="44"/>
      <c r="IA61" s="44"/>
      <c r="IB61" s="44"/>
      <c r="IC61" s="44"/>
      <c r="ID61" s="44"/>
      <c r="IE61" s="44"/>
      <c r="IF61" s="44"/>
      <c r="IG61" s="44"/>
      <c r="IH61" s="44"/>
      <c r="II61" s="44"/>
      <c r="IJ61" s="44"/>
      <c r="IK61" s="44"/>
      <c r="IL61" s="44"/>
      <c r="IM61" s="44"/>
      <c r="IN61" s="44"/>
      <c r="IO61" s="44"/>
      <c r="IP61" s="44"/>
      <c r="IQ61" s="44"/>
      <c r="IR61" s="44"/>
      <c r="IS61" s="44"/>
      <c r="IT61" s="44"/>
      <c r="IU61" s="44"/>
      <c r="IV61" s="44"/>
    </row>
    <row r="62" spans="1:256" ht="18.75" x14ac:dyDescent="0.3">
      <c r="A62" s="285"/>
      <c r="B62" s="345" t="s">
        <v>369</v>
      </c>
      <c r="C62" s="279">
        <v>993</v>
      </c>
      <c r="D62" s="280" t="s">
        <v>23</v>
      </c>
      <c r="E62" s="280" t="s">
        <v>42</v>
      </c>
      <c r="F62" s="281" t="s">
        <v>79</v>
      </c>
      <c r="G62" s="282" t="s">
        <v>75</v>
      </c>
      <c r="H62" s="282" t="s">
        <v>24</v>
      </c>
      <c r="I62" s="283" t="s">
        <v>171</v>
      </c>
      <c r="J62" s="280" t="s">
        <v>83</v>
      </c>
      <c r="K62" s="278">
        <v>5037.8</v>
      </c>
      <c r="L62" s="278">
        <v>1468.4</v>
      </c>
      <c r="M62" s="444">
        <f t="shared" si="2"/>
        <v>29.147643812775421</v>
      </c>
    </row>
    <row r="63" spans="1:256" s="43" customFormat="1" ht="18.75" x14ac:dyDescent="0.3">
      <c r="A63" s="284"/>
      <c r="B63" s="341" t="s">
        <v>35</v>
      </c>
      <c r="C63" s="288">
        <v>992</v>
      </c>
      <c r="D63" s="289" t="s">
        <v>25</v>
      </c>
      <c r="E63" s="289" t="s">
        <v>24</v>
      </c>
      <c r="F63" s="290"/>
      <c r="G63" s="291"/>
      <c r="H63" s="291"/>
      <c r="I63" s="292"/>
      <c r="J63" s="289"/>
      <c r="K63" s="266">
        <f>K68</f>
        <v>245.3</v>
      </c>
      <c r="L63" s="266">
        <f t="shared" ref="L63" si="38">L68</f>
        <v>55.4</v>
      </c>
      <c r="M63" s="444">
        <f t="shared" si="2"/>
        <v>22.584590297594779</v>
      </c>
      <c r="N63" s="96"/>
    </row>
    <row r="64" spans="1:256" ht="21.75" customHeight="1" x14ac:dyDescent="0.3">
      <c r="A64" s="285"/>
      <c r="B64" s="345" t="s">
        <v>10</v>
      </c>
      <c r="C64" s="279">
        <v>992</v>
      </c>
      <c r="D64" s="280" t="s">
        <v>25</v>
      </c>
      <c r="E64" s="280" t="s">
        <v>27</v>
      </c>
      <c r="F64" s="281"/>
      <c r="G64" s="282"/>
      <c r="H64" s="282"/>
      <c r="I64" s="283"/>
      <c r="J64" s="280"/>
      <c r="K64" s="278">
        <f>K63</f>
        <v>245.3</v>
      </c>
      <c r="L64" s="278">
        <f t="shared" ref="L64" si="39">L63</f>
        <v>55.4</v>
      </c>
      <c r="M64" s="444">
        <f t="shared" si="2"/>
        <v>22.584590297594779</v>
      </c>
    </row>
    <row r="65" spans="1:14" ht="18.75" x14ac:dyDescent="0.3">
      <c r="A65" s="285"/>
      <c r="B65" s="345" t="s">
        <v>371</v>
      </c>
      <c r="C65" s="279">
        <v>992</v>
      </c>
      <c r="D65" s="280" t="s">
        <v>25</v>
      </c>
      <c r="E65" s="280" t="s">
        <v>27</v>
      </c>
      <c r="F65" s="281" t="s">
        <v>79</v>
      </c>
      <c r="G65" s="282" t="s">
        <v>66</v>
      </c>
      <c r="H65" s="282" t="s">
        <v>24</v>
      </c>
      <c r="I65" s="283" t="s">
        <v>67</v>
      </c>
      <c r="J65" s="280"/>
      <c r="K65" s="278">
        <f>K63</f>
        <v>245.3</v>
      </c>
      <c r="L65" s="278">
        <f t="shared" ref="L65" si="40">L63</f>
        <v>55.4</v>
      </c>
      <c r="M65" s="444">
        <f t="shared" si="2"/>
        <v>22.584590297594779</v>
      </c>
    </row>
    <row r="66" spans="1:14" ht="21" customHeight="1" x14ac:dyDescent="0.3">
      <c r="A66" s="285"/>
      <c r="B66" s="345" t="s">
        <v>164</v>
      </c>
      <c r="C66" s="279">
        <v>992</v>
      </c>
      <c r="D66" s="280" t="s">
        <v>25</v>
      </c>
      <c r="E66" s="280" t="s">
        <v>27</v>
      </c>
      <c r="F66" s="281" t="s">
        <v>79</v>
      </c>
      <c r="G66" s="282" t="s">
        <v>75</v>
      </c>
      <c r="H66" s="282" t="s">
        <v>24</v>
      </c>
      <c r="I66" s="283" t="s">
        <v>67</v>
      </c>
      <c r="J66" s="280"/>
      <c r="K66" s="278">
        <f>K63</f>
        <v>245.3</v>
      </c>
      <c r="L66" s="278">
        <f t="shared" ref="L66" si="41">L63</f>
        <v>55.4</v>
      </c>
      <c r="M66" s="444">
        <f t="shared" si="2"/>
        <v>22.584590297594779</v>
      </c>
    </row>
    <row r="67" spans="1:14" ht="46.5" customHeight="1" x14ac:dyDescent="0.3">
      <c r="A67" s="285"/>
      <c r="B67" s="345" t="s">
        <v>36</v>
      </c>
      <c r="C67" s="279">
        <v>992</v>
      </c>
      <c r="D67" s="280" t="s">
        <v>25</v>
      </c>
      <c r="E67" s="280" t="s">
        <v>27</v>
      </c>
      <c r="F67" s="281" t="s">
        <v>79</v>
      </c>
      <c r="G67" s="282" t="s">
        <v>75</v>
      </c>
      <c r="H67" s="282" t="s">
        <v>24</v>
      </c>
      <c r="I67" s="283" t="s">
        <v>139</v>
      </c>
      <c r="J67" s="280"/>
      <c r="K67" s="278">
        <f>K68</f>
        <v>245.3</v>
      </c>
      <c r="L67" s="278">
        <f t="shared" ref="L67" si="42">L68</f>
        <v>55.4</v>
      </c>
      <c r="M67" s="444">
        <f t="shared" si="2"/>
        <v>22.584590297594779</v>
      </c>
    </row>
    <row r="68" spans="1:14" ht="75" customHeight="1" x14ac:dyDescent="0.3">
      <c r="A68" s="285"/>
      <c r="B68" s="345" t="s">
        <v>76</v>
      </c>
      <c r="C68" s="279">
        <v>992</v>
      </c>
      <c r="D68" s="280" t="s">
        <v>25</v>
      </c>
      <c r="E68" s="280" t="s">
        <v>27</v>
      </c>
      <c r="F68" s="281" t="s">
        <v>79</v>
      </c>
      <c r="G68" s="282" t="s">
        <v>75</v>
      </c>
      <c r="H68" s="282" t="s">
        <v>24</v>
      </c>
      <c r="I68" s="283" t="s">
        <v>139</v>
      </c>
      <c r="J68" s="280" t="s">
        <v>77</v>
      </c>
      <c r="K68" s="359">
        <v>245.3</v>
      </c>
      <c r="L68" s="359">
        <v>55.4</v>
      </c>
      <c r="M68" s="444">
        <f t="shared" si="2"/>
        <v>22.584590297594779</v>
      </c>
    </row>
    <row r="69" spans="1:14" s="43" customFormat="1" ht="39.75" customHeight="1" x14ac:dyDescent="0.3">
      <c r="A69" s="284"/>
      <c r="B69" s="347" t="s">
        <v>11</v>
      </c>
      <c r="C69" s="288">
        <v>992</v>
      </c>
      <c r="D69" s="289" t="s">
        <v>27</v>
      </c>
      <c r="E69" s="289" t="s">
        <v>24</v>
      </c>
      <c r="F69" s="290"/>
      <c r="G69" s="291"/>
      <c r="H69" s="291"/>
      <c r="I69" s="292"/>
      <c r="J69" s="289"/>
      <c r="K69" s="266">
        <f>K70+K79+K77</f>
        <v>45</v>
      </c>
      <c r="L69" s="266">
        <f t="shared" ref="L69" si="43">L70+L79+L77</f>
        <v>0</v>
      </c>
      <c r="M69" s="444">
        <f t="shared" si="2"/>
        <v>0</v>
      </c>
      <c r="N69" s="96"/>
    </row>
    <row r="70" spans="1:14" ht="36.75" customHeight="1" x14ac:dyDescent="0.3">
      <c r="A70" s="285"/>
      <c r="B70" s="357" t="s">
        <v>12</v>
      </c>
      <c r="C70" s="279">
        <v>992</v>
      </c>
      <c r="D70" s="280" t="s">
        <v>27</v>
      </c>
      <c r="E70" s="280" t="s">
        <v>98</v>
      </c>
      <c r="F70" s="281" t="s">
        <v>24</v>
      </c>
      <c r="G70" s="282" t="s">
        <v>66</v>
      </c>
      <c r="H70" s="282" t="s">
        <v>24</v>
      </c>
      <c r="I70" s="283" t="s">
        <v>123</v>
      </c>
      <c r="J70" s="280"/>
      <c r="K70" s="278">
        <f>K73</f>
        <v>20</v>
      </c>
      <c r="L70" s="278">
        <f t="shared" ref="L70" si="44">L73</f>
        <v>0</v>
      </c>
      <c r="M70" s="444">
        <f t="shared" si="2"/>
        <v>0</v>
      </c>
    </row>
    <row r="71" spans="1:14" ht="44.25" customHeight="1" x14ac:dyDescent="0.3">
      <c r="A71" s="285"/>
      <c r="B71" s="357" t="s">
        <v>165</v>
      </c>
      <c r="C71" s="279">
        <v>992</v>
      </c>
      <c r="D71" s="280" t="s">
        <v>27</v>
      </c>
      <c r="E71" s="280" t="s">
        <v>98</v>
      </c>
      <c r="F71" s="281" t="s">
        <v>31</v>
      </c>
      <c r="G71" s="282" t="s">
        <v>75</v>
      </c>
      <c r="H71" s="282" t="s">
        <v>24</v>
      </c>
      <c r="I71" s="283" t="s">
        <v>123</v>
      </c>
      <c r="J71" s="280"/>
      <c r="K71" s="278">
        <f>K73</f>
        <v>20</v>
      </c>
      <c r="L71" s="278">
        <f t="shared" ref="L71" si="45">L73</f>
        <v>0</v>
      </c>
      <c r="M71" s="444">
        <f t="shared" si="2"/>
        <v>0</v>
      </c>
    </row>
    <row r="72" spans="1:14" ht="65.25" customHeight="1" x14ac:dyDescent="0.3">
      <c r="A72" s="285"/>
      <c r="B72" s="360" t="s">
        <v>461</v>
      </c>
      <c r="C72" s="279">
        <v>992</v>
      </c>
      <c r="D72" s="280" t="s">
        <v>27</v>
      </c>
      <c r="E72" s="280" t="s">
        <v>98</v>
      </c>
      <c r="F72" s="281" t="s">
        <v>31</v>
      </c>
      <c r="G72" s="282" t="s">
        <v>75</v>
      </c>
      <c r="H72" s="282" t="s">
        <v>24</v>
      </c>
      <c r="I72" s="283" t="s">
        <v>140</v>
      </c>
      <c r="J72" s="280"/>
      <c r="K72" s="278">
        <f>K73</f>
        <v>20</v>
      </c>
      <c r="L72" s="278">
        <f t="shared" ref="L72" si="46">L73</f>
        <v>0</v>
      </c>
      <c r="M72" s="444">
        <f t="shared" si="2"/>
        <v>0</v>
      </c>
    </row>
    <row r="73" spans="1:14" ht="43.5" customHeight="1" x14ac:dyDescent="0.3">
      <c r="A73" s="285"/>
      <c r="B73" s="300" t="s">
        <v>80</v>
      </c>
      <c r="C73" s="279">
        <v>992</v>
      </c>
      <c r="D73" s="280" t="s">
        <v>27</v>
      </c>
      <c r="E73" s="280" t="s">
        <v>98</v>
      </c>
      <c r="F73" s="353" t="s">
        <v>31</v>
      </c>
      <c r="G73" s="354" t="s">
        <v>75</v>
      </c>
      <c r="H73" s="354" t="s">
        <v>24</v>
      </c>
      <c r="I73" s="355" t="s">
        <v>140</v>
      </c>
      <c r="J73" s="352" t="s">
        <v>81</v>
      </c>
      <c r="K73" s="356">
        <v>20</v>
      </c>
      <c r="L73" s="356">
        <v>0</v>
      </c>
      <c r="M73" s="444">
        <f t="shared" si="2"/>
        <v>0</v>
      </c>
    </row>
    <row r="74" spans="1:14" ht="36.75" customHeight="1" x14ac:dyDescent="0.3">
      <c r="A74" s="294"/>
      <c r="B74" s="361" t="s">
        <v>13</v>
      </c>
      <c r="C74" s="362">
        <v>992</v>
      </c>
      <c r="D74" s="363" t="s">
        <v>27</v>
      </c>
      <c r="E74" s="363" t="s">
        <v>47</v>
      </c>
      <c r="F74" s="281" t="s">
        <v>24</v>
      </c>
      <c r="G74" s="282" t="s">
        <v>66</v>
      </c>
      <c r="H74" s="282" t="s">
        <v>24</v>
      </c>
      <c r="I74" s="283" t="s">
        <v>123</v>
      </c>
      <c r="J74" s="352"/>
      <c r="K74" s="356">
        <f>K77+K81</f>
        <v>25</v>
      </c>
      <c r="L74" s="356">
        <f t="shared" ref="L74" si="47">L77+L81</f>
        <v>0</v>
      </c>
      <c r="M74" s="444">
        <f t="shared" si="2"/>
        <v>0</v>
      </c>
    </row>
    <row r="75" spans="1:14" ht="33" customHeight="1" x14ac:dyDescent="0.3">
      <c r="A75" s="285"/>
      <c r="B75" s="300" t="s">
        <v>396</v>
      </c>
      <c r="C75" s="351">
        <v>992</v>
      </c>
      <c r="D75" s="352" t="s">
        <v>27</v>
      </c>
      <c r="E75" s="352" t="s">
        <v>47</v>
      </c>
      <c r="F75" s="353" t="s">
        <v>31</v>
      </c>
      <c r="G75" s="354" t="s">
        <v>88</v>
      </c>
      <c r="H75" s="354" t="s">
        <v>24</v>
      </c>
      <c r="I75" s="355" t="s">
        <v>123</v>
      </c>
      <c r="J75" s="352"/>
      <c r="K75" s="356">
        <f>K77</f>
        <v>5</v>
      </c>
      <c r="L75" s="356">
        <f t="shared" ref="L75" si="48">L77</f>
        <v>0</v>
      </c>
      <c r="M75" s="444">
        <f t="shared" si="2"/>
        <v>0</v>
      </c>
    </row>
    <row r="76" spans="1:14" ht="61.5" customHeight="1" x14ac:dyDescent="0.3">
      <c r="A76" s="285"/>
      <c r="B76" s="300" t="s">
        <v>397</v>
      </c>
      <c r="C76" s="351">
        <v>992</v>
      </c>
      <c r="D76" s="352" t="s">
        <v>27</v>
      </c>
      <c r="E76" s="352" t="s">
        <v>47</v>
      </c>
      <c r="F76" s="353" t="s">
        <v>31</v>
      </c>
      <c r="G76" s="354" t="s">
        <v>88</v>
      </c>
      <c r="H76" s="354" t="s">
        <v>24</v>
      </c>
      <c r="I76" s="355" t="s">
        <v>398</v>
      </c>
      <c r="J76" s="352"/>
      <c r="K76" s="356">
        <f>K77</f>
        <v>5</v>
      </c>
      <c r="L76" s="356">
        <f t="shared" ref="L76" si="49">L77</f>
        <v>0</v>
      </c>
      <c r="M76" s="444">
        <f t="shared" ref="M76:M142" si="50">L76/K76*100</f>
        <v>0</v>
      </c>
    </row>
    <row r="77" spans="1:14" ht="37.5" customHeight="1" x14ac:dyDescent="0.3">
      <c r="A77" s="285"/>
      <c r="B77" s="300" t="s">
        <v>80</v>
      </c>
      <c r="C77" s="279">
        <v>992</v>
      </c>
      <c r="D77" s="280" t="s">
        <v>27</v>
      </c>
      <c r="E77" s="280" t="s">
        <v>47</v>
      </c>
      <c r="F77" s="280" t="s">
        <v>31</v>
      </c>
      <c r="G77" s="280" t="s">
        <v>88</v>
      </c>
      <c r="H77" s="280" t="s">
        <v>24</v>
      </c>
      <c r="I77" s="280" t="s">
        <v>398</v>
      </c>
      <c r="J77" s="280" t="s">
        <v>81</v>
      </c>
      <c r="K77" s="278">
        <v>5</v>
      </c>
      <c r="L77" s="278">
        <v>0</v>
      </c>
      <c r="M77" s="444">
        <f t="shared" si="50"/>
        <v>0</v>
      </c>
    </row>
    <row r="78" spans="1:14" ht="35.25" customHeight="1" x14ac:dyDescent="0.3">
      <c r="A78" s="285"/>
      <c r="B78" s="300" t="s">
        <v>462</v>
      </c>
      <c r="C78" s="279">
        <v>992</v>
      </c>
      <c r="D78" s="280" t="s">
        <v>27</v>
      </c>
      <c r="E78" s="280" t="s">
        <v>47</v>
      </c>
      <c r="F78" s="280" t="s">
        <v>31</v>
      </c>
      <c r="G78" s="280" t="s">
        <v>66</v>
      </c>
      <c r="H78" s="280" t="s">
        <v>24</v>
      </c>
      <c r="I78" s="280" t="s">
        <v>123</v>
      </c>
      <c r="J78" s="280"/>
      <c r="K78" s="278">
        <f>K81</f>
        <v>20</v>
      </c>
      <c r="L78" s="278">
        <f t="shared" ref="L78" si="51">L81</f>
        <v>0</v>
      </c>
      <c r="M78" s="444">
        <f t="shared" si="50"/>
        <v>0</v>
      </c>
    </row>
    <row r="79" spans="1:14" ht="17.25" customHeight="1" x14ac:dyDescent="0.3">
      <c r="A79" s="285"/>
      <c r="B79" s="300" t="s">
        <v>94</v>
      </c>
      <c r="C79" s="279">
        <v>992</v>
      </c>
      <c r="D79" s="280" t="s">
        <v>27</v>
      </c>
      <c r="E79" s="364" t="s">
        <v>47</v>
      </c>
      <c r="F79" s="338" t="s">
        <v>31</v>
      </c>
      <c r="G79" s="365" t="s">
        <v>89</v>
      </c>
      <c r="H79" s="365" t="s">
        <v>24</v>
      </c>
      <c r="I79" s="340" t="s">
        <v>123</v>
      </c>
      <c r="J79" s="280"/>
      <c r="K79" s="278">
        <f>K81</f>
        <v>20</v>
      </c>
      <c r="L79" s="278">
        <f t="shared" ref="L79" si="52">L81</f>
        <v>0</v>
      </c>
      <c r="M79" s="444">
        <f t="shared" si="50"/>
        <v>0</v>
      </c>
    </row>
    <row r="80" spans="1:14" s="90" customFormat="1" ht="23.25" customHeight="1" x14ac:dyDescent="0.3">
      <c r="A80" s="295"/>
      <c r="B80" s="366" t="s">
        <v>364</v>
      </c>
      <c r="C80" s="279">
        <v>992</v>
      </c>
      <c r="D80" s="280" t="s">
        <v>27</v>
      </c>
      <c r="E80" s="280" t="s">
        <v>47</v>
      </c>
      <c r="F80" s="281" t="s">
        <v>31</v>
      </c>
      <c r="G80" s="282" t="s">
        <v>89</v>
      </c>
      <c r="H80" s="282" t="s">
        <v>24</v>
      </c>
      <c r="I80" s="283" t="s">
        <v>141</v>
      </c>
      <c r="J80" s="280"/>
      <c r="K80" s="278">
        <f>K81</f>
        <v>20</v>
      </c>
      <c r="L80" s="278">
        <f t="shared" ref="L80" si="53">L81</f>
        <v>0</v>
      </c>
      <c r="M80" s="444">
        <f t="shared" si="50"/>
        <v>0</v>
      </c>
      <c r="N80" s="98"/>
    </row>
    <row r="81" spans="1:14" s="90" customFormat="1" ht="33.75" customHeight="1" x14ac:dyDescent="0.3">
      <c r="A81" s="295"/>
      <c r="B81" s="367" t="s">
        <v>107</v>
      </c>
      <c r="C81" s="279">
        <v>992</v>
      </c>
      <c r="D81" s="280" t="s">
        <v>27</v>
      </c>
      <c r="E81" s="280" t="s">
        <v>47</v>
      </c>
      <c r="F81" s="281" t="s">
        <v>31</v>
      </c>
      <c r="G81" s="282" t="s">
        <v>89</v>
      </c>
      <c r="H81" s="282" t="s">
        <v>24</v>
      </c>
      <c r="I81" s="283" t="s">
        <v>141</v>
      </c>
      <c r="J81" s="280" t="s">
        <v>108</v>
      </c>
      <c r="K81" s="278">
        <v>20</v>
      </c>
      <c r="L81" s="278">
        <v>0</v>
      </c>
      <c r="M81" s="444">
        <f t="shared" si="50"/>
        <v>0</v>
      </c>
      <c r="N81" s="98"/>
    </row>
    <row r="82" spans="1:14" s="91" customFormat="1" ht="19.5" customHeight="1" x14ac:dyDescent="0.3">
      <c r="A82" s="296"/>
      <c r="B82" s="368" t="s">
        <v>14</v>
      </c>
      <c r="C82" s="288">
        <v>992</v>
      </c>
      <c r="D82" s="289" t="s">
        <v>26</v>
      </c>
      <c r="E82" s="289" t="s">
        <v>24</v>
      </c>
      <c r="F82" s="290"/>
      <c r="G82" s="291"/>
      <c r="H82" s="291"/>
      <c r="I82" s="292"/>
      <c r="J82" s="289"/>
      <c r="K82" s="266">
        <f>K83+K92+K97</f>
        <v>3731.6</v>
      </c>
      <c r="L82" s="266">
        <f t="shared" ref="L82" si="54">L83+L92+L97</f>
        <v>1152.5</v>
      </c>
      <c r="M82" s="444">
        <f t="shared" si="50"/>
        <v>30.884875120591705</v>
      </c>
      <c r="N82" s="99"/>
    </row>
    <row r="83" spans="1:14" ht="18.75" x14ac:dyDescent="0.3">
      <c r="A83" s="285"/>
      <c r="B83" s="357" t="s">
        <v>96</v>
      </c>
      <c r="C83" s="279">
        <v>992</v>
      </c>
      <c r="D83" s="280" t="s">
        <v>26</v>
      </c>
      <c r="E83" s="280" t="s">
        <v>28</v>
      </c>
      <c r="F83" s="281"/>
      <c r="G83" s="282"/>
      <c r="H83" s="282"/>
      <c r="I83" s="283"/>
      <c r="J83" s="280"/>
      <c r="K83" s="278">
        <f>K91+K87</f>
        <v>3505.9</v>
      </c>
      <c r="L83" s="278">
        <f t="shared" ref="L83" si="55">L91+L87</f>
        <v>1069.5999999999999</v>
      </c>
      <c r="M83" s="444">
        <f t="shared" si="50"/>
        <v>30.508571265580876</v>
      </c>
    </row>
    <row r="84" spans="1:14" ht="37.5" x14ac:dyDescent="0.3">
      <c r="A84" s="285"/>
      <c r="B84" s="300" t="s">
        <v>153</v>
      </c>
      <c r="C84" s="279">
        <v>992</v>
      </c>
      <c r="D84" s="280" t="s">
        <v>26</v>
      </c>
      <c r="E84" s="280" t="s">
        <v>28</v>
      </c>
      <c r="F84" s="281" t="s">
        <v>25</v>
      </c>
      <c r="G84" s="282" t="s">
        <v>66</v>
      </c>
      <c r="H84" s="282" t="s">
        <v>24</v>
      </c>
      <c r="I84" s="283" t="s">
        <v>123</v>
      </c>
      <c r="J84" s="280"/>
      <c r="K84" s="278">
        <f>K85</f>
        <v>10</v>
      </c>
      <c r="L84" s="278">
        <f t="shared" ref="L84:L86" si="56">L85</f>
        <v>0</v>
      </c>
      <c r="M84" s="444">
        <f t="shared" si="50"/>
        <v>0</v>
      </c>
    </row>
    <row r="85" spans="1:14" ht="18.75" x14ac:dyDescent="0.3">
      <c r="A85" s="285"/>
      <c r="B85" s="300" t="s">
        <v>102</v>
      </c>
      <c r="C85" s="279">
        <v>992</v>
      </c>
      <c r="D85" s="280" t="s">
        <v>26</v>
      </c>
      <c r="E85" s="280" t="s">
        <v>28</v>
      </c>
      <c r="F85" s="281" t="s">
        <v>25</v>
      </c>
      <c r="G85" s="282" t="s">
        <v>75</v>
      </c>
      <c r="H85" s="282" t="s">
        <v>24</v>
      </c>
      <c r="I85" s="283" t="s">
        <v>123</v>
      </c>
      <c r="J85" s="280"/>
      <c r="K85" s="278">
        <f>K86</f>
        <v>10</v>
      </c>
      <c r="L85" s="278">
        <f t="shared" si="56"/>
        <v>0</v>
      </c>
      <c r="M85" s="444">
        <f t="shared" si="50"/>
        <v>0</v>
      </c>
    </row>
    <row r="86" spans="1:14" ht="37.5" x14ac:dyDescent="0.3">
      <c r="A86" s="285"/>
      <c r="B86" s="300" t="s">
        <v>152</v>
      </c>
      <c r="C86" s="279">
        <v>992</v>
      </c>
      <c r="D86" s="280" t="s">
        <v>26</v>
      </c>
      <c r="E86" s="280" t="s">
        <v>28</v>
      </c>
      <c r="F86" s="281" t="s">
        <v>25</v>
      </c>
      <c r="G86" s="282" t="s">
        <v>75</v>
      </c>
      <c r="H86" s="282" t="s">
        <v>24</v>
      </c>
      <c r="I86" s="283" t="s">
        <v>122</v>
      </c>
      <c r="J86" s="280"/>
      <c r="K86" s="278">
        <f>K87</f>
        <v>10</v>
      </c>
      <c r="L86" s="278">
        <f t="shared" si="56"/>
        <v>0</v>
      </c>
      <c r="M86" s="444">
        <f t="shared" si="50"/>
        <v>0</v>
      </c>
    </row>
    <row r="87" spans="1:14" ht="37.5" x14ac:dyDescent="0.3">
      <c r="A87" s="285"/>
      <c r="B87" s="300" t="s">
        <v>80</v>
      </c>
      <c r="C87" s="279">
        <v>992</v>
      </c>
      <c r="D87" s="280" t="s">
        <v>26</v>
      </c>
      <c r="E87" s="280" t="s">
        <v>28</v>
      </c>
      <c r="F87" s="281" t="s">
        <v>25</v>
      </c>
      <c r="G87" s="282" t="s">
        <v>75</v>
      </c>
      <c r="H87" s="282" t="s">
        <v>24</v>
      </c>
      <c r="I87" s="283" t="s">
        <v>122</v>
      </c>
      <c r="J87" s="280" t="s">
        <v>81</v>
      </c>
      <c r="K87" s="278">
        <v>10</v>
      </c>
      <c r="L87" s="278">
        <v>0</v>
      </c>
      <c r="M87" s="444">
        <f t="shared" si="50"/>
        <v>0</v>
      </c>
    </row>
    <row r="88" spans="1:14" ht="69.75" customHeight="1" x14ac:dyDescent="0.3">
      <c r="A88" s="285"/>
      <c r="B88" s="357" t="s">
        <v>463</v>
      </c>
      <c r="C88" s="279">
        <v>992</v>
      </c>
      <c r="D88" s="280" t="s">
        <v>26</v>
      </c>
      <c r="E88" s="280" t="s">
        <v>28</v>
      </c>
      <c r="F88" s="281" t="s">
        <v>26</v>
      </c>
      <c r="G88" s="282" t="s">
        <v>66</v>
      </c>
      <c r="H88" s="282" t="s">
        <v>24</v>
      </c>
      <c r="I88" s="283" t="s">
        <v>123</v>
      </c>
      <c r="J88" s="280"/>
      <c r="K88" s="278">
        <f>K89</f>
        <v>3495.9</v>
      </c>
      <c r="L88" s="278">
        <f t="shared" ref="L88:L90" si="57">L89</f>
        <v>1069.5999999999999</v>
      </c>
      <c r="M88" s="444">
        <f t="shared" si="50"/>
        <v>30.595840842129345</v>
      </c>
    </row>
    <row r="89" spans="1:14" ht="32.25" customHeight="1" x14ac:dyDescent="0.3">
      <c r="A89" s="285"/>
      <c r="B89" s="300" t="s">
        <v>328</v>
      </c>
      <c r="C89" s="279">
        <v>992</v>
      </c>
      <c r="D89" s="280" t="s">
        <v>26</v>
      </c>
      <c r="E89" s="280" t="s">
        <v>28</v>
      </c>
      <c r="F89" s="281" t="s">
        <v>26</v>
      </c>
      <c r="G89" s="282" t="s">
        <v>75</v>
      </c>
      <c r="H89" s="282" t="s">
        <v>24</v>
      </c>
      <c r="I89" s="283" t="s">
        <v>123</v>
      </c>
      <c r="J89" s="280"/>
      <c r="K89" s="278">
        <f>K90</f>
        <v>3495.9</v>
      </c>
      <c r="L89" s="278">
        <f t="shared" si="57"/>
        <v>1069.5999999999999</v>
      </c>
      <c r="M89" s="444">
        <f t="shared" si="50"/>
        <v>30.595840842129345</v>
      </c>
    </row>
    <row r="90" spans="1:14" ht="40.5" customHeight="1" x14ac:dyDescent="0.3">
      <c r="A90" s="285"/>
      <c r="B90" s="357" t="s">
        <v>166</v>
      </c>
      <c r="C90" s="279">
        <v>992</v>
      </c>
      <c r="D90" s="280" t="s">
        <v>26</v>
      </c>
      <c r="E90" s="280" t="s">
        <v>28</v>
      </c>
      <c r="F90" s="281" t="s">
        <v>26</v>
      </c>
      <c r="G90" s="282" t="s">
        <v>75</v>
      </c>
      <c r="H90" s="282" t="s">
        <v>24</v>
      </c>
      <c r="I90" s="283" t="s">
        <v>124</v>
      </c>
      <c r="J90" s="280"/>
      <c r="K90" s="278">
        <f>K91</f>
        <v>3495.9</v>
      </c>
      <c r="L90" s="278">
        <f t="shared" si="57"/>
        <v>1069.5999999999999</v>
      </c>
      <c r="M90" s="444">
        <f t="shared" si="50"/>
        <v>30.595840842129345</v>
      </c>
    </row>
    <row r="91" spans="1:14" ht="37.5" x14ac:dyDescent="0.3">
      <c r="A91" s="285"/>
      <c r="B91" s="350" t="s">
        <v>80</v>
      </c>
      <c r="C91" s="279">
        <v>992</v>
      </c>
      <c r="D91" s="280" t="s">
        <v>26</v>
      </c>
      <c r="E91" s="280" t="s">
        <v>28</v>
      </c>
      <c r="F91" s="281" t="s">
        <v>26</v>
      </c>
      <c r="G91" s="282" t="s">
        <v>75</v>
      </c>
      <c r="H91" s="282" t="s">
        <v>24</v>
      </c>
      <c r="I91" s="283" t="s">
        <v>124</v>
      </c>
      <c r="J91" s="280" t="s">
        <v>81</v>
      </c>
      <c r="K91" s="278">
        <v>3495.9</v>
      </c>
      <c r="L91" s="278">
        <v>1069.5999999999999</v>
      </c>
      <c r="M91" s="444">
        <f t="shared" si="50"/>
        <v>30.595840842129345</v>
      </c>
    </row>
    <row r="92" spans="1:14" ht="18.75" x14ac:dyDescent="0.3">
      <c r="A92" s="285"/>
      <c r="B92" s="341" t="s">
        <v>97</v>
      </c>
      <c r="C92" s="288">
        <v>992</v>
      </c>
      <c r="D92" s="289" t="s">
        <v>26</v>
      </c>
      <c r="E92" s="289" t="s">
        <v>98</v>
      </c>
      <c r="F92" s="290"/>
      <c r="G92" s="291"/>
      <c r="H92" s="291"/>
      <c r="I92" s="292"/>
      <c r="J92" s="289"/>
      <c r="K92" s="266">
        <f>K96</f>
        <v>215.7</v>
      </c>
      <c r="L92" s="266">
        <f t="shared" ref="L92" si="58">L96</f>
        <v>82.9</v>
      </c>
      <c r="M92" s="444">
        <f t="shared" si="50"/>
        <v>38.433008808530374</v>
      </c>
    </row>
    <row r="93" spans="1:14" ht="37.5" x14ac:dyDescent="0.3">
      <c r="A93" s="285"/>
      <c r="B93" s="300" t="s">
        <v>464</v>
      </c>
      <c r="C93" s="279">
        <v>992</v>
      </c>
      <c r="D93" s="280" t="s">
        <v>26</v>
      </c>
      <c r="E93" s="280" t="s">
        <v>98</v>
      </c>
      <c r="F93" s="281" t="s">
        <v>99</v>
      </c>
      <c r="G93" s="282" t="s">
        <v>66</v>
      </c>
      <c r="H93" s="282" t="s">
        <v>24</v>
      </c>
      <c r="I93" s="283" t="s">
        <v>123</v>
      </c>
      <c r="J93" s="280"/>
      <c r="K93" s="278">
        <f>K96</f>
        <v>215.7</v>
      </c>
      <c r="L93" s="278">
        <f t="shared" ref="L93" si="59">L96</f>
        <v>82.9</v>
      </c>
      <c r="M93" s="444">
        <f t="shared" si="50"/>
        <v>38.433008808530374</v>
      </c>
    </row>
    <row r="94" spans="1:14" ht="18.75" x14ac:dyDescent="0.3">
      <c r="A94" s="285"/>
      <c r="B94" s="361" t="s">
        <v>474</v>
      </c>
      <c r="C94" s="279">
        <v>992</v>
      </c>
      <c r="D94" s="280" t="s">
        <v>26</v>
      </c>
      <c r="E94" s="280" t="s">
        <v>98</v>
      </c>
      <c r="F94" s="281" t="s">
        <v>99</v>
      </c>
      <c r="G94" s="282" t="s">
        <v>68</v>
      </c>
      <c r="H94" s="282" t="s">
        <v>24</v>
      </c>
      <c r="I94" s="283" t="s">
        <v>123</v>
      </c>
      <c r="J94" s="280"/>
      <c r="K94" s="278">
        <f>K96</f>
        <v>215.7</v>
      </c>
      <c r="L94" s="278">
        <f t="shared" ref="L94" si="60">L96</f>
        <v>82.9</v>
      </c>
      <c r="M94" s="444">
        <f t="shared" si="50"/>
        <v>38.433008808530374</v>
      </c>
    </row>
    <row r="95" spans="1:14" ht="18.75" x14ac:dyDescent="0.3">
      <c r="A95" s="285"/>
      <c r="B95" s="350" t="s">
        <v>475</v>
      </c>
      <c r="C95" s="279">
        <v>992</v>
      </c>
      <c r="D95" s="280" t="s">
        <v>26</v>
      </c>
      <c r="E95" s="280" t="s">
        <v>98</v>
      </c>
      <c r="F95" s="281" t="s">
        <v>99</v>
      </c>
      <c r="G95" s="282" t="s">
        <v>68</v>
      </c>
      <c r="H95" s="282" t="s">
        <v>24</v>
      </c>
      <c r="I95" s="283" t="s">
        <v>131</v>
      </c>
      <c r="J95" s="280"/>
      <c r="K95" s="278">
        <f>K96</f>
        <v>215.7</v>
      </c>
      <c r="L95" s="278">
        <f t="shared" ref="L95" si="61">L96</f>
        <v>82.9</v>
      </c>
      <c r="M95" s="444">
        <f t="shared" si="50"/>
        <v>38.433008808530374</v>
      </c>
    </row>
    <row r="96" spans="1:14" ht="37.5" x14ac:dyDescent="0.3">
      <c r="A96" s="287"/>
      <c r="B96" s="350" t="s">
        <v>80</v>
      </c>
      <c r="C96" s="351">
        <v>992</v>
      </c>
      <c r="D96" s="352" t="s">
        <v>26</v>
      </c>
      <c r="E96" s="352" t="s">
        <v>98</v>
      </c>
      <c r="F96" s="353" t="s">
        <v>99</v>
      </c>
      <c r="G96" s="354" t="s">
        <v>68</v>
      </c>
      <c r="H96" s="354" t="s">
        <v>24</v>
      </c>
      <c r="I96" s="355" t="s">
        <v>131</v>
      </c>
      <c r="J96" s="352" t="s">
        <v>81</v>
      </c>
      <c r="K96" s="356">
        <v>215.7</v>
      </c>
      <c r="L96" s="356">
        <v>82.9</v>
      </c>
      <c r="M96" s="444">
        <f t="shared" si="50"/>
        <v>38.433008808530374</v>
      </c>
    </row>
    <row r="97" spans="1:14" ht="22.5" customHeight="1" x14ac:dyDescent="0.3">
      <c r="A97" s="285"/>
      <c r="B97" s="300" t="s">
        <v>372</v>
      </c>
      <c r="C97" s="279">
        <v>992</v>
      </c>
      <c r="D97" s="280" t="s">
        <v>26</v>
      </c>
      <c r="E97" s="280" t="s">
        <v>41</v>
      </c>
      <c r="F97" s="352"/>
      <c r="G97" s="352"/>
      <c r="H97" s="352"/>
      <c r="I97" s="352"/>
      <c r="J97" s="280"/>
      <c r="K97" s="278">
        <f>K101</f>
        <v>10</v>
      </c>
      <c r="L97" s="278">
        <f t="shared" ref="L97" si="62">L101</f>
        <v>0</v>
      </c>
      <c r="M97" s="444">
        <f t="shared" si="50"/>
        <v>0</v>
      </c>
    </row>
    <row r="98" spans="1:14" ht="56.25" x14ac:dyDescent="0.3">
      <c r="A98" s="285"/>
      <c r="B98" s="300" t="s">
        <v>373</v>
      </c>
      <c r="C98" s="279">
        <v>992</v>
      </c>
      <c r="D98" s="280" t="s">
        <v>26</v>
      </c>
      <c r="E98" s="281" t="s">
        <v>41</v>
      </c>
      <c r="F98" s="281" t="s">
        <v>95</v>
      </c>
      <c r="G98" s="282" t="s">
        <v>66</v>
      </c>
      <c r="H98" s="282" t="s">
        <v>24</v>
      </c>
      <c r="I98" s="283" t="s">
        <v>123</v>
      </c>
      <c r="J98" s="283"/>
      <c r="K98" s="278">
        <f>K101</f>
        <v>10</v>
      </c>
      <c r="L98" s="278">
        <f t="shared" ref="L98" si="63">L101</f>
        <v>0</v>
      </c>
      <c r="M98" s="444">
        <f t="shared" si="50"/>
        <v>0</v>
      </c>
    </row>
    <row r="99" spans="1:14" ht="37.5" x14ac:dyDescent="0.3">
      <c r="A99" s="285"/>
      <c r="B99" s="300" t="s">
        <v>374</v>
      </c>
      <c r="C99" s="279">
        <v>992</v>
      </c>
      <c r="D99" s="280" t="s">
        <v>26</v>
      </c>
      <c r="E99" s="281" t="s">
        <v>41</v>
      </c>
      <c r="F99" s="369" t="s">
        <v>95</v>
      </c>
      <c r="G99" s="370" t="s">
        <v>75</v>
      </c>
      <c r="H99" s="370" t="s">
        <v>24</v>
      </c>
      <c r="I99" s="371" t="s">
        <v>123</v>
      </c>
      <c r="J99" s="283"/>
      <c r="K99" s="278">
        <f>K101</f>
        <v>10</v>
      </c>
      <c r="L99" s="278">
        <f t="shared" ref="L99" si="64">L101</f>
        <v>0</v>
      </c>
      <c r="M99" s="444">
        <f t="shared" si="50"/>
        <v>0</v>
      </c>
    </row>
    <row r="100" spans="1:14" ht="39" customHeight="1" x14ac:dyDescent="0.3">
      <c r="A100" s="285"/>
      <c r="B100" s="366" t="s">
        <v>375</v>
      </c>
      <c r="C100" s="279">
        <v>992</v>
      </c>
      <c r="D100" s="280" t="s">
        <v>26</v>
      </c>
      <c r="E100" s="281" t="s">
        <v>41</v>
      </c>
      <c r="F100" s="281" t="s">
        <v>95</v>
      </c>
      <c r="G100" s="282" t="s">
        <v>75</v>
      </c>
      <c r="H100" s="282" t="s">
        <v>23</v>
      </c>
      <c r="I100" s="283" t="s">
        <v>142</v>
      </c>
      <c r="J100" s="283"/>
      <c r="K100" s="278">
        <f>K101</f>
        <v>10</v>
      </c>
      <c r="L100" s="278">
        <f t="shared" ref="L100" si="65">L101</f>
        <v>0</v>
      </c>
      <c r="M100" s="444">
        <f t="shared" si="50"/>
        <v>0</v>
      </c>
    </row>
    <row r="101" spans="1:14" ht="37.5" x14ac:dyDescent="0.3">
      <c r="A101" s="285"/>
      <c r="B101" s="350" t="s">
        <v>80</v>
      </c>
      <c r="C101" s="279">
        <v>992</v>
      </c>
      <c r="D101" s="280" t="s">
        <v>26</v>
      </c>
      <c r="E101" s="281" t="s">
        <v>41</v>
      </c>
      <c r="F101" s="338" t="s">
        <v>95</v>
      </c>
      <c r="G101" s="365" t="s">
        <v>75</v>
      </c>
      <c r="H101" s="365" t="s">
        <v>23</v>
      </c>
      <c r="I101" s="340" t="s">
        <v>142</v>
      </c>
      <c r="J101" s="283" t="s">
        <v>81</v>
      </c>
      <c r="K101" s="278">
        <v>10</v>
      </c>
      <c r="L101" s="278">
        <v>0</v>
      </c>
      <c r="M101" s="444">
        <f t="shared" si="50"/>
        <v>0</v>
      </c>
    </row>
    <row r="102" spans="1:14" s="43" customFormat="1" ht="18.75" x14ac:dyDescent="0.3">
      <c r="A102" s="284"/>
      <c r="B102" s="347" t="s">
        <v>15</v>
      </c>
      <c r="C102" s="288">
        <v>992</v>
      </c>
      <c r="D102" s="289" t="s">
        <v>31</v>
      </c>
      <c r="E102" s="289" t="s">
        <v>24</v>
      </c>
      <c r="F102" s="372"/>
      <c r="G102" s="373"/>
      <c r="H102" s="373"/>
      <c r="I102" s="374"/>
      <c r="J102" s="289"/>
      <c r="K102" s="266">
        <f>K103+K111</f>
        <v>3079</v>
      </c>
      <c r="L102" s="266">
        <f t="shared" ref="L102" si="66">L103+L111</f>
        <v>780.5</v>
      </c>
      <c r="M102" s="444">
        <f t="shared" si="50"/>
        <v>25.349139330951608</v>
      </c>
      <c r="N102" s="96"/>
    </row>
    <row r="103" spans="1:14" ht="18.75" x14ac:dyDescent="0.3">
      <c r="A103" s="285"/>
      <c r="B103" s="357" t="s">
        <v>16</v>
      </c>
      <c r="C103" s="279">
        <v>992</v>
      </c>
      <c r="D103" s="280" t="s">
        <v>31</v>
      </c>
      <c r="E103" s="280" t="s">
        <v>25</v>
      </c>
      <c r="F103" s="281"/>
      <c r="G103" s="282"/>
      <c r="H103" s="282"/>
      <c r="I103" s="283"/>
      <c r="J103" s="280"/>
      <c r="K103" s="278">
        <f>K104+K110</f>
        <v>231</v>
      </c>
      <c r="L103" s="278">
        <f t="shared" ref="L103" si="67">L104</f>
        <v>129.4</v>
      </c>
      <c r="M103" s="444">
        <f t="shared" si="50"/>
        <v>56.01731601731602</v>
      </c>
    </row>
    <row r="104" spans="1:14" ht="56.25" x14ac:dyDescent="0.3">
      <c r="A104" s="285"/>
      <c r="B104" s="357" t="s">
        <v>465</v>
      </c>
      <c r="C104" s="279">
        <v>992</v>
      </c>
      <c r="D104" s="280" t="s">
        <v>31</v>
      </c>
      <c r="E104" s="280" t="s">
        <v>25</v>
      </c>
      <c r="F104" s="281" t="s">
        <v>100</v>
      </c>
      <c r="G104" s="282" t="s">
        <v>66</v>
      </c>
      <c r="H104" s="282" t="s">
        <v>24</v>
      </c>
      <c r="I104" s="283" t="s">
        <v>123</v>
      </c>
      <c r="J104" s="280"/>
      <c r="K104" s="278">
        <f>K107</f>
        <v>200</v>
      </c>
      <c r="L104" s="278">
        <f t="shared" ref="L104" si="68">L107</f>
        <v>129.4</v>
      </c>
      <c r="M104" s="444">
        <f t="shared" si="50"/>
        <v>64.7</v>
      </c>
    </row>
    <row r="105" spans="1:14" ht="18.75" x14ac:dyDescent="0.3">
      <c r="A105" s="286"/>
      <c r="B105" s="357" t="s">
        <v>149</v>
      </c>
      <c r="C105" s="279">
        <v>992</v>
      </c>
      <c r="D105" s="280" t="s">
        <v>31</v>
      </c>
      <c r="E105" s="280" t="s">
        <v>25</v>
      </c>
      <c r="F105" s="281" t="s">
        <v>100</v>
      </c>
      <c r="G105" s="282" t="s">
        <v>68</v>
      </c>
      <c r="H105" s="282" t="s">
        <v>24</v>
      </c>
      <c r="I105" s="283" t="s">
        <v>123</v>
      </c>
      <c r="J105" s="280"/>
      <c r="K105" s="278">
        <f>K107</f>
        <v>200</v>
      </c>
      <c r="L105" s="278">
        <f t="shared" ref="L105" si="69">L107</f>
        <v>129.4</v>
      </c>
      <c r="M105" s="444">
        <f t="shared" si="50"/>
        <v>64.7</v>
      </c>
    </row>
    <row r="106" spans="1:14" ht="18.75" x14ac:dyDescent="0.3">
      <c r="A106" s="285"/>
      <c r="B106" s="357" t="s">
        <v>48</v>
      </c>
      <c r="C106" s="279">
        <v>992</v>
      </c>
      <c r="D106" s="280" t="s">
        <v>31</v>
      </c>
      <c r="E106" s="280" t="s">
        <v>25</v>
      </c>
      <c r="F106" s="281" t="s">
        <v>100</v>
      </c>
      <c r="G106" s="282" t="s">
        <v>68</v>
      </c>
      <c r="H106" s="282" t="s">
        <v>24</v>
      </c>
      <c r="I106" s="283" t="s">
        <v>143</v>
      </c>
      <c r="J106" s="280"/>
      <c r="K106" s="278">
        <f>K107</f>
        <v>200</v>
      </c>
      <c r="L106" s="278">
        <f t="shared" ref="L106" si="70">L107</f>
        <v>129.4</v>
      </c>
      <c r="M106" s="444">
        <f t="shared" si="50"/>
        <v>64.7</v>
      </c>
    </row>
    <row r="107" spans="1:14" ht="37.5" x14ac:dyDescent="0.3">
      <c r="A107" s="285"/>
      <c r="B107" s="357" t="s">
        <v>80</v>
      </c>
      <c r="C107" s="279">
        <v>992</v>
      </c>
      <c r="D107" s="280" t="s">
        <v>31</v>
      </c>
      <c r="E107" s="280" t="s">
        <v>25</v>
      </c>
      <c r="F107" s="281" t="s">
        <v>100</v>
      </c>
      <c r="G107" s="282" t="s">
        <v>68</v>
      </c>
      <c r="H107" s="282" t="s">
        <v>24</v>
      </c>
      <c r="I107" s="283" t="s">
        <v>143</v>
      </c>
      <c r="J107" s="280" t="s">
        <v>81</v>
      </c>
      <c r="K107" s="278">
        <v>200</v>
      </c>
      <c r="L107" s="278">
        <v>129.4</v>
      </c>
      <c r="M107" s="444">
        <f t="shared" si="50"/>
        <v>64.7</v>
      </c>
    </row>
    <row r="108" spans="1:14" ht="18.75" x14ac:dyDescent="0.3">
      <c r="A108" s="285"/>
      <c r="B108" s="448" t="s">
        <v>515</v>
      </c>
      <c r="C108" s="279">
        <v>992</v>
      </c>
      <c r="D108" s="280" t="s">
        <v>31</v>
      </c>
      <c r="E108" s="280" t="s">
        <v>25</v>
      </c>
      <c r="F108" s="281" t="s">
        <v>100</v>
      </c>
      <c r="G108" s="282" t="s">
        <v>86</v>
      </c>
      <c r="H108" s="282" t="s">
        <v>24</v>
      </c>
      <c r="I108" s="283" t="s">
        <v>123</v>
      </c>
      <c r="J108" s="280"/>
      <c r="K108" s="278">
        <f>K109</f>
        <v>31</v>
      </c>
      <c r="L108" s="278">
        <v>0</v>
      </c>
      <c r="M108" s="444"/>
    </row>
    <row r="109" spans="1:14" ht="18.75" x14ac:dyDescent="0.3">
      <c r="A109" s="285"/>
      <c r="B109" s="448" t="s">
        <v>516</v>
      </c>
      <c r="C109" s="279">
        <v>992</v>
      </c>
      <c r="D109" s="280" t="s">
        <v>31</v>
      </c>
      <c r="E109" s="280" t="s">
        <v>25</v>
      </c>
      <c r="F109" s="281" t="s">
        <v>100</v>
      </c>
      <c r="G109" s="282" t="s">
        <v>86</v>
      </c>
      <c r="H109" s="282" t="s">
        <v>24</v>
      </c>
      <c r="I109" s="283" t="s">
        <v>518</v>
      </c>
      <c r="J109" s="280"/>
      <c r="K109" s="278">
        <f>K110</f>
        <v>31</v>
      </c>
      <c r="L109" s="278">
        <v>0</v>
      </c>
      <c r="M109" s="444"/>
    </row>
    <row r="110" spans="1:14" ht="37.5" x14ac:dyDescent="0.3">
      <c r="A110" s="285"/>
      <c r="B110" s="448" t="s">
        <v>517</v>
      </c>
      <c r="C110" s="279">
        <v>992</v>
      </c>
      <c r="D110" s="280" t="s">
        <v>31</v>
      </c>
      <c r="E110" s="280" t="s">
        <v>25</v>
      </c>
      <c r="F110" s="281" t="s">
        <v>100</v>
      </c>
      <c r="G110" s="282" t="s">
        <v>86</v>
      </c>
      <c r="H110" s="282" t="s">
        <v>24</v>
      </c>
      <c r="I110" s="283" t="s">
        <v>518</v>
      </c>
      <c r="J110" s="280" t="s">
        <v>81</v>
      </c>
      <c r="K110" s="278">
        <v>31</v>
      </c>
      <c r="L110" s="278">
        <v>0</v>
      </c>
      <c r="M110" s="444"/>
    </row>
    <row r="111" spans="1:14" s="43" customFormat="1" ht="18.75" x14ac:dyDescent="0.3">
      <c r="A111" s="284"/>
      <c r="B111" s="357" t="s">
        <v>17</v>
      </c>
      <c r="C111" s="279">
        <v>992</v>
      </c>
      <c r="D111" s="280" t="s">
        <v>31</v>
      </c>
      <c r="E111" s="280" t="s">
        <v>27</v>
      </c>
      <c r="F111" s="281"/>
      <c r="G111" s="282"/>
      <c r="H111" s="282"/>
      <c r="I111" s="283"/>
      <c r="J111" s="280"/>
      <c r="K111" s="278">
        <f>K115+K118+K121+K124</f>
        <v>2848</v>
      </c>
      <c r="L111" s="278">
        <f t="shared" ref="L111" si="71">L115+L118+L121+L124</f>
        <v>651.1</v>
      </c>
      <c r="M111" s="444">
        <f t="shared" si="50"/>
        <v>22.861657303370787</v>
      </c>
      <c r="N111" s="96"/>
    </row>
    <row r="112" spans="1:14" ht="37.5" x14ac:dyDescent="0.3">
      <c r="A112" s="285"/>
      <c r="B112" s="357" t="s">
        <v>466</v>
      </c>
      <c r="C112" s="279">
        <v>992</v>
      </c>
      <c r="D112" s="280" t="s">
        <v>31</v>
      </c>
      <c r="E112" s="280" t="s">
        <v>27</v>
      </c>
      <c r="F112" s="281" t="s">
        <v>103</v>
      </c>
      <c r="G112" s="282" t="s">
        <v>66</v>
      </c>
      <c r="H112" s="282" t="s">
        <v>24</v>
      </c>
      <c r="I112" s="283" t="s">
        <v>123</v>
      </c>
      <c r="J112" s="280"/>
      <c r="K112" s="278">
        <f>K121+K118+K115</f>
        <v>1813.7</v>
      </c>
      <c r="L112" s="278">
        <f t="shared" ref="L112" si="72">L121+L118+L115</f>
        <v>651.1</v>
      </c>
      <c r="M112" s="444">
        <f t="shared" si="50"/>
        <v>35.898991012846665</v>
      </c>
    </row>
    <row r="113" spans="1:21" ht="38.25" customHeight="1" x14ac:dyDescent="0.3">
      <c r="A113" s="285"/>
      <c r="B113" s="357" t="s">
        <v>104</v>
      </c>
      <c r="C113" s="279">
        <v>992</v>
      </c>
      <c r="D113" s="280" t="s">
        <v>31</v>
      </c>
      <c r="E113" s="280" t="s">
        <v>27</v>
      </c>
      <c r="F113" s="281" t="s">
        <v>103</v>
      </c>
      <c r="G113" s="282" t="s">
        <v>75</v>
      </c>
      <c r="H113" s="282" t="s">
        <v>24</v>
      </c>
      <c r="I113" s="283" t="s">
        <v>123</v>
      </c>
      <c r="J113" s="280"/>
      <c r="K113" s="278">
        <f>K115</f>
        <v>882.2</v>
      </c>
      <c r="L113" s="278">
        <f t="shared" ref="L113" si="73">L115</f>
        <v>260.60000000000002</v>
      </c>
      <c r="M113" s="444">
        <f t="shared" si="50"/>
        <v>29.539786896395377</v>
      </c>
    </row>
    <row r="114" spans="1:21" ht="56.25" x14ac:dyDescent="0.3">
      <c r="A114" s="285"/>
      <c r="B114" s="345" t="s">
        <v>467</v>
      </c>
      <c r="C114" s="279">
        <v>992</v>
      </c>
      <c r="D114" s="280" t="s">
        <v>31</v>
      </c>
      <c r="E114" s="280" t="s">
        <v>27</v>
      </c>
      <c r="F114" s="281" t="s">
        <v>103</v>
      </c>
      <c r="G114" s="282" t="s">
        <v>75</v>
      </c>
      <c r="H114" s="282" t="s">
        <v>24</v>
      </c>
      <c r="I114" s="283" t="s">
        <v>132</v>
      </c>
      <c r="J114" s="280"/>
      <c r="K114" s="278">
        <f>K115</f>
        <v>882.2</v>
      </c>
      <c r="L114" s="278">
        <f t="shared" ref="L114" si="74">L115</f>
        <v>260.60000000000002</v>
      </c>
      <c r="M114" s="444">
        <f t="shared" si="50"/>
        <v>29.539786896395377</v>
      </c>
      <c r="U114" s="44" t="s">
        <v>172</v>
      </c>
    </row>
    <row r="115" spans="1:21" ht="37.5" x14ac:dyDescent="0.3">
      <c r="A115" s="285"/>
      <c r="B115" s="300" t="s">
        <v>80</v>
      </c>
      <c r="C115" s="279">
        <v>992</v>
      </c>
      <c r="D115" s="280" t="s">
        <v>31</v>
      </c>
      <c r="E115" s="280" t="s">
        <v>27</v>
      </c>
      <c r="F115" s="281" t="s">
        <v>103</v>
      </c>
      <c r="G115" s="282" t="s">
        <v>75</v>
      </c>
      <c r="H115" s="282" t="s">
        <v>24</v>
      </c>
      <c r="I115" s="283" t="s">
        <v>132</v>
      </c>
      <c r="J115" s="280" t="s">
        <v>81</v>
      </c>
      <c r="K115" s="278">
        <v>882.2</v>
      </c>
      <c r="L115" s="278">
        <v>260.60000000000002</v>
      </c>
      <c r="M115" s="444">
        <f t="shared" si="50"/>
        <v>29.539786896395377</v>
      </c>
    </row>
    <row r="116" spans="1:21" ht="56.25" x14ac:dyDescent="0.3">
      <c r="A116" s="285"/>
      <c r="B116" s="300" t="s">
        <v>468</v>
      </c>
      <c r="C116" s="279">
        <v>992</v>
      </c>
      <c r="D116" s="280" t="s">
        <v>31</v>
      </c>
      <c r="E116" s="280" t="s">
        <v>27</v>
      </c>
      <c r="F116" s="281" t="s">
        <v>103</v>
      </c>
      <c r="G116" s="282" t="s">
        <v>68</v>
      </c>
      <c r="H116" s="282" t="s">
        <v>24</v>
      </c>
      <c r="I116" s="283" t="s">
        <v>123</v>
      </c>
      <c r="J116" s="280"/>
      <c r="K116" s="278">
        <f>K118</f>
        <v>485</v>
      </c>
      <c r="L116" s="278">
        <f t="shared" ref="L116" si="75">L118</f>
        <v>70.3</v>
      </c>
      <c r="M116" s="444">
        <f t="shared" si="50"/>
        <v>14.494845360824742</v>
      </c>
    </row>
    <row r="117" spans="1:21" ht="18.75" x14ac:dyDescent="0.3">
      <c r="A117" s="286"/>
      <c r="B117" s="300" t="s">
        <v>105</v>
      </c>
      <c r="C117" s="279">
        <v>992</v>
      </c>
      <c r="D117" s="280" t="s">
        <v>31</v>
      </c>
      <c r="E117" s="280" t="s">
        <v>27</v>
      </c>
      <c r="F117" s="281" t="s">
        <v>103</v>
      </c>
      <c r="G117" s="282" t="s">
        <v>68</v>
      </c>
      <c r="H117" s="282" t="s">
        <v>24</v>
      </c>
      <c r="I117" s="283" t="s">
        <v>123</v>
      </c>
      <c r="J117" s="280"/>
      <c r="K117" s="278">
        <f>K118</f>
        <v>485</v>
      </c>
      <c r="L117" s="278">
        <f t="shared" ref="L117" si="76">L118</f>
        <v>70.3</v>
      </c>
      <c r="M117" s="444">
        <f t="shared" si="50"/>
        <v>14.494845360824742</v>
      </c>
    </row>
    <row r="118" spans="1:21" ht="37.5" x14ac:dyDescent="0.3">
      <c r="A118" s="286"/>
      <c r="B118" s="300" t="s">
        <v>80</v>
      </c>
      <c r="C118" s="279">
        <v>992</v>
      </c>
      <c r="D118" s="280" t="s">
        <v>31</v>
      </c>
      <c r="E118" s="280" t="s">
        <v>27</v>
      </c>
      <c r="F118" s="281" t="s">
        <v>103</v>
      </c>
      <c r="G118" s="282" t="s">
        <v>68</v>
      </c>
      <c r="H118" s="282" t="s">
        <v>24</v>
      </c>
      <c r="I118" s="283" t="s">
        <v>133</v>
      </c>
      <c r="J118" s="280" t="s">
        <v>81</v>
      </c>
      <c r="K118" s="278">
        <v>485</v>
      </c>
      <c r="L118" s="278">
        <v>70.3</v>
      </c>
      <c r="M118" s="444">
        <f t="shared" si="50"/>
        <v>14.494845360824742</v>
      </c>
      <c r="N118" s="92"/>
    </row>
    <row r="119" spans="1:21" ht="55.5" customHeight="1" x14ac:dyDescent="0.3">
      <c r="A119" s="285"/>
      <c r="B119" s="357" t="s">
        <v>469</v>
      </c>
      <c r="C119" s="279">
        <v>992</v>
      </c>
      <c r="D119" s="280" t="s">
        <v>31</v>
      </c>
      <c r="E119" s="280" t="s">
        <v>27</v>
      </c>
      <c r="F119" s="281" t="s">
        <v>103</v>
      </c>
      <c r="G119" s="282" t="s">
        <v>93</v>
      </c>
      <c r="H119" s="282" t="s">
        <v>24</v>
      </c>
      <c r="I119" s="283" t="s">
        <v>123</v>
      </c>
      <c r="J119" s="280"/>
      <c r="K119" s="278">
        <f>K121</f>
        <v>446.5</v>
      </c>
      <c r="L119" s="278">
        <f t="shared" ref="L119" si="77">L121</f>
        <v>320.2</v>
      </c>
      <c r="M119" s="444">
        <f t="shared" si="50"/>
        <v>71.713325867861144</v>
      </c>
      <c r="N119" s="92"/>
    </row>
    <row r="120" spans="1:21" ht="43.5" customHeight="1" x14ac:dyDescent="0.3">
      <c r="A120" s="285"/>
      <c r="B120" s="300" t="s">
        <v>106</v>
      </c>
      <c r="C120" s="279">
        <v>992</v>
      </c>
      <c r="D120" s="280" t="s">
        <v>31</v>
      </c>
      <c r="E120" s="280" t="s">
        <v>27</v>
      </c>
      <c r="F120" s="281" t="s">
        <v>103</v>
      </c>
      <c r="G120" s="282" t="s">
        <v>93</v>
      </c>
      <c r="H120" s="282" t="s">
        <v>24</v>
      </c>
      <c r="I120" s="283" t="s">
        <v>134</v>
      </c>
      <c r="J120" s="280"/>
      <c r="K120" s="278">
        <f>K121</f>
        <v>446.5</v>
      </c>
      <c r="L120" s="278">
        <f t="shared" ref="L120" si="78">L121</f>
        <v>320.2</v>
      </c>
      <c r="M120" s="444">
        <f t="shared" si="50"/>
        <v>71.713325867861144</v>
      </c>
    </row>
    <row r="121" spans="1:21" ht="33.75" customHeight="1" x14ac:dyDescent="0.3">
      <c r="A121" s="285"/>
      <c r="B121" s="300" t="s">
        <v>80</v>
      </c>
      <c r="C121" s="279">
        <v>992</v>
      </c>
      <c r="D121" s="280" t="s">
        <v>31</v>
      </c>
      <c r="E121" s="280" t="s">
        <v>27</v>
      </c>
      <c r="F121" s="281" t="s">
        <v>103</v>
      </c>
      <c r="G121" s="282" t="s">
        <v>93</v>
      </c>
      <c r="H121" s="282" t="s">
        <v>24</v>
      </c>
      <c r="I121" s="283" t="s">
        <v>134</v>
      </c>
      <c r="J121" s="280" t="s">
        <v>81</v>
      </c>
      <c r="K121" s="278">
        <v>446.5</v>
      </c>
      <c r="L121" s="278">
        <v>320.2</v>
      </c>
      <c r="M121" s="444">
        <f t="shared" si="50"/>
        <v>71.713325867861144</v>
      </c>
    </row>
    <row r="122" spans="1:21" ht="45" customHeight="1" x14ac:dyDescent="0.3">
      <c r="A122" s="285"/>
      <c r="B122" s="366" t="s">
        <v>479</v>
      </c>
      <c r="C122" s="279">
        <v>992</v>
      </c>
      <c r="D122" s="280" t="s">
        <v>31</v>
      </c>
      <c r="E122" s="280" t="s">
        <v>27</v>
      </c>
      <c r="F122" s="281" t="s">
        <v>29</v>
      </c>
      <c r="G122" s="282" t="s">
        <v>75</v>
      </c>
      <c r="H122" s="282" t="s">
        <v>28</v>
      </c>
      <c r="I122" s="283" t="s">
        <v>123</v>
      </c>
      <c r="J122" s="280"/>
      <c r="K122" s="278">
        <f>K124</f>
        <v>1034.3</v>
      </c>
      <c r="L122" s="278">
        <f t="shared" ref="L122" si="79">L124</f>
        <v>0</v>
      </c>
      <c r="M122" s="444">
        <f t="shared" si="50"/>
        <v>0</v>
      </c>
    </row>
    <row r="123" spans="1:21" ht="47.25" customHeight="1" x14ac:dyDescent="0.3">
      <c r="A123" s="285"/>
      <c r="B123" s="366" t="s">
        <v>480</v>
      </c>
      <c r="C123" s="279">
        <v>992</v>
      </c>
      <c r="D123" s="280" t="s">
        <v>31</v>
      </c>
      <c r="E123" s="280" t="s">
        <v>27</v>
      </c>
      <c r="F123" s="281" t="s">
        <v>29</v>
      </c>
      <c r="G123" s="282" t="s">
        <v>75</v>
      </c>
      <c r="H123" s="282" t="s">
        <v>28</v>
      </c>
      <c r="I123" s="283" t="s">
        <v>478</v>
      </c>
      <c r="J123" s="280"/>
      <c r="K123" s="278">
        <f>K124</f>
        <v>1034.3</v>
      </c>
      <c r="L123" s="278">
        <f t="shared" ref="L123" si="80">L124</f>
        <v>0</v>
      </c>
      <c r="M123" s="444">
        <f t="shared" si="50"/>
        <v>0</v>
      </c>
    </row>
    <row r="124" spans="1:21" ht="45" customHeight="1" x14ac:dyDescent="0.3">
      <c r="A124" s="285"/>
      <c r="B124" s="449" t="s">
        <v>80</v>
      </c>
      <c r="C124" s="279">
        <v>993</v>
      </c>
      <c r="D124" s="280" t="s">
        <v>31</v>
      </c>
      <c r="E124" s="280" t="s">
        <v>27</v>
      </c>
      <c r="F124" s="281" t="s">
        <v>29</v>
      </c>
      <c r="G124" s="282" t="s">
        <v>75</v>
      </c>
      <c r="H124" s="282" t="s">
        <v>28</v>
      </c>
      <c r="I124" s="283" t="s">
        <v>478</v>
      </c>
      <c r="J124" s="280" t="s">
        <v>81</v>
      </c>
      <c r="K124" s="278">
        <v>1034.3</v>
      </c>
      <c r="L124" s="278">
        <v>0</v>
      </c>
      <c r="M124" s="444">
        <f t="shared" si="50"/>
        <v>0</v>
      </c>
    </row>
    <row r="125" spans="1:21" s="43" customFormat="1" ht="18.75" x14ac:dyDescent="0.3">
      <c r="A125" s="284"/>
      <c r="B125" s="347" t="s">
        <v>18</v>
      </c>
      <c r="C125" s="288">
        <v>992</v>
      </c>
      <c r="D125" s="289" t="s">
        <v>30</v>
      </c>
      <c r="E125" s="289" t="s">
        <v>24</v>
      </c>
      <c r="F125" s="290"/>
      <c r="G125" s="291"/>
      <c r="H125" s="282"/>
      <c r="I125" s="292"/>
      <c r="J125" s="289"/>
      <c r="K125" s="266">
        <f>K126</f>
        <v>10</v>
      </c>
      <c r="L125" s="266">
        <f t="shared" ref="L125" si="81">L126</f>
        <v>0</v>
      </c>
      <c r="M125" s="444">
        <f t="shared" si="50"/>
        <v>0</v>
      </c>
      <c r="N125" s="96"/>
    </row>
    <row r="126" spans="1:21" ht="18.75" x14ac:dyDescent="0.3">
      <c r="A126" s="285"/>
      <c r="B126" s="345" t="s">
        <v>160</v>
      </c>
      <c r="C126" s="279">
        <v>992</v>
      </c>
      <c r="D126" s="280" t="s">
        <v>30</v>
      </c>
      <c r="E126" s="280" t="s">
        <v>30</v>
      </c>
      <c r="F126" s="281"/>
      <c r="G126" s="282"/>
      <c r="H126" s="282"/>
      <c r="I126" s="283"/>
      <c r="J126" s="280"/>
      <c r="K126" s="278">
        <f>K130</f>
        <v>10</v>
      </c>
      <c r="L126" s="278">
        <f t="shared" ref="L126" si="82">L130</f>
        <v>0</v>
      </c>
      <c r="M126" s="444">
        <f t="shared" si="50"/>
        <v>0</v>
      </c>
    </row>
    <row r="127" spans="1:21" ht="37.5" x14ac:dyDescent="0.3">
      <c r="A127" s="285"/>
      <c r="B127" s="357" t="s">
        <v>470</v>
      </c>
      <c r="C127" s="279">
        <v>992</v>
      </c>
      <c r="D127" s="280" t="s">
        <v>30</v>
      </c>
      <c r="E127" s="280" t="s">
        <v>30</v>
      </c>
      <c r="F127" s="281" t="s">
        <v>98</v>
      </c>
      <c r="G127" s="282" t="s">
        <v>66</v>
      </c>
      <c r="H127" s="282" t="s">
        <v>24</v>
      </c>
      <c r="I127" s="283" t="s">
        <v>123</v>
      </c>
      <c r="J127" s="280"/>
      <c r="K127" s="278">
        <f>K130</f>
        <v>10</v>
      </c>
      <c r="L127" s="278">
        <f t="shared" ref="L127" si="83">L130</f>
        <v>0</v>
      </c>
      <c r="M127" s="444">
        <f t="shared" si="50"/>
        <v>0</v>
      </c>
    </row>
    <row r="128" spans="1:21" ht="37.5" x14ac:dyDescent="0.3">
      <c r="A128" s="285"/>
      <c r="B128" s="357" t="s">
        <v>365</v>
      </c>
      <c r="C128" s="279">
        <v>992</v>
      </c>
      <c r="D128" s="280" t="s">
        <v>30</v>
      </c>
      <c r="E128" s="280" t="s">
        <v>30</v>
      </c>
      <c r="F128" s="281" t="s">
        <v>98</v>
      </c>
      <c r="G128" s="282" t="s">
        <v>75</v>
      </c>
      <c r="H128" s="282" t="s">
        <v>24</v>
      </c>
      <c r="I128" s="283" t="s">
        <v>123</v>
      </c>
      <c r="J128" s="280"/>
      <c r="K128" s="278">
        <f>K130</f>
        <v>10</v>
      </c>
      <c r="L128" s="278">
        <f t="shared" ref="L128" si="84">L130</f>
        <v>0</v>
      </c>
      <c r="M128" s="444">
        <f t="shared" si="50"/>
        <v>0</v>
      </c>
    </row>
    <row r="129" spans="1:14" ht="18.75" x14ac:dyDescent="0.3">
      <c r="A129" s="285"/>
      <c r="B129" s="375" t="s">
        <v>376</v>
      </c>
      <c r="C129" s="279">
        <v>992</v>
      </c>
      <c r="D129" s="280" t="s">
        <v>30</v>
      </c>
      <c r="E129" s="280" t="s">
        <v>30</v>
      </c>
      <c r="F129" s="281" t="s">
        <v>98</v>
      </c>
      <c r="G129" s="282" t="s">
        <v>75</v>
      </c>
      <c r="H129" s="282" t="s">
        <v>23</v>
      </c>
      <c r="I129" s="283" t="s">
        <v>128</v>
      </c>
      <c r="J129" s="280"/>
      <c r="K129" s="278">
        <f>K130</f>
        <v>10</v>
      </c>
      <c r="L129" s="278">
        <f t="shared" ref="L129" si="85">L130</f>
        <v>0</v>
      </c>
      <c r="M129" s="444">
        <f t="shared" si="50"/>
        <v>0</v>
      </c>
    </row>
    <row r="130" spans="1:14" ht="31.5" customHeight="1" x14ac:dyDescent="0.3">
      <c r="A130" s="285"/>
      <c r="B130" s="345" t="s">
        <v>80</v>
      </c>
      <c r="C130" s="279">
        <v>992</v>
      </c>
      <c r="D130" s="280" t="s">
        <v>30</v>
      </c>
      <c r="E130" s="280" t="s">
        <v>30</v>
      </c>
      <c r="F130" s="281" t="s">
        <v>98</v>
      </c>
      <c r="G130" s="282" t="s">
        <v>75</v>
      </c>
      <c r="H130" s="282" t="s">
        <v>23</v>
      </c>
      <c r="I130" s="283" t="s">
        <v>128</v>
      </c>
      <c r="J130" s="280" t="s">
        <v>81</v>
      </c>
      <c r="K130" s="278">
        <v>10</v>
      </c>
      <c r="L130" s="278">
        <v>0</v>
      </c>
      <c r="M130" s="444">
        <f t="shared" si="50"/>
        <v>0</v>
      </c>
    </row>
    <row r="131" spans="1:14" s="43" customFormat="1" ht="18.75" x14ac:dyDescent="0.3">
      <c r="A131" s="284"/>
      <c r="B131" s="347" t="s">
        <v>19</v>
      </c>
      <c r="C131" s="288">
        <v>992</v>
      </c>
      <c r="D131" s="289" t="s">
        <v>32</v>
      </c>
      <c r="E131" s="289" t="s">
        <v>24</v>
      </c>
      <c r="F131" s="290"/>
      <c r="G131" s="291"/>
      <c r="H131" s="291"/>
      <c r="I131" s="292"/>
      <c r="J131" s="289"/>
      <c r="K131" s="266">
        <f>K132</f>
        <v>5052.3999999999996</v>
      </c>
      <c r="L131" s="266">
        <f t="shared" ref="L131:L132" si="86">L132</f>
        <v>1017.8</v>
      </c>
      <c r="M131" s="444">
        <f t="shared" si="50"/>
        <v>20.144881640408517</v>
      </c>
      <c r="N131" s="96"/>
    </row>
    <row r="132" spans="1:14" ht="18.75" x14ac:dyDescent="0.3">
      <c r="A132" s="285"/>
      <c r="B132" s="357" t="s">
        <v>20</v>
      </c>
      <c r="C132" s="279">
        <v>992</v>
      </c>
      <c r="D132" s="280" t="s">
        <v>32</v>
      </c>
      <c r="E132" s="280" t="s">
        <v>23</v>
      </c>
      <c r="F132" s="281"/>
      <c r="G132" s="282"/>
      <c r="H132" s="282"/>
      <c r="I132" s="283"/>
      <c r="J132" s="280"/>
      <c r="K132" s="278">
        <f>K133</f>
        <v>5052.3999999999996</v>
      </c>
      <c r="L132" s="278">
        <f t="shared" si="86"/>
        <v>1017.8</v>
      </c>
      <c r="M132" s="444">
        <f t="shared" si="50"/>
        <v>20.144881640408517</v>
      </c>
    </row>
    <row r="133" spans="1:14" ht="54.75" customHeight="1" x14ac:dyDescent="0.3">
      <c r="A133" s="285"/>
      <c r="B133" s="375" t="s">
        <v>471</v>
      </c>
      <c r="C133" s="279">
        <v>992</v>
      </c>
      <c r="D133" s="280" t="s">
        <v>32</v>
      </c>
      <c r="E133" s="280" t="s">
        <v>23</v>
      </c>
      <c r="F133" s="281" t="s">
        <v>29</v>
      </c>
      <c r="G133" s="282" t="s">
        <v>66</v>
      </c>
      <c r="H133" s="282" t="s">
        <v>24</v>
      </c>
      <c r="I133" s="283" t="s">
        <v>123</v>
      </c>
      <c r="J133" s="280"/>
      <c r="K133" s="278">
        <f>K137+K140</f>
        <v>5052.3999999999996</v>
      </c>
      <c r="L133" s="278">
        <f t="shared" ref="L133" si="87">L137+L140</f>
        <v>1017.8</v>
      </c>
      <c r="M133" s="444">
        <f t="shared" si="50"/>
        <v>20.144881640408517</v>
      </c>
    </row>
    <row r="134" spans="1:14" ht="18" customHeight="1" x14ac:dyDescent="0.3">
      <c r="A134" s="285"/>
      <c r="B134" s="357" t="s">
        <v>167</v>
      </c>
      <c r="C134" s="279">
        <v>992</v>
      </c>
      <c r="D134" s="280" t="s">
        <v>32</v>
      </c>
      <c r="E134" s="280" t="s">
        <v>23</v>
      </c>
      <c r="F134" s="281" t="s">
        <v>29</v>
      </c>
      <c r="G134" s="282" t="s">
        <v>75</v>
      </c>
      <c r="H134" s="282" t="s">
        <v>24</v>
      </c>
      <c r="I134" s="283" t="s">
        <v>123</v>
      </c>
      <c r="J134" s="280"/>
      <c r="K134" s="278">
        <f>K137+K140</f>
        <v>5052.3999999999996</v>
      </c>
      <c r="L134" s="278">
        <f t="shared" ref="L134" si="88">L137+L140</f>
        <v>1017.8</v>
      </c>
      <c r="M134" s="444">
        <f t="shared" si="50"/>
        <v>20.144881640408517</v>
      </c>
    </row>
    <row r="135" spans="1:14" ht="28.5" customHeight="1" x14ac:dyDescent="0.3">
      <c r="A135" s="285"/>
      <c r="B135" s="357" t="s">
        <v>109</v>
      </c>
      <c r="C135" s="279">
        <v>992</v>
      </c>
      <c r="D135" s="280" t="s">
        <v>32</v>
      </c>
      <c r="E135" s="280" t="s">
        <v>23</v>
      </c>
      <c r="F135" s="281" t="s">
        <v>29</v>
      </c>
      <c r="G135" s="282" t="s">
        <v>75</v>
      </c>
      <c r="H135" s="282" t="s">
        <v>31</v>
      </c>
      <c r="I135" s="283" t="s">
        <v>123</v>
      </c>
      <c r="J135" s="280"/>
      <c r="K135" s="278">
        <f>K137</f>
        <v>5012.3999999999996</v>
      </c>
      <c r="L135" s="278">
        <f t="shared" ref="L135" si="89">L137</f>
        <v>1017.8</v>
      </c>
      <c r="M135" s="444">
        <f t="shared" si="50"/>
        <v>20.305642007820605</v>
      </c>
    </row>
    <row r="136" spans="1:14" ht="35.25" customHeight="1" x14ac:dyDescent="0.3">
      <c r="A136" s="285"/>
      <c r="B136" s="349" t="s">
        <v>168</v>
      </c>
      <c r="C136" s="279">
        <v>992</v>
      </c>
      <c r="D136" s="280" t="s">
        <v>32</v>
      </c>
      <c r="E136" s="280" t="s">
        <v>23</v>
      </c>
      <c r="F136" s="281" t="s">
        <v>29</v>
      </c>
      <c r="G136" s="282" t="s">
        <v>75</v>
      </c>
      <c r="H136" s="282" t="s">
        <v>31</v>
      </c>
      <c r="I136" s="283" t="s">
        <v>125</v>
      </c>
      <c r="J136" s="280"/>
      <c r="K136" s="278">
        <f>K137</f>
        <v>5012.3999999999996</v>
      </c>
      <c r="L136" s="278">
        <f t="shared" ref="L136" si="90">L137</f>
        <v>1017.8</v>
      </c>
      <c r="M136" s="444">
        <f t="shared" si="50"/>
        <v>20.305642007820605</v>
      </c>
    </row>
    <row r="137" spans="1:14" ht="48" customHeight="1" x14ac:dyDescent="0.3">
      <c r="A137" s="285"/>
      <c r="B137" s="357" t="s">
        <v>107</v>
      </c>
      <c r="C137" s="279">
        <v>992</v>
      </c>
      <c r="D137" s="280" t="s">
        <v>32</v>
      </c>
      <c r="E137" s="280" t="s">
        <v>23</v>
      </c>
      <c r="F137" s="281" t="s">
        <v>29</v>
      </c>
      <c r="G137" s="282" t="s">
        <v>75</v>
      </c>
      <c r="H137" s="282" t="s">
        <v>31</v>
      </c>
      <c r="I137" s="283" t="s">
        <v>125</v>
      </c>
      <c r="J137" s="280" t="s">
        <v>108</v>
      </c>
      <c r="K137" s="278">
        <v>5012.3999999999996</v>
      </c>
      <c r="L137" s="278">
        <v>1017.8</v>
      </c>
      <c r="M137" s="444">
        <f t="shared" si="50"/>
        <v>20.305642007820605</v>
      </c>
    </row>
    <row r="138" spans="1:14" ht="18.75" x14ac:dyDescent="0.3">
      <c r="A138" s="285"/>
      <c r="B138" s="345" t="s">
        <v>110</v>
      </c>
      <c r="C138" s="279">
        <v>992</v>
      </c>
      <c r="D138" s="280" t="s">
        <v>32</v>
      </c>
      <c r="E138" s="280" t="s">
        <v>23</v>
      </c>
      <c r="F138" s="281" t="s">
        <v>29</v>
      </c>
      <c r="G138" s="282" t="s">
        <v>75</v>
      </c>
      <c r="H138" s="282" t="s">
        <v>32</v>
      </c>
      <c r="I138" s="283" t="s">
        <v>123</v>
      </c>
      <c r="J138" s="280"/>
      <c r="K138" s="278">
        <f>K139</f>
        <v>40</v>
      </c>
      <c r="L138" s="278">
        <f t="shared" ref="L138:L139" si="91">L139</f>
        <v>0</v>
      </c>
      <c r="M138" s="444">
        <f t="shared" si="50"/>
        <v>0</v>
      </c>
    </row>
    <row r="139" spans="1:14" ht="18.75" x14ac:dyDescent="0.3">
      <c r="A139" s="285"/>
      <c r="B139" s="300" t="s">
        <v>169</v>
      </c>
      <c r="C139" s="279">
        <v>992</v>
      </c>
      <c r="D139" s="280" t="s">
        <v>32</v>
      </c>
      <c r="E139" s="280" t="s">
        <v>23</v>
      </c>
      <c r="F139" s="281" t="s">
        <v>29</v>
      </c>
      <c r="G139" s="282" t="s">
        <v>75</v>
      </c>
      <c r="H139" s="282" t="s">
        <v>32</v>
      </c>
      <c r="I139" s="283" t="s">
        <v>126</v>
      </c>
      <c r="J139" s="280"/>
      <c r="K139" s="278">
        <f>K140</f>
        <v>40</v>
      </c>
      <c r="L139" s="278">
        <f t="shared" si="91"/>
        <v>0</v>
      </c>
      <c r="M139" s="444">
        <f t="shared" si="50"/>
        <v>0</v>
      </c>
    </row>
    <row r="140" spans="1:14" ht="37.5" x14ac:dyDescent="0.3">
      <c r="A140" s="285"/>
      <c r="B140" s="300" t="s">
        <v>80</v>
      </c>
      <c r="C140" s="279">
        <v>992</v>
      </c>
      <c r="D140" s="280" t="s">
        <v>32</v>
      </c>
      <c r="E140" s="280" t="s">
        <v>23</v>
      </c>
      <c r="F140" s="281" t="s">
        <v>29</v>
      </c>
      <c r="G140" s="282" t="s">
        <v>75</v>
      </c>
      <c r="H140" s="282" t="s">
        <v>32</v>
      </c>
      <c r="I140" s="283" t="s">
        <v>126</v>
      </c>
      <c r="J140" s="280" t="s">
        <v>81</v>
      </c>
      <c r="K140" s="278">
        <v>40</v>
      </c>
      <c r="L140" s="278">
        <v>0</v>
      </c>
      <c r="M140" s="444">
        <f t="shared" si="50"/>
        <v>0</v>
      </c>
    </row>
    <row r="141" spans="1:14" s="43" customFormat="1" ht="18.75" x14ac:dyDescent="0.3">
      <c r="A141" s="284"/>
      <c r="B141" s="347" t="s">
        <v>39</v>
      </c>
      <c r="C141" s="288">
        <v>992</v>
      </c>
      <c r="D141" s="289">
        <v>10</v>
      </c>
      <c r="E141" s="289" t="s">
        <v>24</v>
      </c>
      <c r="F141" s="290"/>
      <c r="G141" s="291"/>
      <c r="H141" s="282"/>
      <c r="I141" s="292"/>
      <c r="J141" s="289"/>
      <c r="K141" s="266">
        <f>K142+K147</f>
        <v>473</v>
      </c>
      <c r="L141" s="266">
        <f t="shared" ref="L141" si="92">L142+L147</f>
        <v>75.5</v>
      </c>
      <c r="M141" s="444">
        <f t="shared" si="50"/>
        <v>15.961945031712474</v>
      </c>
      <c r="N141" s="96"/>
    </row>
    <row r="142" spans="1:14" ht="18.75" x14ac:dyDescent="0.3">
      <c r="A142" s="285"/>
      <c r="B142" s="376" t="s">
        <v>40</v>
      </c>
      <c r="C142" s="279">
        <v>992</v>
      </c>
      <c r="D142" s="280">
        <v>10</v>
      </c>
      <c r="E142" s="280" t="s">
        <v>23</v>
      </c>
      <c r="F142" s="281"/>
      <c r="G142" s="282"/>
      <c r="H142" s="282"/>
      <c r="I142" s="283"/>
      <c r="J142" s="280"/>
      <c r="K142" s="278">
        <f>K146</f>
        <v>453</v>
      </c>
      <c r="L142" s="278">
        <f t="shared" ref="L142" si="93">L146</f>
        <v>75.5</v>
      </c>
      <c r="M142" s="444">
        <f t="shared" si="50"/>
        <v>16.666666666666664</v>
      </c>
    </row>
    <row r="143" spans="1:14" ht="18.75" x14ac:dyDescent="0.3">
      <c r="A143" s="285"/>
      <c r="B143" s="345" t="s">
        <v>58</v>
      </c>
      <c r="C143" s="279">
        <v>992</v>
      </c>
      <c r="D143" s="280">
        <v>10</v>
      </c>
      <c r="E143" s="280" t="s">
        <v>23</v>
      </c>
      <c r="F143" s="281" t="s">
        <v>79</v>
      </c>
      <c r="G143" s="282" t="s">
        <v>66</v>
      </c>
      <c r="H143" s="282" t="s">
        <v>24</v>
      </c>
      <c r="I143" s="283" t="s">
        <v>123</v>
      </c>
      <c r="J143" s="280"/>
      <c r="K143" s="278">
        <f>K146</f>
        <v>453</v>
      </c>
      <c r="L143" s="278">
        <f t="shared" ref="L143" si="94">L146</f>
        <v>75.5</v>
      </c>
      <c r="M143" s="444">
        <f t="shared" ref="M143:M169" si="95">L143/K143*100</f>
        <v>16.666666666666664</v>
      </c>
    </row>
    <row r="144" spans="1:14" ht="37.5" x14ac:dyDescent="0.3">
      <c r="A144" s="285"/>
      <c r="B144" s="345" t="s">
        <v>51</v>
      </c>
      <c r="C144" s="279">
        <v>992</v>
      </c>
      <c r="D144" s="280">
        <v>10</v>
      </c>
      <c r="E144" s="280" t="s">
        <v>23</v>
      </c>
      <c r="F144" s="281" t="s">
        <v>79</v>
      </c>
      <c r="G144" s="282" t="s">
        <v>90</v>
      </c>
      <c r="H144" s="282" t="s">
        <v>24</v>
      </c>
      <c r="I144" s="283" t="s">
        <v>123</v>
      </c>
      <c r="J144" s="280"/>
      <c r="K144" s="278">
        <f>K146</f>
        <v>453</v>
      </c>
      <c r="L144" s="278">
        <f t="shared" ref="L144" si="96">L146</f>
        <v>75.5</v>
      </c>
      <c r="M144" s="444">
        <f t="shared" si="95"/>
        <v>16.666666666666664</v>
      </c>
    </row>
    <row r="145" spans="1:14" ht="18.75" x14ac:dyDescent="0.3">
      <c r="A145" s="285"/>
      <c r="B145" s="345" t="s">
        <v>111</v>
      </c>
      <c r="C145" s="279">
        <v>992</v>
      </c>
      <c r="D145" s="280">
        <v>10</v>
      </c>
      <c r="E145" s="280" t="s">
        <v>23</v>
      </c>
      <c r="F145" s="281" t="s">
        <v>79</v>
      </c>
      <c r="G145" s="282" t="s">
        <v>90</v>
      </c>
      <c r="H145" s="282" t="s">
        <v>24</v>
      </c>
      <c r="I145" s="283" t="s">
        <v>138</v>
      </c>
      <c r="J145" s="280"/>
      <c r="K145" s="278">
        <f>K146</f>
        <v>453</v>
      </c>
      <c r="L145" s="278">
        <f t="shared" ref="L145" si="97">L146</f>
        <v>75.5</v>
      </c>
      <c r="M145" s="444">
        <f t="shared" si="95"/>
        <v>16.666666666666664</v>
      </c>
    </row>
    <row r="146" spans="1:14" ht="18.75" x14ac:dyDescent="0.3">
      <c r="A146" s="285"/>
      <c r="B146" s="377" t="s">
        <v>112</v>
      </c>
      <c r="C146" s="279">
        <v>992</v>
      </c>
      <c r="D146" s="280">
        <v>10</v>
      </c>
      <c r="E146" s="280" t="s">
        <v>23</v>
      </c>
      <c r="F146" s="281" t="s">
        <v>79</v>
      </c>
      <c r="G146" s="282" t="s">
        <v>90</v>
      </c>
      <c r="H146" s="282" t="s">
        <v>24</v>
      </c>
      <c r="I146" s="283" t="s">
        <v>138</v>
      </c>
      <c r="J146" s="280" t="s">
        <v>113</v>
      </c>
      <c r="K146" s="278">
        <v>453</v>
      </c>
      <c r="L146" s="278">
        <v>75.5</v>
      </c>
      <c r="M146" s="444">
        <f t="shared" si="95"/>
        <v>16.666666666666664</v>
      </c>
    </row>
    <row r="147" spans="1:14" s="43" customFormat="1" ht="24" customHeight="1" x14ac:dyDescent="0.3">
      <c r="A147" s="284"/>
      <c r="B147" s="347" t="s">
        <v>114</v>
      </c>
      <c r="C147" s="288">
        <v>992</v>
      </c>
      <c r="D147" s="289" t="s">
        <v>98</v>
      </c>
      <c r="E147" s="289" t="s">
        <v>27</v>
      </c>
      <c r="F147" s="290"/>
      <c r="G147" s="291"/>
      <c r="H147" s="291"/>
      <c r="I147" s="292"/>
      <c r="J147" s="289"/>
      <c r="K147" s="266">
        <f>K151</f>
        <v>20</v>
      </c>
      <c r="L147" s="266">
        <f t="shared" ref="L147" si="98">L151</f>
        <v>0</v>
      </c>
      <c r="M147" s="444">
        <f t="shared" si="95"/>
        <v>0</v>
      </c>
      <c r="N147" s="96"/>
    </row>
    <row r="148" spans="1:14" ht="52.5" customHeight="1" x14ac:dyDescent="0.3">
      <c r="A148" s="285"/>
      <c r="B148" s="357" t="s">
        <v>377</v>
      </c>
      <c r="C148" s="279">
        <v>992</v>
      </c>
      <c r="D148" s="280" t="s">
        <v>98</v>
      </c>
      <c r="E148" s="280" t="s">
        <v>27</v>
      </c>
      <c r="F148" s="281" t="s">
        <v>41</v>
      </c>
      <c r="G148" s="282" t="s">
        <v>66</v>
      </c>
      <c r="H148" s="282" t="s">
        <v>24</v>
      </c>
      <c r="I148" s="283" t="s">
        <v>123</v>
      </c>
      <c r="J148" s="280"/>
      <c r="K148" s="278">
        <f>K151</f>
        <v>20</v>
      </c>
      <c r="L148" s="278">
        <f t="shared" ref="L148" si="99">L151</f>
        <v>0</v>
      </c>
      <c r="M148" s="444">
        <f t="shared" si="95"/>
        <v>0</v>
      </c>
    </row>
    <row r="149" spans="1:14" ht="29.25" customHeight="1" x14ac:dyDescent="0.3">
      <c r="A149" s="285"/>
      <c r="B149" s="357" t="s">
        <v>151</v>
      </c>
      <c r="C149" s="279">
        <v>992</v>
      </c>
      <c r="D149" s="280" t="s">
        <v>98</v>
      </c>
      <c r="E149" s="280" t="s">
        <v>27</v>
      </c>
      <c r="F149" s="281" t="s">
        <v>41</v>
      </c>
      <c r="G149" s="282" t="s">
        <v>75</v>
      </c>
      <c r="H149" s="282" t="s">
        <v>24</v>
      </c>
      <c r="I149" s="283" t="s">
        <v>123</v>
      </c>
      <c r="J149" s="280"/>
      <c r="K149" s="278">
        <f>K151</f>
        <v>20</v>
      </c>
      <c r="L149" s="278">
        <f t="shared" ref="L149" si="100">L151</f>
        <v>0</v>
      </c>
      <c r="M149" s="444">
        <f t="shared" si="95"/>
        <v>0</v>
      </c>
    </row>
    <row r="150" spans="1:14" ht="31.5" customHeight="1" x14ac:dyDescent="0.3">
      <c r="A150" s="285"/>
      <c r="B150" s="357" t="s">
        <v>151</v>
      </c>
      <c r="C150" s="279">
        <v>992</v>
      </c>
      <c r="D150" s="280" t="s">
        <v>98</v>
      </c>
      <c r="E150" s="280" t="s">
        <v>27</v>
      </c>
      <c r="F150" s="281" t="s">
        <v>41</v>
      </c>
      <c r="G150" s="282" t="s">
        <v>75</v>
      </c>
      <c r="H150" s="282" t="s">
        <v>24</v>
      </c>
      <c r="I150" s="283" t="s">
        <v>146</v>
      </c>
      <c r="J150" s="280"/>
      <c r="K150" s="278">
        <f>K151</f>
        <v>20</v>
      </c>
      <c r="L150" s="278">
        <f t="shared" ref="L150" si="101">L151</f>
        <v>0</v>
      </c>
      <c r="M150" s="444">
        <f t="shared" si="95"/>
        <v>0</v>
      </c>
    </row>
    <row r="151" spans="1:14" ht="48" customHeight="1" x14ac:dyDescent="0.3">
      <c r="A151" s="285"/>
      <c r="B151" s="357" t="s">
        <v>107</v>
      </c>
      <c r="C151" s="279">
        <v>992</v>
      </c>
      <c r="D151" s="280" t="s">
        <v>98</v>
      </c>
      <c r="E151" s="280" t="s">
        <v>27</v>
      </c>
      <c r="F151" s="281" t="s">
        <v>41</v>
      </c>
      <c r="G151" s="282" t="s">
        <v>75</v>
      </c>
      <c r="H151" s="282" t="s">
        <v>24</v>
      </c>
      <c r="I151" s="283" t="s">
        <v>146</v>
      </c>
      <c r="J151" s="280" t="s">
        <v>108</v>
      </c>
      <c r="K151" s="278">
        <v>20</v>
      </c>
      <c r="L151" s="278">
        <v>0</v>
      </c>
      <c r="M151" s="444">
        <f t="shared" si="95"/>
        <v>0</v>
      </c>
    </row>
    <row r="152" spans="1:14" s="43" customFormat="1" ht="18.75" x14ac:dyDescent="0.3">
      <c r="A152" s="284"/>
      <c r="B152" s="347" t="s">
        <v>211</v>
      </c>
      <c r="C152" s="288">
        <v>992</v>
      </c>
      <c r="D152" s="289">
        <v>11</v>
      </c>
      <c r="E152" s="289" t="s">
        <v>24</v>
      </c>
      <c r="F152" s="290"/>
      <c r="G152" s="291"/>
      <c r="H152" s="282"/>
      <c r="I152" s="292"/>
      <c r="J152" s="289"/>
      <c r="K152" s="266">
        <f>K157</f>
        <v>263.60000000000002</v>
      </c>
      <c r="L152" s="266">
        <f t="shared" ref="L152" si="102">L157</f>
        <v>0.15</v>
      </c>
      <c r="M152" s="444">
        <f t="shared" si="95"/>
        <v>5.6904400606980265E-2</v>
      </c>
      <c r="N152" s="96"/>
    </row>
    <row r="153" spans="1:14" ht="18.75" x14ac:dyDescent="0.3">
      <c r="A153" s="285"/>
      <c r="B153" s="357" t="s">
        <v>44</v>
      </c>
      <c r="C153" s="279">
        <v>992</v>
      </c>
      <c r="D153" s="280">
        <v>11</v>
      </c>
      <c r="E153" s="280" t="s">
        <v>25</v>
      </c>
      <c r="F153" s="281" t="s">
        <v>32</v>
      </c>
      <c r="G153" s="282" t="s">
        <v>75</v>
      </c>
      <c r="H153" s="282" t="s">
        <v>24</v>
      </c>
      <c r="I153" s="283" t="s">
        <v>123</v>
      </c>
      <c r="J153" s="280"/>
      <c r="K153" s="278">
        <f>K152</f>
        <v>263.60000000000002</v>
      </c>
      <c r="L153" s="278">
        <f t="shared" ref="L153" si="103">L152</f>
        <v>0.15</v>
      </c>
      <c r="M153" s="444">
        <f t="shared" si="95"/>
        <v>5.6904400606980265E-2</v>
      </c>
    </row>
    <row r="154" spans="1:14" ht="37.5" x14ac:dyDescent="0.3">
      <c r="A154" s="285"/>
      <c r="B154" s="357" t="s">
        <v>327</v>
      </c>
      <c r="C154" s="279">
        <v>992</v>
      </c>
      <c r="D154" s="280">
        <v>11</v>
      </c>
      <c r="E154" s="280" t="s">
        <v>25</v>
      </c>
      <c r="F154" s="281" t="s">
        <v>32</v>
      </c>
      <c r="G154" s="282" t="s">
        <v>75</v>
      </c>
      <c r="H154" s="282" t="s">
        <v>24</v>
      </c>
      <c r="I154" s="283" t="s">
        <v>123</v>
      </c>
      <c r="J154" s="280"/>
      <c r="K154" s="278">
        <f>K152</f>
        <v>263.60000000000002</v>
      </c>
      <c r="L154" s="278">
        <f t="shared" ref="L154" si="104">L152</f>
        <v>0.15</v>
      </c>
      <c r="M154" s="444">
        <f t="shared" si="95"/>
        <v>5.6904400606980265E-2</v>
      </c>
    </row>
    <row r="155" spans="1:14" ht="32.25" customHeight="1" x14ac:dyDescent="0.3">
      <c r="A155" s="285"/>
      <c r="B155" s="357" t="s">
        <v>216</v>
      </c>
      <c r="C155" s="279">
        <v>992</v>
      </c>
      <c r="D155" s="280" t="s">
        <v>43</v>
      </c>
      <c r="E155" s="280" t="s">
        <v>25</v>
      </c>
      <c r="F155" s="281" t="s">
        <v>32</v>
      </c>
      <c r="G155" s="282" t="s">
        <v>75</v>
      </c>
      <c r="H155" s="282" t="s">
        <v>24</v>
      </c>
      <c r="I155" s="283" t="s">
        <v>123</v>
      </c>
      <c r="J155" s="280"/>
      <c r="K155" s="278">
        <f>K152</f>
        <v>263.60000000000002</v>
      </c>
      <c r="L155" s="278">
        <f t="shared" ref="L155" si="105">L152</f>
        <v>0.15</v>
      </c>
      <c r="M155" s="444">
        <f t="shared" si="95"/>
        <v>5.6904400606980265E-2</v>
      </c>
    </row>
    <row r="156" spans="1:14" ht="33" customHeight="1" x14ac:dyDescent="0.3">
      <c r="A156" s="285"/>
      <c r="B156" s="345" t="s">
        <v>115</v>
      </c>
      <c r="C156" s="279">
        <v>992</v>
      </c>
      <c r="D156" s="280" t="s">
        <v>43</v>
      </c>
      <c r="E156" s="280" t="s">
        <v>25</v>
      </c>
      <c r="F156" s="281" t="s">
        <v>32</v>
      </c>
      <c r="G156" s="282" t="s">
        <v>75</v>
      </c>
      <c r="H156" s="282" t="s">
        <v>27</v>
      </c>
      <c r="I156" s="283" t="s">
        <v>127</v>
      </c>
      <c r="J156" s="280"/>
      <c r="K156" s="278">
        <f>K152</f>
        <v>263.60000000000002</v>
      </c>
      <c r="L156" s="278">
        <f t="shared" ref="L156" si="106">L152</f>
        <v>0.15</v>
      </c>
      <c r="M156" s="444">
        <f t="shared" si="95"/>
        <v>5.6904400606980265E-2</v>
      </c>
    </row>
    <row r="157" spans="1:14" ht="81" customHeight="1" x14ac:dyDescent="0.3">
      <c r="A157" s="285"/>
      <c r="B157" s="345" t="s">
        <v>76</v>
      </c>
      <c r="C157" s="279">
        <v>992</v>
      </c>
      <c r="D157" s="280" t="s">
        <v>43</v>
      </c>
      <c r="E157" s="280" t="s">
        <v>25</v>
      </c>
      <c r="F157" s="281" t="s">
        <v>32</v>
      </c>
      <c r="G157" s="282" t="s">
        <v>75</v>
      </c>
      <c r="H157" s="282" t="s">
        <v>27</v>
      </c>
      <c r="I157" s="283" t="s">
        <v>127</v>
      </c>
      <c r="J157" s="280" t="s">
        <v>77</v>
      </c>
      <c r="K157" s="278">
        <v>263.60000000000002</v>
      </c>
      <c r="L157" s="278">
        <v>0.15</v>
      </c>
      <c r="M157" s="444">
        <f t="shared" si="95"/>
        <v>5.6904400606980265E-2</v>
      </c>
    </row>
    <row r="158" spans="1:14" s="43" customFormat="1" ht="24" customHeight="1" x14ac:dyDescent="0.3">
      <c r="A158" s="284"/>
      <c r="B158" s="347" t="s">
        <v>45</v>
      </c>
      <c r="C158" s="288">
        <v>992</v>
      </c>
      <c r="D158" s="289" t="s">
        <v>41</v>
      </c>
      <c r="E158" s="289" t="s">
        <v>24</v>
      </c>
      <c r="F158" s="290"/>
      <c r="G158" s="291"/>
      <c r="H158" s="291"/>
      <c r="I158" s="292"/>
      <c r="J158" s="289"/>
      <c r="K158" s="266">
        <f>K163</f>
        <v>150</v>
      </c>
      <c r="L158" s="266">
        <f t="shared" ref="L158" si="107">L163</f>
        <v>15.3</v>
      </c>
      <c r="M158" s="444">
        <f t="shared" si="95"/>
        <v>10.200000000000001</v>
      </c>
      <c r="N158" s="96"/>
    </row>
    <row r="159" spans="1:14" ht="18.75" x14ac:dyDescent="0.3">
      <c r="A159" s="285"/>
      <c r="B159" s="357" t="s">
        <v>46</v>
      </c>
      <c r="C159" s="279">
        <v>992</v>
      </c>
      <c r="D159" s="280" t="s">
        <v>41</v>
      </c>
      <c r="E159" s="280" t="s">
        <v>25</v>
      </c>
      <c r="F159" s="281"/>
      <c r="G159" s="282"/>
      <c r="H159" s="282"/>
      <c r="I159" s="283"/>
      <c r="J159" s="280"/>
      <c r="K159" s="278">
        <f>K163</f>
        <v>150</v>
      </c>
      <c r="L159" s="278">
        <f t="shared" ref="L159" si="108">L163</f>
        <v>15.3</v>
      </c>
      <c r="M159" s="444">
        <f t="shared" si="95"/>
        <v>10.200000000000001</v>
      </c>
    </row>
    <row r="160" spans="1:14" ht="37.5" x14ac:dyDescent="0.3">
      <c r="A160" s="285"/>
      <c r="B160" s="300" t="s">
        <v>464</v>
      </c>
      <c r="C160" s="279">
        <v>992</v>
      </c>
      <c r="D160" s="280" t="s">
        <v>41</v>
      </c>
      <c r="E160" s="280" t="s">
        <v>25</v>
      </c>
      <c r="F160" s="281" t="s">
        <v>99</v>
      </c>
      <c r="G160" s="282" t="s">
        <v>66</v>
      </c>
      <c r="H160" s="282" t="s">
        <v>24</v>
      </c>
      <c r="I160" s="283" t="s">
        <v>123</v>
      </c>
      <c r="J160" s="280"/>
      <c r="K160" s="278">
        <f>K163</f>
        <v>150</v>
      </c>
      <c r="L160" s="278">
        <f t="shared" ref="L160" si="109">L163</f>
        <v>15.3</v>
      </c>
      <c r="M160" s="444">
        <f t="shared" si="95"/>
        <v>10.200000000000001</v>
      </c>
    </row>
    <row r="161" spans="1:256" ht="30" customHeight="1" x14ac:dyDescent="0.3">
      <c r="A161" s="285"/>
      <c r="B161" s="357" t="s">
        <v>116</v>
      </c>
      <c r="C161" s="279">
        <v>992</v>
      </c>
      <c r="D161" s="280" t="s">
        <v>41</v>
      </c>
      <c r="E161" s="280" t="s">
        <v>25</v>
      </c>
      <c r="F161" s="281" t="s">
        <v>99</v>
      </c>
      <c r="G161" s="282" t="s">
        <v>75</v>
      </c>
      <c r="H161" s="282" t="s">
        <v>24</v>
      </c>
      <c r="I161" s="283" t="s">
        <v>123</v>
      </c>
      <c r="J161" s="280"/>
      <c r="K161" s="278">
        <f>K162</f>
        <v>150</v>
      </c>
      <c r="L161" s="278">
        <f t="shared" ref="L161:L162" si="110">L162</f>
        <v>15.3</v>
      </c>
      <c r="M161" s="444">
        <f t="shared" si="95"/>
        <v>10.200000000000001</v>
      </c>
    </row>
    <row r="162" spans="1:256" ht="33" customHeight="1" x14ac:dyDescent="0.3">
      <c r="A162" s="285"/>
      <c r="B162" s="345" t="s">
        <v>57</v>
      </c>
      <c r="C162" s="279">
        <v>992</v>
      </c>
      <c r="D162" s="280" t="s">
        <v>41</v>
      </c>
      <c r="E162" s="280" t="s">
        <v>25</v>
      </c>
      <c r="F162" s="281" t="s">
        <v>99</v>
      </c>
      <c r="G162" s="282" t="s">
        <v>75</v>
      </c>
      <c r="H162" s="282" t="s">
        <v>24</v>
      </c>
      <c r="I162" s="283" t="s">
        <v>130</v>
      </c>
      <c r="J162" s="280"/>
      <c r="K162" s="278">
        <f>K163</f>
        <v>150</v>
      </c>
      <c r="L162" s="278">
        <f t="shared" si="110"/>
        <v>15.3</v>
      </c>
      <c r="M162" s="444">
        <f t="shared" si="95"/>
        <v>10.200000000000001</v>
      </c>
    </row>
    <row r="163" spans="1:256" ht="48.75" customHeight="1" x14ac:dyDescent="0.3">
      <c r="A163" s="285"/>
      <c r="B163" s="300" t="s">
        <v>80</v>
      </c>
      <c r="C163" s="279">
        <v>992</v>
      </c>
      <c r="D163" s="280" t="s">
        <v>41</v>
      </c>
      <c r="E163" s="280" t="s">
        <v>25</v>
      </c>
      <c r="F163" s="281" t="s">
        <v>99</v>
      </c>
      <c r="G163" s="282" t="s">
        <v>75</v>
      </c>
      <c r="H163" s="282" t="s">
        <v>24</v>
      </c>
      <c r="I163" s="283" t="s">
        <v>130</v>
      </c>
      <c r="J163" s="280" t="s">
        <v>81</v>
      </c>
      <c r="K163" s="278">
        <v>150</v>
      </c>
      <c r="L163" s="278">
        <v>15.3</v>
      </c>
      <c r="M163" s="444">
        <f t="shared" si="95"/>
        <v>10.200000000000001</v>
      </c>
    </row>
    <row r="164" spans="1:256" s="83" customFormat="1" ht="36" customHeight="1" x14ac:dyDescent="0.3">
      <c r="A164" s="297"/>
      <c r="B164" s="378" t="s">
        <v>155</v>
      </c>
      <c r="C164" s="379">
        <v>992</v>
      </c>
      <c r="D164" s="380" t="s">
        <v>42</v>
      </c>
      <c r="E164" s="381" t="s">
        <v>24</v>
      </c>
      <c r="F164" s="382"/>
      <c r="G164" s="383"/>
      <c r="H164" s="383"/>
      <c r="I164" s="384"/>
      <c r="J164" s="385"/>
      <c r="K164" s="386">
        <f>K169</f>
        <v>1</v>
      </c>
      <c r="L164" s="386">
        <f t="shared" ref="L164" si="111">L169</f>
        <v>0.24</v>
      </c>
      <c r="M164" s="444">
        <f t="shared" si="95"/>
        <v>24</v>
      </c>
      <c r="N164" s="100"/>
      <c r="O164" s="87"/>
      <c r="P164" s="87"/>
      <c r="Q164" s="87"/>
      <c r="R164" s="87"/>
      <c r="S164" s="87"/>
      <c r="T164" s="87"/>
      <c r="U164" s="87"/>
      <c r="V164" s="87"/>
      <c r="W164" s="87"/>
      <c r="X164" s="87"/>
      <c r="Y164" s="87"/>
      <c r="Z164" s="87"/>
      <c r="AA164" s="87"/>
      <c r="AB164" s="87"/>
      <c r="AC164" s="87"/>
      <c r="AD164" s="87"/>
      <c r="AE164" s="87"/>
      <c r="AF164" s="87"/>
      <c r="AG164" s="87"/>
      <c r="AH164" s="87"/>
      <c r="AI164" s="87"/>
      <c r="AJ164" s="87"/>
      <c r="AK164" s="87"/>
      <c r="AL164" s="87"/>
      <c r="AM164" s="87"/>
      <c r="AN164" s="87"/>
      <c r="AO164" s="87"/>
      <c r="AP164" s="87"/>
      <c r="AQ164" s="87"/>
      <c r="AR164" s="87"/>
      <c r="AS164" s="87"/>
      <c r="AT164" s="87"/>
      <c r="AU164" s="87"/>
      <c r="AV164" s="87"/>
      <c r="AW164" s="87"/>
      <c r="AX164" s="87"/>
      <c r="AY164" s="87"/>
      <c r="AZ164" s="87"/>
      <c r="BA164" s="87"/>
      <c r="BB164" s="87"/>
      <c r="BC164" s="87"/>
      <c r="BD164" s="87"/>
      <c r="BE164" s="87"/>
      <c r="BF164" s="87"/>
      <c r="BG164" s="87"/>
      <c r="BH164" s="87"/>
      <c r="BI164" s="87"/>
      <c r="BJ164" s="87"/>
      <c r="BK164" s="87"/>
      <c r="BL164" s="87"/>
      <c r="BM164" s="87"/>
      <c r="BN164" s="87"/>
      <c r="BO164" s="87"/>
      <c r="BP164" s="87"/>
      <c r="BQ164" s="87"/>
      <c r="BR164" s="87"/>
      <c r="BS164" s="87"/>
      <c r="BT164" s="87"/>
      <c r="BU164" s="87"/>
      <c r="BV164" s="87"/>
      <c r="BW164" s="87"/>
      <c r="BX164" s="87"/>
      <c r="BY164" s="87"/>
      <c r="BZ164" s="87"/>
      <c r="CA164" s="87"/>
      <c r="CB164" s="87"/>
      <c r="CC164" s="87"/>
      <c r="CD164" s="87"/>
      <c r="CE164" s="87"/>
      <c r="CF164" s="87"/>
      <c r="CG164" s="87"/>
      <c r="CH164" s="87"/>
      <c r="CI164" s="87"/>
      <c r="CJ164" s="87"/>
      <c r="CK164" s="87"/>
      <c r="CL164" s="87"/>
      <c r="CM164" s="87"/>
      <c r="CN164" s="87"/>
      <c r="CO164" s="87"/>
      <c r="CP164" s="87"/>
      <c r="CQ164" s="87"/>
      <c r="CR164" s="87"/>
      <c r="CS164" s="87"/>
      <c r="CT164" s="87"/>
      <c r="CU164" s="87"/>
      <c r="CV164" s="87"/>
      <c r="CW164" s="87"/>
      <c r="CX164" s="87"/>
      <c r="CY164" s="87"/>
      <c r="CZ164" s="87"/>
      <c r="DA164" s="87"/>
      <c r="DB164" s="87"/>
      <c r="DC164" s="87"/>
      <c r="DD164" s="87"/>
      <c r="DE164" s="87"/>
      <c r="DF164" s="87"/>
      <c r="DG164" s="87"/>
      <c r="DH164" s="87"/>
      <c r="DI164" s="87"/>
      <c r="DJ164" s="87"/>
      <c r="DK164" s="87"/>
      <c r="DL164" s="87"/>
      <c r="DM164" s="87"/>
      <c r="DN164" s="87"/>
      <c r="DO164" s="87"/>
      <c r="DP164" s="87"/>
      <c r="DQ164" s="87"/>
      <c r="DR164" s="87"/>
      <c r="DS164" s="87"/>
      <c r="DT164" s="87"/>
      <c r="DU164" s="87"/>
      <c r="DV164" s="87"/>
      <c r="DW164" s="87"/>
      <c r="DX164" s="87"/>
      <c r="DY164" s="87"/>
      <c r="DZ164" s="87"/>
      <c r="EA164" s="87"/>
      <c r="EB164" s="87"/>
      <c r="EC164" s="87"/>
      <c r="ED164" s="87"/>
      <c r="EE164" s="87"/>
      <c r="EF164" s="87"/>
      <c r="EG164" s="87"/>
      <c r="EH164" s="87"/>
      <c r="EI164" s="87"/>
      <c r="EJ164" s="87"/>
      <c r="EK164" s="87"/>
      <c r="EL164" s="87"/>
      <c r="EM164" s="87"/>
      <c r="EN164" s="87"/>
      <c r="EO164" s="87"/>
      <c r="EP164" s="87"/>
      <c r="EQ164" s="87"/>
      <c r="ER164" s="87"/>
      <c r="ES164" s="87"/>
      <c r="ET164" s="87"/>
      <c r="EU164" s="87"/>
      <c r="EV164" s="87"/>
      <c r="EW164" s="87"/>
      <c r="EX164" s="87"/>
      <c r="EY164" s="87"/>
      <c r="EZ164" s="87"/>
      <c r="FA164" s="87"/>
      <c r="FB164" s="87"/>
      <c r="FC164" s="87"/>
      <c r="FD164" s="87"/>
      <c r="FE164" s="87"/>
      <c r="FF164" s="87"/>
      <c r="FG164" s="87"/>
      <c r="FH164" s="87"/>
      <c r="FI164" s="87"/>
      <c r="FJ164" s="87"/>
      <c r="FK164" s="87"/>
      <c r="FL164" s="87"/>
      <c r="FM164" s="87"/>
      <c r="FN164" s="87"/>
      <c r="FO164" s="87"/>
      <c r="FP164" s="87"/>
      <c r="FQ164" s="87"/>
      <c r="FR164" s="87"/>
      <c r="FS164" s="87"/>
      <c r="FT164" s="87"/>
      <c r="FU164" s="87"/>
      <c r="FV164" s="87"/>
      <c r="FW164" s="87"/>
      <c r="FX164" s="87"/>
      <c r="FY164" s="87"/>
      <c r="FZ164" s="87"/>
      <c r="GA164" s="87"/>
      <c r="GB164" s="87"/>
      <c r="GC164" s="87"/>
      <c r="GD164" s="87"/>
      <c r="GE164" s="87"/>
      <c r="GF164" s="87"/>
      <c r="GG164" s="87"/>
      <c r="GH164" s="87"/>
      <c r="GI164" s="87"/>
      <c r="GJ164" s="87"/>
      <c r="GK164" s="87"/>
      <c r="GL164" s="87"/>
      <c r="GM164" s="87"/>
      <c r="GN164" s="87"/>
      <c r="GO164" s="87"/>
      <c r="GP164" s="87"/>
      <c r="GQ164" s="87"/>
      <c r="GR164" s="87"/>
      <c r="GS164" s="87"/>
      <c r="GT164" s="87"/>
      <c r="GU164" s="87"/>
      <c r="GV164" s="87"/>
      <c r="GW164" s="87"/>
      <c r="GX164" s="87"/>
      <c r="GY164" s="87"/>
      <c r="GZ164" s="87"/>
      <c r="HA164" s="87"/>
      <c r="HB164" s="87"/>
      <c r="HC164" s="87"/>
      <c r="HD164" s="87"/>
      <c r="HE164" s="87"/>
      <c r="HF164" s="87"/>
      <c r="HG164" s="87"/>
      <c r="HH164" s="87"/>
      <c r="HI164" s="87"/>
      <c r="HJ164" s="87"/>
      <c r="HK164" s="87"/>
      <c r="HL164" s="87"/>
      <c r="HM164" s="87"/>
      <c r="HN164" s="87"/>
      <c r="HO164" s="87"/>
      <c r="HP164" s="87"/>
      <c r="HQ164" s="87"/>
      <c r="HR164" s="87"/>
      <c r="HS164" s="87"/>
      <c r="HT164" s="87"/>
      <c r="HU164" s="87"/>
      <c r="HV164" s="87"/>
      <c r="HW164" s="87"/>
      <c r="HX164" s="87"/>
      <c r="HY164" s="87"/>
      <c r="HZ164" s="87"/>
      <c r="IA164" s="87"/>
      <c r="IB164" s="87"/>
      <c r="IC164" s="87"/>
      <c r="ID164" s="87"/>
      <c r="IE164" s="87"/>
      <c r="IF164" s="87"/>
      <c r="IG164" s="87"/>
      <c r="IH164" s="87"/>
      <c r="II164" s="87"/>
      <c r="IJ164" s="87"/>
      <c r="IK164" s="87"/>
      <c r="IL164" s="87"/>
      <c r="IM164" s="87"/>
      <c r="IN164" s="87"/>
      <c r="IO164" s="87"/>
      <c r="IP164" s="87"/>
      <c r="IQ164" s="87"/>
      <c r="IR164" s="87"/>
      <c r="IS164" s="87"/>
      <c r="IT164" s="87"/>
      <c r="IU164" s="87"/>
      <c r="IV164" s="87"/>
    </row>
    <row r="165" spans="1:256" customFormat="1" ht="31.5" customHeight="1" x14ac:dyDescent="0.3">
      <c r="A165" s="298"/>
      <c r="B165" s="387" t="s">
        <v>155</v>
      </c>
      <c r="C165" s="388">
        <v>992</v>
      </c>
      <c r="D165" s="389" t="s">
        <v>42</v>
      </c>
      <c r="E165" s="390" t="s">
        <v>23</v>
      </c>
      <c r="F165" s="391"/>
      <c r="G165" s="392"/>
      <c r="H165" s="392"/>
      <c r="I165" s="393"/>
      <c r="J165" s="394"/>
      <c r="K165" s="395">
        <f>K168</f>
        <v>1</v>
      </c>
      <c r="L165" s="395">
        <f t="shared" ref="L165" si="112">L168</f>
        <v>0.24</v>
      </c>
      <c r="M165" s="444">
        <f t="shared" si="95"/>
        <v>24</v>
      </c>
      <c r="N165" s="101"/>
      <c r="O165" s="88"/>
      <c r="P165" s="88"/>
      <c r="Q165" s="88"/>
      <c r="R165" s="88"/>
      <c r="S165" s="88"/>
      <c r="T165" s="88"/>
      <c r="U165" s="88"/>
      <c r="V165" s="88"/>
      <c r="W165" s="88"/>
      <c r="X165" s="88"/>
      <c r="Y165" s="88"/>
      <c r="Z165" s="88"/>
      <c r="AA165" s="88"/>
      <c r="AB165" s="88"/>
      <c r="AC165" s="88"/>
      <c r="AD165" s="88"/>
      <c r="AE165" s="88"/>
      <c r="AF165" s="88"/>
      <c r="AG165" s="88"/>
      <c r="AH165" s="88"/>
      <c r="AI165" s="88"/>
      <c r="AJ165" s="88"/>
      <c r="AK165" s="88"/>
      <c r="AL165" s="88"/>
      <c r="AM165" s="88"/>
      <c r="AN165" s="88"/>
      <c r="AO165" s="88"/>
      <c r="AP165" s="88"/>
      <c r="AQ165" s="88"/>
      <c r="AR165" s="88"/>
      <c r="AS165" s="88"/>
      <c r="AT165" s="88"/>
      <c r="AU165" s="88"/>
      <c r="AV165" s="88"/>
      <c r="AW165" s="88"/>
      <c r="AX165" s="88"/>
      <c r="AY165" s="88"/>
      <c r="AZ165" s="88"/>
      <c r="BA165" s="88"/>
      <c r="BB165" s="88"/>
      <c r="BC165" s="88"/>
      <c r="BD165" s="88"/>
      <c r="BE165" s="88"/>
      <c r="BF165" s="88"/>
      <c r="BG165" s="88"/>
      <c r="BH165" s="88"/>
      <c r="BI165" s="88"/>
      <c r="BJ165" s="88"/>
      <c r="BK165" s="88"/>
      <c r="BL165" s="88"/>
      <c r="BM165" s="88"/>
      <c r="BN165" s="88"/>
      <c r="BO165" s="88"/>
      <c r="BP165" s="88"/>
      <c r="BQ165" s="88"/>
      <c r="BR165" s="88"/>
      <c r="BS165" s="88"/>
      <c r="BT165" s="88"/>
      <c r="BU165" s="88"/>
      <c r="BV165" s="88"/>
      <c r="BW165" s="88"/>
      <c r="BX165" s="88"/>
      <c r="BY165" s="88"/>
      <c r="BZ165" s="88"/>
      <c r="CA165" s="88"/>
      <c r="CB165" s="88"/>
      <c r="CC165" s="88"/>
      <c r="CD165" s="88"/>
      <c r="CE165" s="88"/>
      <c r="CF165" s="88"/>
      <c r="CG165" s="88"/>
      <c r="CH165" s="88"/>
      <c r="CI165" s="88"/>
      <c r="CJ165" s="88"/>
      <c r="CK165" s="88"/>
      <c r="CL165" s="88"/>
      <c r="CM165" s="88"/>
      <c r="CN165" s="88"/>
      <c r="CO165" s="88"/>
      <c r="CP165" s="88"/>
      <c r="CQ165" s="88"/>
      <c r="CR165" s="88"/>
      <c r="CS165" s="88"/>
      <c r="CT165" s="88"/>
      <c r="CU165" s="88"/>
      <c r="CV165" s="88"/>
      <c r="CW165" s="88"/>
      <c r="CX165" s="88"/>
      <c r="CY165" s="88"/>
      <c r="CZ165" s="88"/>
      <c r="DA165" s="88"/>
      <c r="DB165" s="88"/>
      <c r="DC165" s="88"/>
      <c r="DD165" s="88"/>
      <c r="DE165" s="88"/>
      <c r="DF165" s="88"/>
      <c r="DG165" s="88"/>
      <c r="DH165" s="88"/>
      <c r="DI165" s="88"/>
      <c r="DJ165" s="88"/>
      <c r="DK165" s="88"/>
      <c r="DL165" s="88"/>
      <c r="DM165" s="88"/>
      <c r="DN165" s="88"/>
      <c r="DO165" s="88"/>
      <c r="DP165" s="88"/>
      <c r="DQ165" s="88"/>
      <c r="DR165" s="88"/>
      <c r="DS165" s="88"/>
      <c r="DT165" s="88"/>
      <c r="DU165" s="88"/>
      <c r="DV165" s="88"/>
      <c r="DW165" s="88"/>
      <c r="DX165" s="88"/>
      <c r="DY165" s="88"/>
      <c r="DZ165" s="88"/>
      <c r="EA165" s="88"/>
      <c r="EB165" s="88"/>
      <c r="EC165" s="88"/>
      <c r="ED165" s="88"/>
      <c r="EE165" s="88"/>
      <c r="EF165" s="88"/>
      <c r="EG165" s="88"/>
      <c r="EH165" s="88"/>
      <c r="EI165" s="88"/>
      <c r="EJ165" s="88"/>
      <c r="EK165" s="88"/>
      <c r="EL165" s="88"/>
      <c r="EM165" s="88"/>
      <c r="EN165" s="88"/>
      <c r="EO165" s="88"/>
      <c r="EP165" s="88"/>
      <c r="EQ165" s="88"/>
      <c r="ER165" s="88"/>
      <c r="ES165" s="88"/>
      <c r="ET165" s="88"/>
      <c r="EU165" s="88"/>
      <c r="EV165" s="88"/>
      <c r="EW165" s="88"/>
      <c r="EX165" s="88"/>
      <c r="EY165" s="88"/>
      <c r="EZ165" s="88"/>
      <c r="FA165" s="88"/>
      <c r="FB165" s="88"/>
      <c r="FC165" s="88"/>
      <c r="FD165" s="88"/>
      <c r="FE165" s="88"/>
      <c r="FF165" s="88"/>
      <c r="FG165" s="88"/>
      <c r="FH165" s="88"/>
      <c r="FI165" s="88"/>
      <c r="FJ165" s="88"/>
      <c r="FK165" s="88"/>
      <c r="FL165" s="88"/>
      <c r="FM165" s="88"/>
      <c r="FN165" s="88"/>
      <c r="FO165" s="88"/>
      <c r="FP165" s="88"/>
      <c r="FQ165" s="88"/>
      <c r="FR165" s="88"/>
      <c r="FS165" s="88"/>
      <c r="FT165" s="88"/>
      <c r="FU165" s="88"/>
      <c r="FV165" s="88"/>
      <c r="FW165" s="88"/>
      <c r="FX165" s="88"/>
      <c r="FY165" s="88"/>
      <c r="FZ165" s="88"/>
      <c r="GA165" s="88"/>
      <c r="GB165" s="88"/>
      <c r="GC165" s="88"/>
      <c r="GD165" s="88"/>
      <c r="GE165" s="88"/>
      <c r="GF165" s="88"/>
      <c r="GG165" s="88"/>
      <c r="GH165" s="88"/>
      <c r="GI165" s="88"/>
      <c r="GJ165" s="88"/>
      <c r="GK165" s="88"/>
      <c r="GL165" s="88"/>
      <c r="GM165" s="88"/>
      <c r="GN165" s="88"/>
      <c r="GO165" s="88"/>
      <c r="GP165" s="88"/>
      <c r="GQ165" s="88"/>
      <c r="GR165" s="88"/>
      <c r="GS165" s="88"/>
      <c r="GT165" s="88"/>
      <c r="GU165" s="88"/>
      <c r="GV165" s="88"/>
      <c r="GW165" s="88"/>
      <c r="GX165" s="88"/>
      <c r="GY165" s="88"/>
      <c r="GZ165" s="88"/>
      <c r="HA165" s="88"/>
      <c r="HB165" s="88"/>
      <c r="HC165" s="88"/>
      <c r="HD165" s="88"/>
      <c r="HE165" s="88"/>
      <c r="HF165" s="88"/>
      <c r="HG165" s="88"/>
      <c r="HH165" s="88"/>
      <c r="HI165" s="88"/>
      <c r="HJ165" s="88"/>
      <c r="HK165" s="88"/>
      <c r="HL165" s="88"/>
      <c r="HM165" s="88"/>
      <c r="HN165" s="88"/>
      <c r="HO165" s="88"/>
      <c r="HP165" s="88"/>
      <c r="HQ165" s="88"/>
      <c r="HR165" s="88"/>
      <c r="HS165" s="88"/>
      <c r="HT165" s="88"/>
      <c r="HU165" s="88"/>
      <c r="HV165" s="88"/>
      <c r="HW165" s="88"/>
      <c r="HX165" s="88"/>
      <c r="HY165" s="88"/>
      <c r="HZ165" s="88"/>
      <c r="IA165" s="88"/>
      <c r="IB165" s="88"/>
      <c r="IC165" s="88"/>
      <c r="ID165" s="88"/>
      <c r="IE165" s="88"/>
      <c r="IF165" s="88"/>
      <c r="IG165" s="88"/>
      <c r="IH165" s="88"/>
      <c r="II165" s="88"/>
      <c r="IJ165" s="88"/>
      <c r="IK165" s="88"/>
      <c r="IL165" s="88"/>
      <c r="IM165" s="88"/>
      <c r="IN165" s="88"/>
      <c r="IO165" s="88"/>
      <c r="IP165" s="88"/>
      <c r="IQ165" s="88"/>
      <c r="IR165" s="88"/>
      <c r="IS165" s="88"/>
      <c r="IT165" s="88"/>
      <c r="IU165" s="88"/>
      <c r="IV165" s="88"/>
    </row>
    <row r="166" spans="1:256" customFormat="1" ht="20.25" customHeight="1" x14ac:dyDescent="0.3">
      <c r="A166" s="298"/>
      <c r="B166" s="396" t="s">
        <v>154</v>
      </c>
      <c r="C166" s="388">
        <v>992</v>
      </c>
      <c r="D166" s="389" t="s">
        <v>42</v>
      </c>
      <c r="E166" s="390" t="s">
        <v>23</v>
      </c>
      <c r="F166" s="391" t="s">
        <v>156</v>
      </c>
      <c r="G166" s="392" t="s">
        <v>66</v>
      </c>
      <c r="H166" s="392" t="s">
        <v>24</v>
      </c>
      <c r="I166" s="393" t="s">
        <v>123</v>
      </c>
      <c r="J166" s="394"/>
      <c r="K166" s="395">
        <f>K169</f>
        <v>1</v>
      </c>
      <c r="L166" s="395">
        <f t="shared" ref="L166" si="113">L169</f>
        <v>0.24</v>
      </c>
      <c r="M166" s="444">
        <f t="shared" si="95"/>
        <v>24</v>
      </c>
      <c r="N166" s="101"/>
      <c r="O166" s="88"/>
      <c r="P166" s="88"/>
      <c r="Q166" s="88"/>
      <c r="R166" s="88"/>
      <c r="S166" s="88"/>
      <c r="T166" s="88"/>
      <c r="U166" s="88"/>
      <c r="V166" s="88"/>
      <c r="W166" s="88"/>
      <c r="X166" s="88"/>
      <c r="Y166" s="88"/>
      <c r="Z166" s="88"/>
      <c r="AA166" s="88"/>
      <c r="AB166" s="88"/>
      <c r="AC166" s="88"/>
      <c r="AD166" s="88"/>
      <c r="AE166" s="88"/>
      <c r="AF166" s="88"/>
      <c r="AG166" s="88"/>
      <c r="AH166" s="88"/>
      <c r="AI166" s="88"/>
      <c r="AJ166" s="88"/>
      <c r="AK166" s="88"/>
      <c r="AL166" s="88"/>
      <c r="AM166" s="88"/>
      <c r="AN166" s="88"/>
      <c r="AO166" s="88"/>
      <c r="AP166" s="88"/>
      <c r="AQ166" s="88"/>
      <c r="AR166" s="88"/>
      <c r="AS166" s="88"/>
      <c r="AT166" s="88"/>
      <c r="AU166" s="88"/>
      <c r="AV166" s="88"/>
      <c r="AW166" s="88"/>
      <c r="AX166" s="88"/>
      <c r="AY166" s="88"/>
      <c r="AZ166" s="88"/>
      <c r="BA166" s="88"/>
      <c r="BB166" s="88"/>
      <c r="BC166" s="88"/>
      <c r="BD166" s="88"/>
      <c r="BE166" s="88"/>
      <c r="BF166" s="88"/>
      <c r="BG166" s="88"/>
      <c r="BH166" s="88"/>
      <c r="BI166" s="88"/>
      <c r="BJ166" s="88"/>
      <c r="BK166" s="88"/>
      <c r="BL166" s="88"/>
      <c r="BM166" s="88"/>
      <c r="BN166" s="88"/>
      <c r="BO166" s="88"/>
      <c r="BP166" s="88"/>
      <c r="BQ166" s="88"/>
      <c r="BR166" s="88"/>
      <c r="BS166" s="88"/>
      <c r="BT166" s="88"/>
      <c r="BU166" s="88"/>
      <c r="BV166" s="88"/>
      <c r="BW166" s="88"/>
      <c r="BX166" s="88"/>
      <c r="BY166" s="88"/>
      <c r="BZ166" s="88"/>
      <c r="CA166" s="88"/>
      <c r="CB166" s="88"/>
      <c r="CC166" s="88"/>
      <c r="CD166" s="88"/>
      <c r="CE166" s="88"/>
      <c r="CF166" s="88"/>
      <c r="CG166" s="88"/>
      <c r="CH166" s="88"/>
      <c r="CI166" s="88"/>
      <c r="CJ166" s="88"/>
      <c r="CK166" s="88"/>
      <c r="CL166" s="88"/>
      <c r="CM166" s="88"/>
      <c r="CN166" s="88"/>
      <c r="CO166" s="88"/>
      <c r="CP166" s="88"/>
      <c r="CQ166" s="88"/>
      <c r="CR166" s="88"/>
      <c r="CS166" s="88"/>
      <c r="CT166" s="88"/>
      <c r="CU166" s="88"/>
      <c r="CV166" s="88"/>
      <c r="CW166" s="88"/>
      <c r="CX166" s="88"/>
      <c r="CY166" s="88"/>
      <c r="CZ166" s="88"/>
      <c r="DA166" s="88"/>
      <c r="DB166" s="88"/>
      <c r="DC166" s="88"/>
      <c r="DD166" s="88"/>
      <c r="DE166" s="88"/>
      <c r="DF166" s="88"/>
      <c r="DG166" s="88"/>
      <c r="DH166" s="88"/>
      <c r="DI166" s="88"/>
      <c r="DJ166" s="88"/>
      <c r="DK166" s="88"/>
      <c r="DL166" s="88"/>
      <c r="DM166" s="88"/>
      <c r="DN166" s="88"/>
      <c r="DO166" s="88"/>
      <c r="DP166" s="88"/>
      <c r="DQ166" s="88"/>
      <c r="DR166" s="88"/>
      <c r="DS166" s="88"/>
      <c r="DT166" s="88"/>
      <c r="DU166" s="88"/>
      <c r="DV166" s="88"/>
      <c r="DW166" s="88"/>
      <c r="DX166" s="88"/>
      <c r="DY166" s="88"/>
      <c r="DZ166" s="88"/>
      <c r="EA166" s="88"/>
      <c r="EB166" s="88"/>
      <c r="EC166" s="88"/>
      <c r="ED166" s="88"/>
      <c r="EE166" s="88"/>
      <c r="EF166" s="88"/>
      <c r="EG166" s="88"/>
      <c r="EH166" s="88"/>
      <c r="EI166" s="88"/>
      <c r="EJ166" s="88"/>
      <c r="EK166" s="88"/>
      <c r="EL166" s="88"/>
      <c r="EM166" s="88"/>
      <c r="EN166" s="88"/>
      <c r="EO166" s="88"/>
      <c r="EP166" s="88"/>
      <c r="EQ166" s="88"/>
      <c r="ER166" s="88"/>
      <c r="ES166" s="88"/>
      <c r="ET166" s="88"/>
      <c r="EU166" s="88"/>
      <c r="EV166" s="88"/>
      <c r="EW166" s="88"/>
      <c r="EX166" s="88"/>
      <c r="EY166" s="88"/>
      <c r="EZ166" s="88"/>
      <c r="FA166" s="88"/>
      <c r="FB166" s="88"/>
      <c r="FC166" s="88"/>
      <c r="FD166" s="88"/>
      <c r="FE166" s="88"/>
      <c r="FF166" s="88"/>
      <c r="FG166" s="88"/>
      <c r="FH166" s="88"/>
      <c r="FI166" s="88"/>
      <c r="FJ166" s="88"/>
      <c r="FK166" s="88"/>
      <c r="FL166" s="88"/>
      <c r="FM166" s="88"/>
      <c r="FN166" s="88"/>
      <c r="FO166" s="88"/>
      <c r="FP166" s="88"/>
      <c r="FQ166" s="88"/>
      <c r="FR166" s="88"/>
      <c r="FS166" s="88"/>
      <c r="FT166" s="88"/>
      <c r="FU166" s="88"/>
      <c r="FV166" s="88"/>
      <c r="FW166" s="88"/>
      <c r="FX166" s="88"/>
      <c r="FY166" s="88"/>
      <c r="FZ166" s="88"/>
      <c r="GA166" s="88"/>
      <c r="GB166" s="88"/>
      <c r="GC166" s="88"/>
      <c r="GD166" s="88"/>
      <c r="GE166" s="88"/>
      <c r="GF166" s="88"/>
      <c r="GG166" s="88"/>
      <c r="GH166" s="88"/>
      <c r="GI166" s="88"/>
      <c r="GJ166" s="88"/>
      <c r="GK166" s="88"/>
      <c r="GL166" s="88"/>
      <c r="GM166" s="88"/>
      <c r="GN166" s="88"/>
      <c r="GO166" s="88"/>
      <c r="GP166" s="88"/>
      <c r="GQ166" s="88"/>
      <c r="GR166" s="88"/>
      <c r="GS166" s="88"/>
      <c r="GT166" s="88"/>
      <c r="GU166" s="88"/>
      <c r="GV166" s="88"/>
      <c r="GW166" s="88"/>
      <c r="GX166" s="88"/>
      <c r="GY166" s="88"/>
      <c r="GZ166" s="88"/>
      <c r="HA166" s="88"/>
      <c r="HB166" s="88"/>
      <c r="HC166" s="88"/>
      <c r="HD166" s="88"/>
      <c r="HE166" s="88"/>
      <c r="HF166" s="88"/>
      <c r="HG166" s="88"/>
      <c r="HH166" s="88"/>
      <c r="HI166" s="88"/>
      <c r="HJ166" s="88"/>
      <c r="HK166" s="88"/>
      <c r="HL166" s="88"/>
      <c r="HM166" s="88"/>
      <c r="HN166" s="88"/>
      <c r="HO166" s="88"/>
      <c r="HP166" s="88"/>
      <c r="HQ166" s="88"/>
      <c r="HR166" s="88"/>
      <c r="HS166" s="88"/>
      <c r="HT166" s="88"/>
      <c r="HU166" s="88"/>
      <c r="HV166" s="88"/>
      <c r="HW166" s="88"/>
      <c r="HX166" s="88"/>
      <c r="HY166" s="88"/>
      <c r="HZ166" s="88"/>
      <c r="IA166" s="88"/>
      <c r="IB166" s="88"/>
      <c r="IC166" s="88"/>
      <c r="ID166" s="88"/>
      <c r="IE166" s="88"/>
      <c r="IF166" s="88"/>
      <c r="IG166" s="88"/>
      <c r="IH166" s="88"/>
      <c r="II166" s="88"/>
      <c r="IJ166" s="88"/>
      <c r="IK166" s="88"/>
      <c r="IL166" s="88"/>
      <c r="IM166" s="88"/>
      <c r="IN166" s="88"/>
      <c r="IO166" s="88"/>
      <c r="IP166" s="88"/>
      <c r="IQ166" s="88"/>
      <c r="IR166" s="88"/>
      <c r="IS166" s="88"/>
      <c r="IT166" s="88"/>
      <c r="IU166" s="88"/>
      <c r="IV166" s="88"/>
    </row>
    <row r="167" spans="1:256" customFormat="1" ht="42" customHeight="1" x14ac:dyDescent="0.3">
      <c r="A167" s="299"/>
      <c r="B167" s="397" t="s">
        <v>378</v>
      </c>
      <c r="C167" s="398">
        <v>992</v>
      </c>
      <c r="D167" s="399" t="s">
        <v>42</v>
      </c>
      <c r="E167" s="391" t="s">
        <v>23</v>
      </c>
      <c r="F167" s="390" t="s">
        <v>156</v>
      </c>
      <c r="G167" s="400" t="s">
        <v>68</v>
      </c>
      <c r="H167" s="400" t="s">
        <v>24</v>
      </c>
      <c r="I167" s="394" t="s">
        <v>123</v>
      </c>
      <c r="J167" s="393"/>
      <c r="K167" s="401">
        <f>K168</f>
        <v>1</v>
      </c>
      <c r="L167" s="401">
        <f t="shared" ref="L167:L168" si="114">L168</f>
        <v>0.24</v>
      </c>
      <c r="M167" s="444">
        <f t="shared" si="95"/>
        <v>24</v>
      </c>
      <c r="N167" s="101"/>
      <c r="O167" s="88"/>
      <c r="P167" s="88"/>
      <c r="Q167" s="88"/>
      <c r="R167" s="88"/>
      <c r="S167" s="88"/>
      <c r="T167" s="88"/>
      <c r="U167" s="88"/>
      <c r="V167" s="88"/>
      <c r="W167" s="88"/>
      <c r="X167" s="88"/>
      <c r="Y167" s="88"/>
      <c r="Z167" s="88"/>
      <c r="AA167" s="88"/>
      <c r="AB167" s="88"/>
      <c r="AC167" s="88"/>
      <c r="AD167" s="88"/>
      <c r="AE167" s="88"/>
      <c r="AF167" s="88"/>
      <c r="AG167" s="88"/>
      <c r="AH167" s="88"/>
      <c r="AI167" s="88"/>
      <c r="AJ167" s="88"/>
      <c r="AK167" s="88"/>
      <c r="AL167" s="88"/>
      <c r="AM167" s="88"/>
      <c r="AN167" s="88"/>
      <c r="AO167" s="88"/>
      <c r="AP167" s="88"/>
      <c r="AQ167" s="88"/>
      <c r="AR167" s="88"/>
      <c r="AS167" s="88"/>
      <c r="AT167" s="88"/>
      <c r="AU167" s="88"/>
      <c r="AV167" s="88"/>
      <c r="AW167" s="88"/>
      <c r="AX167" s="88"/>
      <c r="AY167" s="88"/>
      <c r="AZ167" s="88"/>
      <c r="BA167" s="88"/>
      <c r="BB167" s="88"/>
      <c r="BC167" s="88"/>
      <c r="BD167" s="88"/>
      <c r="BE167" s="88"/>
      <c r="BF167" s="88"/>
      <c r="BG167" s="88"/>
      <c r="BH167" s="88"/>
      <c r="BI167" s="88"/>
      <c r="BJ167" s="88"/>
      <c r="BK167" s="88"/>
      <c r="BL167" s="88"/>
      <c r="BM167" s="88"/>
      <c r="BN167" s="88"/>
      <c r="BO167" s="88"/>
      <c r="BP167" s="88"/>
      <c r="BQ167" s="88"/>
      <c r="BR167" s="88"/>
      <c r="BS167" s="88"/>
      <c r="BT167" s="88"/>
      <c r="BU167" s="88"/>
      <c r="BV167" s="88"/>
      <c r="BW167" s="88"/>
      <c r="BX167" s="88"/>
      <c r="BY167" s="88"/>
      <c r="BZ167" s="88"/>
      <c r="CA167" s="88"/>
      <c r="CB167" s="88"/>
      <c r="CC167" s="88"/>
      <c r="CD167" s="88"/>
      <c r="CE167" s="88"/>
      <c r="CF167" s="88"/>
      <c r="CG167" s="88"/>
      <c r="CH167" s="88"/>
      <c r="CI167" s="88"/>
      <c r="CJ167" s="88"/>
      <c r="CK167" s="88"/>
      <c r="CL167" s="88"/>
      <c r="CM167" s="88"/>
      <c r="CN167" s="88"/>
      <c r="CO167" s="88"/>
      <c r="CP167" s="88"/>
      <c r="CQ167" s="88"/>
      <c r="CR167" s="88"/>
      <c r="CS167" s="88"/>
      <c r="CT167" s="88"/>
      <c r="CU167" s="88"/>
      <c r="CV167" s="88"/>
      <c r="CW167" s="88"/>
      <c r="CX167" s="88"/>
      <c r="CY167" s="88"/>
      <c r="CZ167" s="88"/>
      <c r="DA167" s="88"/>
      <c r="DB167" s="88"/>
      <c r="DC167" s="88"/>
      <c r="DD167" s="88"/>
      <c r="DE167" s="88"/>
      <c r="DF167" s="88"/>
      <c r="DG167" s="88"/>
      <c r="DH167" s="88"/>
      <c r="DI167" s="88"/>
      <c r="DJ167" s="88"/>
      <c r="DK167" s="88"/>
      <c r="DL167" s="88"/>
      <c r="DM167" s="88"/>
      <c r="DN167" s="88"/>
      <c r="DO167" s="88"/>
      <c r="DP167" s="88"/>
      <c r="DQ167" s="88"/>
      <c r="DR167" s="88"/>
      <c r="DS167" s="88"/>
      <c r="DT167" s="88"/>
      <c r="DU167" s="88"/>
      <c r="DV167" s="88"/>
      <c r="DW167" s="88"/>
      <c r="DX167" s="88"/>
      <c r="DY167" s="88"/>
      <c r="DZ167" s="88"/>
      <c r="EA167" s="88"/>
      <c r="EB167" s="88"/>
      <c r="EC167" s="88"/>
      <c r="ED167" s="88"/>
      <c r="EE167" s="88"/>
      <c r="EF167" s="88"/>
      <c r="EG167" s="88"/>
      <c r="EH167" s="88"/>
      <c r="EI167" s="88"/>
      <c r="EJ167" s="88"/>
      <c r="EK167" s="88"/>
      <c r="EL167" s="88"/>
      <c r="EM167" s="88"/>
      <c r="EN167" s="88"/>
      <c r="EO167" s="88"/>
      <c r="EP167" s="88"/>
      <c r="EQ167" s="88"/>
      <c r="ER167" s="88"/>
      <c r="ES167" s="88"/>
      <c r="ET167" s="88"/>
      <c r="EU167" s="88"/>
      <c r="EV167" s="88"/>
      <c r="EW167" s="88"/>
      <c r="EX167" s="88"/>
      <c r="EY167" s="88"/>
      <c r="EZ167" s="88"/>
      <c r="FA167" s="88"/>
      <c r="FB167" s="88"/>
      <c r="FC167" s="88"/>
      <c r="FD167" s="88"/>
      <c r="FE167" s="88"/>
      <c r="FF167" s="88"/>
      <c r="FG167" s="88"/>
      <c r="FH167" s="88"/>
      <c r="FI167" s="88"/>
      <c r="FJ167" s="88"/>
      <c r="FK167" s="88"/>
      <c r="FL167" s="88"/>
      <c r="FM167" s="88"/>
      <c r="FN167" s="88"/>
      <c r="FO167" s="88"/>
      <c r="FP167" s="88"/>
      <c r="FQ167" s="88"/>
      <c r="FR167" s="88"/>
      <c r="FS167" s="88"/>
      <c r="FT167" s="88"/>
      <c r="FU167" s="88"/>
      <c r="FV167" s="88"/>
      <c r="FW167" s="88"/>
      <c r="FX167" s="88"/>
      <c r="FY167" s="88"/>
      <c r="FZ167" s="88"/>
      <c r="GA167" s="88"/>
      <c r="GB167" s="88"/>
      <c r="GC167" s="88"/>
      <c r="GD167" s="88"/>
      <c r="GE167" s="88"/>
      <c r="GF167" s="88"/>
      <c r="GG167" s="88"/>
      <c r="GH167" s="88"/>
      <c r="GI167" s="88"/>
      <c r="GJ167" s="88"/>
      <c r="GK167" s="88"/>
      <c r="GL167" s="88"/>
      <c r="GM167" s="88"/>
      <c r="GN167" s="88"/>
      <c r="GO167" s="88"/>
      <c r="GP167" s="88"/>
      <c r="GQ167" s="88"/>
      <c r="GR167" s="88"/>
      <c r="GS167" s="88"/>
      <c r="GT167" s="88"/>
      <c r="GU167" s="88"/>
      <c r="GV167" s="88"/>
      <c r="GW167" s="88"/>
      <c r="GX167" s="88"/>
      <c r="GY167" s="88"/>
      <c r="GZ167" s="88"/>
      <c r="HA167" s="88"/>
      <c r="HB167" s="88"/>
      <c r="HC167" s="88"/>
      <c r="HD167" s="88"/>
      <c r="HE167" s="88"/>
      <c r="HF167" s="88"/>
      <c r="HG167" s="88"/>
      <c r="HH167" s="88"/>
      <c r="HI167" s="88"/>
      <c r="HJ167" s="88"/>
      <c r="HK167" s="88"/>
      <c r="HL167" s="88"/>
      <c r="HM167" s="88"/>
      <c r="HN167" s="88"/>
      <c r="HO167" s="88"/>
      <c r="HP167" s="88"/>
      <c r="HQ167" s="88"/>
      <c r="HR167" s="88"/>
      <c r="HS167" s="88"/>
      <c r="HT167" s="88"/>
      <c r="HU167" s="88"/>
      <c r="HV167" s="88"/>
      <c r="HW167" s="88"/>
      <c r="HX167" s="88"/>
      <c r="HY167" s="88"/>
      <c r="HZ167" s="88"/>
      <c r="IA167" s="88"/>
      <c r="IB167" s="88"/>
      <c r="IC167" s="88"/>
      <c r="ID167" s="88"/>
      <c r="IE167" s="88"/>
      <c r="IF167" s="88"/>
      <c r="IG167" s="88"/>
      <c r="IH167" s="88"/>
      <c r="II167" s="88"/>
      <c r="IJ167" s="88"/>
      <c r="IK167" s="88"/>
      <c r="IL167" s="88"/>
      <c r="IM167" s="88"/>
      <c r="IN167" s="88"/>
      <c r="IO167" s="88"/>
      <c r="IP167" s="88"/>
      <c r="IQ167" s="88"/>
      <c r="IR167" s="88"/>
      <c r="IS167" s="88"/>
      <c r="IT167" s="88"/>
      <c r="IU167" s="88"/>
      <c r="IV167" s="88"/>
    </row>
    <row r="168" spans="1:256" customFormat="1" ht="27" customHeight="1" x14ac:dyDescent="0.3">
      <c r="A168" s="298"/>
      <c r="B168" s="396" t="s">
        <v>157</v>
      </c>
      <c r="C168" s="388">
        <v>992</v>
      </c>
      <c r="D168" s="389" t="s">
        <v>42</v>
      </c>
      <c r="E168" s="390" t="s">
        <v>23</v>
      </c>
      <c r="F168" s="390" t="s">
        <v>156</v>
      </c>
      <c r="G168" s="400" t="s">
        <v>68</v>
      </c>
      <c r="H168" s="400" t="s">
        <v>24</v>
      </c>
      <c r="I168" s="394" t="s">
        <v>158</v>
      </c>
      <c r="J168" s="394"/>
      <c r="K168" s="395">
        <f>K169</f>
        <v>1</v>
      </c>
      <c r="L168" s="395">
        <f t="shared" si="114"/>
        <v>0.24</v>
      </c>
      <c r="M168" s="444">
        <f t="shared" si="95"/>
        <v>24</v>
      </c>
      <c r="N168" s="101"/>
      <c r="O168" s="88"/>
      <c r="P168" s="88"/>
      <c r="Q168" s="88"/>
      <c r="R168" s="88"/>
      <c r="S168" s="88"/>
      <c r="T168" s="88"/>
      <c r="U168" s="88"/>
      <c r="V168" s="88"/>
      <c r="W168" s="88"/>
      <c r="X168" s="88"/>
      <c r="Y168" s="88"/>
      <c r="Z168" s="88"/>
      <c r="AA168" s="88"/>
      <c r="AB168" s="88"/>
      <c r="AC168" s="88"/>
      <c r="AD168" s="88"/>
      <c r="AE168" s="88"/>
      <c r="AF168" s="88"/>
      <c r="AG168" s="88"/>
      <c r="AH168" s="88"/>
      <c r="AI168" s="88"/>
      <c r="AJ168" s="88"/>
      <c r="AK168" s="88"/>
      <c r="AL168" s="88"/>
      <c r="AM168" s="88"/>
      <c r="AN168" s="88"/>
      <c r="AO168" s="88"/>
      <c r="AP168" s="88"/>
      <c r="AQ168" s="88"/>
      <c r="AR168" s="88"/>
      <c r="AS168" s="88"/>
      <c r="AT168" s="88"/>
      <c r="AU168" s="88"/>
      <c r="AV168" s="88"/>
      <c r="AW168" s="88"/>
      <c r="AX168" s="88"/>
      <c r="AY168" s="88"/>
      <c r="AZ168" s="88"/>
      <c r="BA168" s="88"/>
      <c r="BB168" s="88"/>
      <c r="BC168" s="88"/>
      <c r="BD168" s="88"/>
      <c r="BE168" s="88"/>
      <c r="BF168" s="88"/>
      <c r="BG168" s="88"/>
      <c r="BH168" s="88"/>
      <c r="BI168" s="88"/>
      <c r="BJ168" s="88"/>
      <c r="BK168" s="88"/>
      <c r="BL168" s="88"/>
      <c r="BM168" s="88"/>
      <c r="BN168" s="88"/>
      <c r="BO168" s="88"/>
      <c r="BP168" s="88"/>
      <c r="BQ168" s="88"/>
      <c r="BR168" s="88"/>
      <c r="BS168" s="88"/>
      <c r="BT168" s="88"/>
      <c r="BU168" s="88"/>
      <c r="BV168" s="88"/>
      <c r="BW168" s="88"/>
      <c r="BX168" s="88"/>
      <c r="BY168" s="88"/>
      <c r="BZ168" s="88"/>
      <c r="CA168" s="88"/>
      <c r="CB168" s="88"/>
      <c r="CC168" s="88"/>
      <c r="CD168" s="88"/>
      <c r="CE168" s="88"/>
      <c r="CF168" s="88"/>
      <c r="CG168" s="88"/>
      <c r="CH168" s="88"/>
      <c r="CI168" s="88"/>
      <c r="CJ168" s="88"/>
      <c r="CK168" s="88"/>
      <c r="CL168" s="88"/>
      <c r="CM168" s="88"/>
      <c r="CN168" s="88"/>
      <c r="CO168" s="88"/>
      <c r="CP168" s="88"/>
      <c r="CQ168" s="88"/>
      <c r="CR168" s="88"/>
      <c r="CS168" s="88"/>
      <c r="CT168" s="88"/>
      <c r="CU168" s="88"/>
      <c r="CV168" s="88"/>
      <c r="CW168" s="88"/>
      <c r="CX168" s="88"/>
      <c r="CY168" s="88"/>
      <c r="CZ168" s="88"/>
      <c r="DA168" s="88"/>
      <c r="DB168" s="88"/>
      <c r="DC168" s="88"/>
      <c r="DD168" s="88"/>
      <c r="DE168" s="88"/>
      <c r="DF168" s="88"/>
      <c r="DG168" s="88"/>
      <c r="DH168" s="88"/>
      <c r="DI168" s="88"/>
      <c r="DJ168" s="88"/>
      <c r="DK168" s="88"/>
      <c r="DL168" s="88"/>
      <c r="DM168" s="88"/>
      <c r="DN168" s="88"/>
      <c r="DO168" s="88"/>
      <c r="DP168" s="88"/>
      <c r="DQ168" s="88"/>
      <c r="DR168" s="88"/>
      <c r="DS168" s="88"/>
      <c r="DT168" s="88"/>
      <c r="DU168" s="88"/>
      <c r="DV168" s="88"/>
      <c r="DW168" s="88"/>
      <c r="DX168" s="88"/>
      <c r="DY168" s="88"/>
      <c r="DZ168" s="88"/>
      <c r="EA168" s="88"/>
      <c r="EB168" s="88"/>
      <c r="EC168" s="88"/>
      <c r="ED168" s="88"/>
      <c r="EE168" s="88"/>
      <c r="EF168" s="88"/>
      <c r="EG168" s="88"/>
      <c r="EH168" s="88"/>
      <c r="EI168" s="88"/>
      <c r="EJ168" s="88"/>
      <c r="EK168" s="88"/>
      <c r="EL168" s="88"/>
      <c r="EM168" s="88"/>
      <c r="EN168" s="88"/>
      <c r="EO168" s="88"/>
      <c r="EP168" s="88"/>
      <c r="EQ168" s="88"/>
      <c r="ER168" s="88"/>
      <c r="ES168" s="88"/>
      <c r="ET168" s="88"/>
      <c r="EU168" s="88"/>
      <c r="EV168" s="88"/>
      <c r="EW168" s="88"/>
      <c r="EX168" s="88"/>
      <c r="EY168" s="88"/>
      <c r="EZ168" s="88"/>
      <c r="FA168" s="88"/>
      <c r="FB168" s="88"/>
      <c r="FC168" s="88"/>
      <c r="FD168" s="88"/>
      <c r="FE168" s="88"/>
      <c r="FF168" s="88"/>
      <c r="FG168" s="88"/>
      <c r="FH168" s="88"/>
      <c r="FI168" s="88"/>
      <c r="FJ168" s="88"/>
      <c r="FK168" s="88"/>
      <c r="FL168" s="88"/>
      <c r="FM168" s="88"/>
      <c r="FN168" s="88"/>
      <c r="FO168" s="88"/>
      <c r="FP168" s="88"/>
      <c r="FQ168" s="88"/>
      <c r="FR168" s="88"/>
      <c r="FS168" s="88"/>
      <c r="FT168" s="88"/>
      <c r="FU168" s="88"/>
      <c r="FV168" s="88"/>
      <c r="FW168" s="88"/>
      <c r="FX168" s="88"/>
      <c r="FY168" s="88"/>
      <c r="FZ168" s="88"/>
      <c r="GA168" s="88"/>
      <c r="GB168" s="88"/>
      <c r="GC168" s="88"/>
      <c r="GD168" s="88"/>
      <c r="GE168" s="88"/>
      <c r="GF168" s="88"/>
      <c r="GG168" s="88"/>
      <c r="GH168" s="88"/>
      <c r="GI168" s="88"/>
      <c r="GJ168" s="88"/>
      <c r="GK168" s="88"/>
      <c r="GL168" s="88"/>
      <c r="GM168" s="88"/>
      <c r="GN168" s="88"/>
      <c r="GO168" s="88"/>
      <c r="GP168" s="88"/>
      <c r="GQ168" s="88"/>
      <c r="GR168" s="88"/>
      <c r="GS168" s="88"/>
      <c r="GT168" s="88"/>
      <c r="GU168" s="88"/>
      <c r="GV168" s="88"/>
      <c r="GW168" s="88"/>
      <c r="GX168" s="88"/>
      <c r="GY168" s="88"/>
      <c r="GZ168" s="88"/>
      <c r="HA168" s="88"/>
      <c r="HB168" s="88"/>
      <c r="HC168" s="88"/>
      <c r="HD168" s="88"/>
      <c r="HE168" s="88"/>
      <c r="HF168" s="88"/>
      <c r="HG168" s="88"/>
      <c r="HH168" s="88"/>
      <c r="HI168" s="88"/>
      <c r="HJ168" s="88"/>
      <c r="HK168" s="88"/>
      <c r="HL168" s="88"/>
      <c r="HM168" s="88"/>
      <c r="HN168" s="88"/>
      <c r="HO168" s="88"/>
      <c r="HP168" s="88"/>
      <c r="HQ168" s="88"/>
      <c r="HR168" s="88"/>
      <c r="HS168" s="88"/>
      <c r="HT168" s="88"/>
      <c r="HU168" s="88"/>
      <c r="HV168" s="88"/>
      <c r="HW168" s="88"/>
      <c r="HX168" s="88"/>
      <c r="HY168" s="88"/>
      <c r="HZ168" s="88"/>
      <c r="IA168" s="88"/>
      <c r="IB168" s="88"/>
      <c r="IC168" s="88"/>
      <c r="ID168" s="88"/>
      <c r="IE168" s="88"/>
      <c r="IF168" s="88"/>
      <c r="IG168" s="88"/>
      <c r="IH168" s="88"/>
      <c r="II168" s="88"/>
      <c r="IJ168" s="88"/>
      <c r="IK168" s="88"/>
      <c r="IL168" s="88"/>
      <c r="IM168" s="88"/>
      <c r="IN168" s="88"/>
      <c r="IO168" s="88"/>
      <c r="IP168" s="88"/>
      <c r="IQ168" s="88"/>
      <c r="IR168" s="88"/>
      <c r="IS168" s="88"/>
      <c r="IT168" s="88"/>
      <c r="IU168" s="88"/>
      <c r="IV168" s="88"/>
    </row>
    <row r="169" spans="1:256" customFormat="1" ht="26.25" customHeight="1" x14ac:dyDescent="0.3">
      <c r="A169" s="299"/>
      <c r="B169" s="397" t="s">
        <v>159</v>
      </c>
      <c r="C169" s="398">
        <v>992</v>
      </c>
      <c r="D169" s="399" t="s">
        <v>42</v>
      </c>
      <c r="E169" s="391" t="s">
        <v>23</v>
      </c>
      <c r="F169" s="391" t="s">
        <v>156</v>
      </c>
      <c r="G169" s="392" t="s">
        <v>68</v>
      </c>
      <c r="H169" s="392" t="s">
        <v>24</v>
      </c>
      <c r="I169" s="393" t="s">
        <v>158</v>
      </c>
      <c r="J169" s="393" t="s">
        <v>179</v>
      </c>
      <c r="K169" s="401">
        <v>1</v>
      </c>
      <c r="L169" s="401">
        <v>0.24</v>
      </c>
      <c r="M169" s="444">
        <f t="shared" si="95"/>
        <v>24</v>
      </c>
      <c r="N169" s="101"/>
      <c r="O169" s="88"/>
      <c r="P169" s="88"/>
      <c r="Q169" s="88"/>
      <c r="R169" s="88"/>
      <c r="S169" s="88"/>
      <c r="T169" s="88"/>
      <c r="U169" s="88"/>
      <c r="V169" s="88"/>
      <c r="W169" s="88"/>
      <c r="X169" s="88"/>
      <c r="Y169" s="88"/>
      <c r="Z169" s="88"/>
      <c r="AA169" s="88"/>
      <c r="AB169" s="88"/>
      <c r="AC169" s="88"/>
      <c r="AD169" s="88"/>
      <c r="AE169" s="88"/>
      <c r="AF169" s="88"/>
      <c r="AG169" s="88"/>
      <c r="AH169" s="88"/>
      <c r="AI169" s="88"/>
      <c r="AJ169" s="88"/>
      <c r="AK169" s="88"/>
      <c r="AL169" s="88"/>
      <c r="AM169" s="88"/>
      <c r="AN169" s="88"/>
      <c r="AO169" s="88"/>
      <c r="AP169" s="88"/>
      <c r="AQ169" s="88"/>
      <c r="AR169" s="88"/>
      <c r="AS169" s="88"/>
      <c r="AT169" s="88"/>
      <c r="AU169" s="88"/>
      <c r="AV169" s="88"/>
      <c r="AW169" s="88"/>
      <c r="AX169" s="88"/>
      <c r="AY169" s="88"/>
      <c r="AZ169" s="88"/>
      <c r="BA169" s="88"/>
      <c r="BB169" s="88"/>
      <c r="BC169" s="88"/>
      <c r="BD169" s="88"/>
      <c r="BE169" s="88"/>
      <c r="BF169" s="88"/>
      <c r="BG169" s="88"/>
      <c r="BH169" s="88"/>
      <c r="BI169" s="88"/>
      <c r="BJ169" s="88"/>
      <c r="BK169" s="88"/>
      <c r="BL169" s="88"/>
      <c r="BM169" s="88"/>
      <c r="BN169" s="88"/>
      <c r="BO169" s="88"/>
      <c r="BP169" s="88"/>
      <c r="BQ169" s="88"/>
      <c r="BR169" s="88"/>
      <c r="BS169" s="88"/>
      <c r="BT169" s="88"/>
      <c r="BU169" s="88"/>
      <c r="BV169" s="88"/>
      <c r="BW169" s="88"/>
      <c r="BX169" s="88"/>
      <c r="BY169" s="88"/>
      <c r="BZ169" s="88"/>
      <c r="CA169" s="88"/>
      <c r="CB169" s="88"/>
      <c r="CC169" s="88"/>
      <c r="CD169" s="88"/>
      <c r="CE169" s="88"/>
      <c r="CF169" s="88"/>
      <c r="CG169" s="88"/>
      <c r="CH169" s="88"/>
      <c r="CI169" s="88"/>
      <c r="CJ169" s="88"/>
      <c r="CK169" s="88"/>
      <c r="CL169" s="88"/>
      <c r="CM169" s="88"/>
      <c r="CN169" s="88"/>
      <c r="CO169" s="88"/>
      <c r="CP169" s="88"/>
      <c r="CQ169" s="88"/>
      <c r="CR169" s="88"/>
      <c r="CS169" s="88"/>
      <c r="CT169" s="88"/>
      <c r="CU169" s="88"/>
      <c r="CV169" s="88"/>
      <c r="CW169" s="88"/>
      <c r="CX169" s="88"/>
      <c r="CY169" s="88"/>
      <c r="CZ169" s="88"/>
      <c r="DA169" s="88"/>
      <c r="DB169" s="88"/>
      <c r="DC169" s="88"/>
      <c r="DD169" s="88"/>
      <c r="DE169" s="88"/>
      <c r="DF169" s="88"/>
      <c r="DG169" s="88"/>
      <c r="DH169" s="88"/>
      <c r="DI169" s="88"/>
      <c r="DJ169" s="88"/>
      <c r="DK169" s="88"/>
      <c r="DL169" s="88"/>
      <c r="DM169" s="88"/>
      <c r="DN169" s="88"/>
      <c r="DO169" s="88"/>
      <c r="DP169" s="88"/>
      <c r="DQ169" s="88"/>
      <c r="DR169" s="88"/>
      <c r="DS169" s="88"/>
      <c r="DT169" s="88"/>
      <c r="DU169" s="88"/>
      <c r="DV169" s="88"/>
      <c r="DW169" s="88"/>
      <c r="DX169" s="88"/>
      <c r="DY169" s="88"/>
      <c r="DZ169" s="88"/>
      <c r="EA169" s="88"/>
      <c r="EB169" s="88"/>
      <c r="EC169" s="88"/>
      <c r="ED169" s="88"/>
      <c r="EE169" s="88"/>
      <c r="EF169" s="88"/>
      <c r="EG169" s="88"/>
      <c r="EH169" s="88"/>
      <c r="EI169" s="88"/>
      <c r="EJ169" s="88"/>
      <c r="EK169" s="88"/>
      <c r="EL169" s="88"/>
      <c r="EM169" s="88"/>
      <c r="EN169" s="88"/>
      <c r="EO169" s="88"/>
      <c r="EP169" s="88"/>
      <c r="EQ169" s="88"/>
      <c r="ER169" s="88"/>
      <c r="ES169" s="88"/>
      <c r="ET169" s="88"/>
      <c r="EU169" s="88"/>
      <c r="EV169" s="88"/>
      <c r="EW169" s="88"/>
      <c r="EX169" s="88"/>
      <c r="EY169" s="88"/>
      <c r="EZ169" s="88"/>
      <c r="FA169" s="88"/>
      <c r="FB169" s="88"/>
      <c r="FC169" s="88"/>
      <c r="FD169" s="88"/>
      <c r="FE169" s="88"/>
      <c r="FF169" s="88"/>
      <c r="FG169" s="88"/>
      <c r="FH169" s="88"/>
      <c r="FI169" s="88"/>
      <c r="FJ169" s="88"/>
      <c r="FK169" s="88"/>
      <c r="FL169" s="88"/>
      <c r="FM169" s="88"/>
      <c r="FN169" s="88"/>
      <c r="FO169" s="88"/>
      <c r="FP169" s="88"/>
      <c r="FQ169" s="88"/>
      <c r="FR169" s="88"/>
      <c r="FS169" s="88"/>
      <c r="FT169" s="88"/>
      <c r="FU169" s="88"/>
      <c r="FV169" s="88"/>
      <c r="FW169" s="88"/>
      <c r="FX169" s="88"/>
      <c r="FY169" s="88"/>
      <c r="FZ169" s="88"/>
      <c r="GA169" s="88"/>
      <c r="GB169" s="88"/>
      <c r="GC169" s="88"/>
      <c r="GD169" s="88"/>
      <c r="GE169" s="88"/>
      <c r="GF169" s="88"/>
      <c r="GG169" s="88"/>
      <c r="GH169" s="88"/>
      <c r="GI169" s="88"/>
      <c r="GJ169" s="88"/>
      <c r="GK169" s="88"/>
      <c r="GL169" s="88"/>
      <c r="GM169" s="88"/>
      <c r="GN169" s="88"/>
      <c r="GO169" s="88"/>
      <c r="GP169" s="88"/>
      <c r="GQ169" s="88"/>
      <c r="GR169" s="88"/>
      <c r="GS169" s="88"/>
      <c r="GT169" s="88"/>
      <c r="GU169" s="88"/>
      <c r="GV169" s="88"/>
      <c r="GW169" s="88"/>
      <c r="GX169" s="88"/>
      <c r="GY169" s="88"/>
      <c r="GZ169" s="88"/>
      <c r="HA169" s="88"/>
      <c r="HB169" s="88"/>
      <c r="HC169" s="88"/>
      <c r="HD169" s="88"/>
      <c r="HE169" s="88"/>
      <c r="HF169" s="88"/>
      <c r="HG169" s="88"/>
      <c r="HH169" s="88"/>
      <c r="HI169" s="88"/>
      <c r="HJ169" s="88"/>
      <c r="HK169" s="88"/>
      <c r="HL169" s="88"/>
      <c r="HM169" s="88"/>
      <c r="HN169" s="88"/>
      <c r="HO169" s="88"/>
      <c r="HP169" s="88"/>
      <c r="HQ169" s="88"/>
      <c r="HR169" s="88"/>
      <c r="HS169" s="88"/>
      <c r="HT169" s="88"/>
      <c r="HU169" s="88"/>
      <c r="HV169" s="88"/>
      <c r="HW169" s="88"/>
      <c r="HX169" s="88"/>
      <c r="HY169" s="88"/>
      <c r="HZ169" s="88"/>
      <c r="IA169" s="88"/>
      <c r="IB169" s="88"/>
      <c r="IC169" s="88"/>
      <c r="ID169" s="88"/>
      <c r="IE169" s="88"/>
      <c r="IF169" s="88"/>
      <c r="IG169" s="88"/>
      <c r="IH169" s="88"/>
      <c r="II169" s="88"/>
      <c r="IJ169" s="88"/>
      <c r="IK169" s="88"/>
      <c r="IL169" s="88"/>
      <c r="IM169" s="88"/>
      <c r="IN169" s="88"/>
      <c r="IO169" s="88"/>
      <c r="IP169" s="88"/>
      <c r="IQ169" s="88"/>
      <c r="IR169" s="88"/>
      <c r="IS169" s="88"/>
      <c r="IT169" s="88"/>
      <c r="IU169" s="88"/>
      <c r="IV169" s="88"/>
    </row>
    <row r="170" spans="1:256" x14ac:dyDescent="0.25">
      <c r="A170" s="54"/>
      <c r="B170" s="55"/>
      <c r="C170" s="56"/>
      <c r="D170" s="47"/>
      <c r="E170" s="47"/>
      <c r="F170" s="47"/>
      <c r="G170" s="47"/>
      <c r="H170" s="47"/>
      <c r="I170" s="47"/>
      <c r="J170" s="47"/>
      <c r="K170" s="57"/>
    </row>
    <row r="171" spans="1:256" ht="18.75" x14ac:dyDescent="0.3">
      <c r="B171" s="512" t="s">
        <v>509</v>
      </c>
      <c r="C171" s="513"/>
      <c r="D171" s="513"/>
      <c r="E171" s="513"/>
      <c r="F171" s="513"/>
      <c r="G171" s="513"/>
      <c r="H171" s="513"/>
      <c r="I171" s="513"/>
      <c r="J171" s="513"/>
      <c r="K171" s="513"/>
    </row>
  </sheetData>
  <mergeCells count="10">
    <mergeCell ref="B171:K171"/>
    <mergeCell ref="A7:K7"/>
    <mergeCell ref="F9:I9"/>
    <mergeCell ref="F10:I10"/>
    <mergeCell ref="C5:K5"/>
    <mergeCell ref="C1:K1"/>
    <mergeCell ref="C2:K2"/>
    <mergeCell ref="C3:K3"/>
    <mergeCell ref="C4:K4"/>
    <mergeCell ref="A6:K6"/>
  </mergeCells>
  <phoneticPr fontId="36" type="noConversion"/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BreakPreview" topLeftCell="A10" zoomScale="60" zoomScaleNormal="80" workbookViewId="0">
      <selection activeCell="E11" sqref="E11"/>
    </sheetView>
  </sheetViews>
  <sheetFormatPr defaultRowHeight="15" x14ac:dyDescent="0.25"/>
  <cols>
    <col min="1" max="1" width="30.28515625" customWidth="1"/>
    <col min="2" max="2" width="57" customWidth="1"/>
    <col min="3" max="3" width="14.42578125" customWidth="1"/>
    <col min="4" max="4" width="14.7109375" customWidth="1"/>
    <col min="5" max="5" width="13.85546875" customWidth="1"/>
  </cols>
  <sheetData>
    <row r="1" spans="1:13" ht="15.75" x14ac:dyDescent="0.25">
      <c r="B1" s="131"/>
      <c r="C1" s="137" t="s">
        <v>286</v>
      </c>
    </row>
    <row r="2" spans="1:13" ht="15.75" x14ac:dyDescent="0.25">
      <c r="B2" s="131"/>
      <c r="C2" s="137" t="s">
        <v>489</v>
      </c>
      <c r="L2" s="133"/>
      <c r="M2" s="133"/>
    </row>
    <row r="3" spans="1:13" ht="15.75" x14ac:dyDescent="0.25">
      <c r="B3" s="131"/>
      <c r="C3" s="132" t="s">
        <v>1</v>
      </c>
    </row>
    <row r="4" spans="1:13" ht="15.75" x14ac:dyDescent="0.25">
      <c r="B4" s="131"/>
      <c r="C4" s="132" t="s">
        <v>2</v>
      </c>
    </row>
    <row r="5" spans="1:13" x14ac:dyDescent="0.25">
      <c r="B5" s="525" t="s">
        <v>529</v>
      </c>
      <c r="C5" s="498"/>
    </row>
    <row r="6" spans="1:13" ht="18.75" x14ac:dyDescent="0.3">
      <c r="A6" s="130"/>
    </row>
    <row r="7" spans="1:13" ht="4.5" customHeight="1" x14ac:dyDescent="0.3">
      <c r="A7" s="129"/>
      <c r="B7" s="128"/>
      <c r="C7" s="128"/>
    </row>
    <row r="8" spans="1:13" ht="46.5" customHeight="1" x14ac:dyDescent="0.25">
      <c r="A8" s="521" t="s">
        <v>502</v>
      </c>
      <c r="B8" s="522"/>
      <c r="C8" s="522"/>
    </row>
    <row r="9" spans="1:13" ht="37.5" x14ac:dyDescent="0.25">
      <c r="B9" s="127"/>
      <c r="E9" s="126" t="s">
        <v>3</v>
      </c>
    </row>
    <row r="10" spans="1:13" ht="129.75" customHeight="1" x14ac:dyDescent="0.25">
      <c r="A10" s="125" t="s">
        <v>196</v>
      </c>
      <c r="B10" s="125" t="s">
        <v>208</v>
      </c>
      <c r="C10" s="417" t="s">
        <v>491</v>
      </c>
      <c r="D10" s="419" t="s">
        <v>498</v>
      </c>
      <c r="E10" s="419" t="s">
        <v>119</v>
      </c>
    </row>
    <row r="11" spans="1:13" s="118" customFormat="1" ht="54.75" customHeight="1" x14ac:dyDescent="0.25">
      <c r="A11" s="124"/>
      <c r="B11" s="123" t="s">
        <v>207</v>
      </c>
      <c r="C11" s="120">
        <f>C12+C15+C21</f>
        <v>299.70000000000073</v>
      </c>
      <c r="D11" s="120">
        <f t="shared" ref="D11" si="0">D12+D15+D21</f>
        <v>457.59999999999945</v>
      </c>
      <c r="E11" s="120">
        <f>D11/C11*100</f>
        <v>152.68601935268546</v>
      </c>
      <c r="G11" s="122"/>
    </row>
    <row r="12" spans="1:13" ht="45" customHeight="1" x14ac:dyDescent="0.25">
      <c r="A12" s="203" t="s">
        <v>564</v>
      </c>
      <c r="B12" s="187" t="s">
        <v>205</v>
      </c>
      <c r="C12" s="189">
        <v>0</v>
      </c>
      <c r="D12" s="189">
        <v>0</v>
      </c>
      <c r="E12" s="189">
        <v>0</v>
      </c>
    </row>
    <row r="13" spans="1:13" ht="52.5" customHeight="1" x14ac:dyDescent="0.25">
      <c r="A13" s="202" t="s">
        <v>551</v>
      </c>
      <c r="B13" s="453" t="s">
        <v>379</v>
      </c>
      <c r="C13" s="207">
        <v>0</v>
      </c>
      <c r="D13" s="207">
        <v>0</v>
      </c>
      <c r="E13" s="207">
        <v>0</v>
      </c>
    </row>
    <row r="14" spans="1:13" ht="56.25" customHeight="1" x14ac:dyDescent="0.25">
      <c r="A14" s="202" t="s">
        <v>550</v>
      </c>
      <c r="B14" s="202" t="s">
        <v>380</v>
      </c>
      <c r="C14" s="208">
        <v>0</v>
      </c>
      <c r="D14" s="208">
        <v>0</v>
      </c>
      <c r="E14" s="208">
        <v>0</v>
      </c>
    </row>
    <row r="15" spans="1:13" ht="37.5" customHeight="1" x14ac:dyDescent="0.25">
      <c r="A15" s="121" t="s">
        <v>552</v>
      </c>
      <c r="B15" s="462" t="s">
        <v>542</v>
      </c>
      <c r="C15" s="207">
        <f>C20</f>
        <v>-1000</v>
      </c>
      <c r="D15" s="207">
        <f t="shared" ref="D15" si="1">D20</f>
        <v>0</v>
      </c>
      <c r="E15" s="207">
        <f>D15/C15*100</f>
        <v>0</v>
      </c>
    </row>
    <row r="16" spans="1:13" ht="51" customHeight="1" x14ac:dyDescent="0.25">
      <c r="A16" s="202" t="s">
        <v>553</v>
      </c>
      <c r="B16" s="450" t="s">
        <v>543</v>
      </c>
      <c r="C16" s="207">
        <f>C18</f>
        <v>0</v>
      </c>
      <c r="D16" s="207">
        <f t="shared" ref="D16" si="2">D18</f>
        <v>0</v>
      </c>
      <c r="E16" s="208">
        <v>0</v>
      </c>
    </row>
    <row r="17" spans="1:6" ht="67.5" customHeight="1" x14ac:dyDescent="0.25">
      <c r="A17" s="202" t="s">
        <v>560</v>
      </c>
      <c r="B17" s="202" t="s">
        <v>561</v>
      </c>
      <c r="C17" s="208">
        <v>0</v>
      </c>
      <c r="D17" s="208">
        <v>0</v>
      </c>
      <c r="E17" s="208">
        <v>0</v>
      </c>
    </row>
    <row r="18" spans="1:6" ht="52.5" customHeight="1" x14ac:dyDescent="0.25">
      <c r="A18" s="202" t="s">
        <v>554</v>
      </c>
      <c r="B18" s="453" t="s">
        <v>562</v>
      </c>
      <c r="C18" s="208">
        <v>0</v>
      </c>
      <c r="D18" s="208">
        <v>0</v>
      </c>
      <c r="E18" s="208">
        <v>0</v>
      </c>
    </row>
    <row r="19" spans="1:6" ht="51" customHeight="1" x14ac:dyDescent="0.25">
      <c r="A19" s="202" t="s">
        <v>555</v>
      </c>
      <c r="B19" s="450" t="s">
        <v>544</v>
      </c>
      <c r="C19" s="208">
        <f>C20</f>
        <v>-1000</v>
      </c>
      <c r="D19" s="208">
        <f t="shared" ref="D19" si="3">D20</f>
        <v>0</v>
      </c>
      <c r="E19" s="208">
        <f t="shared" ref="E19:E20" si="4">D19/C19*100</f>
        <v>0</v>
      </c>
    </row>
    <row r="20" spans="1:6" ht="54.75" customHeight="1" x14ac:dyDescent="0.25">
      <c r="A20" s="119" t="s">
        <v>556</v>
      </c>
      <c r="B20" s="450" t="s">
        <v>545</v>
      </c>
      <c r="C20" s="209">
        <v>-1000</v>
      </c>
      <c r="D20" s="209">
        <v>0</v>
      </c>
      <c r="E20" s="208">
        <f t="shared" si="4"/>
        <v>0</v>
      </c>
    </row>
    <row r="21" spans="1:6" s="118" customFormat="1" ht="36" customHeight="1" x14ac:dyDescent="0.25">
      <c r="A21" s="206" t="s">
        <v>557</v>
      </c>
      <c r="B21" s="204" t="s">
        <v>203</v>
      </c>
      <c r="C21" s="210">
        <f>C22</f>
        <v>1299.7000000000007</v>
      </c>
      <c r="D21" s="210">
        <f>D22</f>
        <v>457.59999999999945</v>
      </c>
      <c r="E21" s="210">
        <f t="shared" ref="D21:E21" si="5">E22+E29</f>
        <v>48.704255226107982</v>
      </c>
    </row>
    <row r="22" spans="1:6" ht="44.25" customHeight="1" x14ac:dyDescent="0.25">
      <c r="A22" s="202" t="s">
        <v>549</v>
      </c>
      <c r="B22" s="202" t="s">
        <v>203</v>
      </c>
      <c r="C22" s="207">
        <f>C25+C29</f>
        <v>1299.7000000000007</v>
      </c>
      <c r="D22" s="207">
        <f>D25+D29</f>
        <v>457.59999999999945</v>
      </c>
      <c r="E22" s="207">
        <f>E25</f>
        <v>24.064141971141147</v>
      </c>
    </row>
    <row r="23" spans="1:6" ht="30" customHeight="1" x14ac:dyDescent="0.25">
      <c r="A23" s="202" t="s">
        <v>563</v>
      </c>
      <c r="B23" s="202" t="s">
        <v>565</v>
      </c>
      <c r="C23" s="547">
        <f>C25</f>
        <v>-23847.1</v>
      </c>
      <c r="D23" s="547">
        <f>D25</f>
        <v>-5738.6</v>
      </c>
      <c r="E23" s="211">
        <f>E25</f>
        <v>24.064141971141147</v>
      </c>
    </row>
    <row r="24" spans="1:6" ht="38.25" customHeight="1" x14ac:dyDescent="0.25">
      <c r="A24" s="545" t="s">
        <v>566</v>
      </c>
      <c r="B24" s="202" t="s">
        <v>567</v>
      </c>
      <c r="C24" s="211">
        <f>C25</f>
        <v>-23847.1</v>
      </c>
      <c r="D24" s="211">
        <f>D25</f>
        <v>-5738.6</v>
      </c>
      <c r="E24" s="211">
        <f>E25</f>
        <v>24.064141971141147</v>
      </c>
    </row>
    <row r="25" spans="1:6" ht="46.5" customHeight="1" x14ac:dyDescent="0.25">
      <c r="A25" s="212" t="s">
        <v>558</v>
      </c>
      <c r="B25" s="546" t="s">
        <v>201</v>
      </c>
      <c r="C25" s="211">
        <v>-23847.1</v>
      </c>
      <c r="D25" s="211">
        <v>-5738.6</v>
      </c>
      <c r="E25" s="211">
        <f>D25/C25*100</f>
        <v>24.064141971141147</v>
      </c>
    </row>
    <row r="26" spans="1:6" ht="24.75" customHeight="1" x14ac:dyDescent="0.25">
      <c r="A26" s="202" t="s">
        <v>559</v>
      </c>
      <c r="B26" s="202" t="s">
        <v>381</v>
      </c>
      <c r="C26" s="547">
        <f>C29</f>
        <v>25146.799999999999</v>
      </c>
      <c r="D26" s="547">
        <f t="shared" ref="D26:E26" si="6">D29</f>
        <v>6196.2</v>
      </c>
      <c r="E26" s="211">
        <f t="shared" si="6"/>
        <v>24.640113254966835</v>
      </c>
    </row>
    <row r="27" spans="1:6" ht="36" customHeight="1" x14ac:dyDescent="0.25">
      <c r="A27" s="202" t="s">
        <v>548</v>
      </c>
      <c r="B27" s="202" t="s">
        <v>200</v>
      </c>
      <c r="C27" s="211">
        <f>C29</f>
        <v>25146.799999999999</v>
      </c>
      <c r="D27" s="211">
        <f t="shared" ref="D27:E27" si="7">D29</f>
        <v>6196.2</v>
      </c>
      <c r="E27" s="211">
        <f t="shared" si="7"/>
        <v>24.640113254966835</v>
      </c>
    </row>
    <row r="28" spans="1:6" ht="48.75" customHeight="1" x14ac:dyDescent="0.25">
      <c r="A28" s="202" t="s">
        <v>547</v>
      </c>
      <c r="B28" s="202" t="s">
        <v>199</v>
      </c>
      <c r="C28" s="211">
        <f>C29</f>
        <v>25146.799999999999</v>
      </c>
      <c r="D28" s="211">
        <f t="shared" ref="D28:E28" si="8">D29</f>
        <v>6196.2</v>
      </c>
      <c r="E28" s="211">
        <f t="shared" si="8"/>
        <v>24.640113254966835</v>
      </c>
    </row>
    <row r="29" spans="1:6" ht="39.75" customHeight="1" x14ac:dyDescent="0.25">
      <c r="A29" s="202" t="s">
        <v>546</v>
      </c>
      <c r="B29" s="202" t="s">
        <v>198</v>
      </c>
      <c r="C29" s="211">
        <v>25146.799999999999</v>
      </c>
      <c r="D29" s="211">
        <v>6196.2</v>
      </c>
      <c r="E29" s="211">
        <f>D29/C29*100</f>
        <v>24.640113254966835</v>
      </c>
    </row>
    <row r="31" spans="1:6" ht="18.75" x14ac:dyDescent="0.3">
      <c r="A31" s="523" t="s">
        <v>510</v>
      </c>
      <c r="B31" s="524"/>
      <c r="C31" s="524"/>
      <c r="D31" s="110"/>
      <c r="E31" s="110"/>
      <c r="F31" s="110"/>
    </row>
    <row r="32" spans="1:6" ht="18.75" x14ac:dyDescent="0.25">
      <c r="C32" s="117"/>
    </row>
  </sheetData>
  <mergeCells count="3">
    <mergeCell ref="A8:C8"/>
    <mergeCell ref="A31:C31"/>
    <mergeCell ref="B5:C5"/>
  </mergeCells>
  <phoneticPr fontId="36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view="pageBreakPreview" topLeftCell="A10" zoomScale="124" zoomScaleNormal="100" zoomScaleSheetLayoutView="124" workbookViewId="0">
      <selection activeCell="A10" sqref="A10"/>
    </sheetView>
  </sheetViews>
  <sheetFormatPr defaultRowHeight="15" x14ac:dyDescent="0.25"/>
  <cols>
    <col min="1" max="1" width="69.28515625" customWidth="1"/>
    <col min="2" max="2" width="12.140625" customWidth="1"/>
    <col min="3" max="3" width="12" customWidth="1"/>
    <col min="4" max="4" width="10.5703125" customWidth="1"/>
  </cols>
  <sheetData>
    <row r="1" spans="1:4" ht="15.75" x14ac:dyDescent="0.25">
      <c r="B1" s="137" t="s">
        <v>287</v>
      </c>
    </row>
    <row r="2" spans="1:4" ht="15.75" x14ac:dyDescent="0.25">
      <c r="B2" s="137" t="s">
        <v>489</v>
      </c>
    </row>
    <row r="3" spans="1:4" ht="15.75" x14ac:dyDescent="0.25">
      <c r="B3" s="137" t="s">
        <v>1</v>
      </c>
    </row>
    <row r="4" spans="1:4" ht="15.75" x14ac:dyDescent="0.25">
      <c r="B4" s="137" t="s">
        <v>2</v>
      </c>
    </row>
    <row r="5" spans="1:4" x14ac:dyDescent="0.25">
      <c r="B5" s="140" t="s">
        <v>528</v>
      </c>
    </row>
    <row r="9" spans="1:4" ht="110.25" customHeight="1" x14ac:dyDescent="0.25">
      <c r="A9" s="494" t="s">
        <v>519</v>
      </c>
      <c r="B9" s="495"/>
    </row>
    <row r="10" spans="1:4" ht="18.75" x14ac:dyDescent="0.25">
      <c r="A10" s="158"/>
      <c r="B10" s="158"/>
    </row>
    <row r="11" spans="1:4" ht="18.75" x14ac:dyDescent="0.3">
      <c r="A11" s="159"/>
      <c r="B11" s="457" t="s">
        <v>536</v>
      </c>
      <c r="C11" s="458"/>
    </row>
    <row r="12" spans="1:4" ht="112.5" customHeight="1" x14ac:dyDescent="0.25">
      <c r="A12" s="454" t="s">
        <v>256</v>
      </c>
      <c r="B12" s="455" t="s">
        <v>534</v>
      </c>
      <c r="C12" s="455" t="s">
        <v>535</v>
      </c>
      <c r="D12" s="455" t="s">
        <v>119</v>
      </c>
    </row>
    <row r="13" spans="1:4" ht="15.75" thickBot="1" x14ac:dyDescent="0.3">
      <c r="A13" s="456">
        <v>1</v>
      </c>
      <c r="B13" s="456">
        <v>2</v>
      </c>
      <c r="C13" s="456">
        <v>3</v>
      </c>
      <c r="D13" s="456">
        <v>4</v>
      </c>
    </row>
    <row r="14" spans="1:4" ht="27.75" customHeight="1" thickBot="1" x14ac:dyDescent="0.3">
      <c r="A14" s="196" t="s">
        <v>257</v>
      </c>
      <c r="B14" s="198">
        <v>70</v>
      </c>
      <c r="C14" s="198">
        <v>17.399999999999999</v>
      </c>
      <c r="D14" s="198">
        <f>C14/B14*100</f>
        <v>24.857142857142854</v>
      </c>
    </row>
    <row r="15" spans="1:4" ht="63" x14ac:dyDescent="0.25">
      <c r="A15" s="197" t="s">
        <v>351</v>
      </c>
      <c r="B15" s="160">
        <v>27.5</v>
      </c>
      <c r="C15" s="160">
        <v>6.8</v>
      </c>
      <c r="D15" s="198">
        <f t="shared" ref="D15:D17" si="0">C15/B15*100</f>
        <v>24.727272727272727</v>
      </c>
    </row>
    <row r="16" spans="1:4" ht="18.75" x14ac:dyDescent="0.25">
      <c r="A16" s="197" t="s">
        <v>352</v>
      </c>
      <c r="B16" s="160">
        <v>27.7</v>
      </c>
      <c r="C16" s="160">
        <v>6.9</v>
      </c>
      <c r="D16" s="198">
        <f t="shared" si="0"/>
        <v>24.909747292418775</v>
      </c>
    </row>
    <row r="17" spans="1:4" ht="18.75" x14ac:dyDescent="0.3">
      <c r="A17" s="161" t="s">
        <v>258</v>
      </c>
      <c r="B17" s="198">
        <f>SUM(B14:B16)</f>
        <v>125.2</v>
      </c>
      <c r="C17" s="198">
        <f t="shared" ref="C17" si="1">SUM(C14:C16)</f>
        <v>31.1</v>
      </c>
      <c r="D17" s="198">
        <f t="shared" si="0"/>
        <v>24.840255591054312</v>
      </c>
    </row>
    <row r="19" spans="1:4" x14ac:dyDescent="0.25">
      <c r="A19" s="526" t="s">
        <v>511</v>
      </c>
      <c r="B19" s="526"/>
      <c r="C19" s="526"/>
    </row>
  </sheetData>
  <mergeCells count="2">
    <mergeCell ref="A9:B9"/>
    <mergeCell ref="A19:C19"/>
  </mergeCells>
  <phoneticPr fontId="36" type="noConversion"/>
  <pageMargins left="0.7" right="0.7" top="0.75" bottom="0.75" header="0.3" footer="0.3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7</vt:i4>
      </vt:variant>
    </vt:vector>
  </HeadingPairs>
  <TitlesOfParts>
    <vt:vector size="21" baseType="lpstr">
      <vt:lpstr>Прил 1  </vt:lpstr>
      <vt:lpstr>Прил 1</vt:lpstr>
      <vt:lpstr>Прил 2</vt:lpstr>
      <vt:lpstr>Прил 3</vt:lpstr>
      <vt:lpstr>прил4</vt:lpstr>
      <vt:lpstr>прил.5</vt:lpstr>
      <vt:lpstr>прил._6</vt:lpstr>
      <vt:lpstr>Прил7</vt:lpstr>
      <vt:lpstr>прил 8</vt:lpstr>
      <vt:lpstr>Прил 10+</vt:lpstr>
      <vt:lpstr>прил9</vt:lpstr>
      <vt:lpstr>Гарант 12</vt:lpstr>
      <vt:lpstr>нормативы 13</vt:lpstr>
      <vt:lpstr>прило10</vt:lpstr>
      <vt:lpstr>'Прил 1'!Область_печати</vt:lpstr>
      <vt:lpstr>'Прил 1  '!Область_печати</vt:lpstr>
      <vt:lpstr>'прил 8'!Область_печати</vt:lpstr>
      <vt:lpstr>прил._6!Область_печати</vt:lpstr>
      <vt:lpstr>прил.5!Область_печати</vt:lpstr>
      <vt:lpstr>прил4!Область_печати</vt:lpstr>
      <vt:lpstr>прило10!Область_печати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FINOTDEL</cp:lastModifiedBy>
  <cp:lastPrinted>2021-04-27T12:23:29Z</cp:lastPrinted>
  <dcterms:created xsi:type="dcterms:W3CDTF">2010-11-10T14:00:24Z</dcterms:created>
  <dcterms:modified xsi:type="dcterms:W3CDTF">2021-04-27T12:28:24Z</dcterms:modified>
</cp:coreProperties>
</file>