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2020-1\"/>
    </mc:Choice>
  </mc:AlternateContent>
  <bookViews>
    <workbookView xWindow="-135" yWindow="735" windowWidth="12855" windowHeight="9150" tabRatio="849" firstSheet="2" activeTab="7"/>
  </bookViews>
  <sheets>
    <sheet name="Прил 1  (2)" sheetId="48" state="hidden" r:id="rId1"/>
    <sheet name="Прил 2" sheetId="41" state="hidden" r:id="rId2"/>
    <sheet name="прил.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6" sheetId="42" r:id="rId8"/>
    <sheet name="прил 7" sheetId="46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прил._5!$A$13:$K$145</definedName>
    <definedName name="_xlnm._FilterDatabase" localSheetId="5" hidden="1">прил.4!$A$12:$H$147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7'!$A$1:$D$20</definedName>
    <definedName name="_xlnm.Print_Area" localSheetId="6">прил._5!$A$1:$N$148</definedName>
    <definedName name="_xlnm.Print_Area" localSheetId="5">прил.4!$A$1:$J$157</definedName>
    <definedName name="_xlnm.Print_Area" localSheetId="4">прил3!$A$1:$G$44</definedName>
    <definedName name="_xlnm.Print_Area" localSheetId="7">Прил6!$A$1:$D$36</definedName>
  </definedNames>
  <calcPr calcId="152511"/>
</workbook>
</file>

<file path=xl/calcChain.xml><?xml version="1.0" encoding="utf-8"?>
<calcChain xmlns="http://schemas.openxmlformats.org/spreadsheetml/2006/main">
  <c r="D15" i="46" l="1"/>
  <c r="D16" i="46"/>
  <c r="D17" i="46"/>
  <c r="D14" i="46"/>
  <c r="C17" i="46"/>
  <c r="I107" i="40" l="1"/>
  <c r="I34" i="40"/>
  <c r="I36" i="40"/>
  <c r="I35" i="40" s="1"/>
  <c r="I147" i="40" l="1"/>
  <c r="I130" i="40"/>
  <c r="I132" i="40"/>
  <c r="I127" i="40"/>
  <c r="I123" i="40" s="1"/>
  <c r="I96" i="40"/>
  <c r="I98" i="40"/>
  <c r="I89" i="40"/>
  <c r="I90" i="40"/>
  <c r="H89" i="40"/>
  <c r="H90" i="40"/>
  <c r="I88" i="40"/>
  <c r="I65" i="40"/>
  <c r="I66" i="40"/>
  <c r="H65" i="40"/>
  <c r="H66" i="40"/>
  <c r="I52" i="40"/>
  <c r="I44" i="40"/>
  <c r="H44" i="40"/>
  <c r="I31" i="40"/>
  <c r="I32" i="40"/>
  <c r="H31" i="40"/>
  <c r="H32" i="40"/>
  <c r="I23" i="40"/>
  <c r="J25" i="40"/>
  <c r="D20" i="42"/>
  <c r="D12" i="42" s="1"/>
  <c r="D22" i="42"/>
  <c r="D26" i="42"/>
  <c r="D28" i="42"/>
  <c r="D30" i="42"/>
  <c r="C20" i="42"/>
  <c r="C12" i="42" s="1"/>
  <c r="C26" i="42"/>
  <c r="C28" i="42"/>
  <c r="C30" i="42"/>
  <c r="I126" i="40" l="1"/>
  <c r="J16" i="40"/>
  <c r="J20" i="40"/>
  <c r="J31" i="40"/>
  <c r="J32" i="40"/>
  <c r="J33" i="40"/>
  <c r="J41" i="40"/>
  <c r="J44" i="40"/>
  <c r="J45" i="40"/>
  <c r="J49" i="40"/>
  <c r="J57" i="40"/>
  <c r="J58" i="40"/>
  <c r="J59" i="40"/>
  <c r="J60" i="40"/>
  <c r="J61" i="40"/>
  <c r="J62" i="40"/>
  <c r="J63" i="40"/>
  <c r="J65" i="40"/>
  <c r="J66" i="40"/>
  <c r="J67" i="40"/>
  <c r="J71" i="40"/>
  <c r="J72" i="40"/>
  <c r="J75" i="40"/>
  <c r="J76" i="40"/>
  <c r="J78" i="40"/>
  <c r="J79" i="40"/>
  <c r="J80" i="40"/>
  <c r="J81" i="40"/>
  <c r="J84" i="40"/>
  <c r="J89" i="40"/>
  <c r="J90" i="40"/>
  <c r="J91" i="40"/>
  <c r="J94" i="40"/>
  <c r="J103" i="40"/>
  <c r="J106" i="40"/>
  <c r="J109" i="40"/>
  <c r="J110" i="40"/>
  <c r="J115" i="40"/>
  <c r="J116" i="40"/>
  <c r="J117" i="40"/>
  <c r="J118" i="40"/>
  <c r="J119" i="40"/>
  <c r="J120" i="40"/>
  <c r="J121" i="40"/>
  <c r="J122" i="40"/>
  <c r="J124" i="40"/>
  <c r="J125" i="40"/>
  <c r="J136" i="40"/>
  <c r="I15" i="40"/>
  <c r="I14" i="40" s="1"/>
  <c r="I13" i="40" s="1"/>
  <c r="I17" i="40"/>
  <c r="I19" i="40"/>
  <c r="I18" i="40" s="1"/>
  <c r="I22" i="40"/>
  <c r="I28" i="40"/>
  <c r="I29" i="40"/>
  <c r="I30" i="40"/>
  <c r="I40" i="40"/>
  <c r="I39" i="40" s="1"/>
  <c r="I43" i="40"/>
  <c r="I42" i="40" s="1"/>
  <c r="I46" i="40"/>
  <c r="I48" i="40"/>
  <c r="I51" i="40"/>
  <c r="I55" i="40"/>
  <c r="I64" i="40"/>
  <c r="I68" i="40"/>
  <c r="I70" i="40"/>
  <c r="I74" i="40"/>
  <c r="I77" i="40"/>
  <c r="I83" i="40"/>
  <c r="I69" i="40" s="1"/>
  <c r="I86" i="40"/>
  <c r="I93" i="40"/>
  <c r="I92" i="40" s="1"/>
  <c r="I97" i="40"/>
  <c r="I105" i="40"/>
  <c r="I111" i="40"/>
  <c r="I114" i="40"/>
  <c r="I112" i="40" s="1"/>
  <c r="I129" i="40"/>
  <c r="I131" i="40"/>
  <c r="I133" i="40"/>
  <c r="I134" i="40"/>
  <c r="I135" i="40"/>
  <c r="I137" i="40"/>
  <c r="I138" i="40"/>
  <c r="I139" i="40"/>
  <c r="I140" i="40"/>
  <c r="I141" i="40"/>
  <c r="I142" i="40"/>
  <c r="I143" i="40"/>
  <c r="I144" i="40"/>
  <c r="F15" i="6"/>
  <c r="F17" i="6"/>
  <c r="F21" i="6"/>
  <c r="F23" i="6"/>
  <c r="F26" i="6"/>
  <c r="F27" i="6"/>
  <c r="F28" i="6"/>
  <c r="F30" i="6"/>
  <c r="F31" i="6"/>
  <c r="F40" i="6"/>
  <c r="I26" i="40" l="1"/>
  <c r="J26" i="40" s="1"/>
  <c r="I27" i="40"/>
  <c r="J27" i="40" s="1"/>
  <c r="I21" i="40"/>
  <c r="I38" i="40"/>
  <c r="I73" i="40"/>
  <c r="I47" i="40"/>
  <c r="I54" i="40"/>
  <c r="I50" i="40" s="1"/>
  <c r="I101" i="40"/>
  <c r="I85" i="40"/>
  <c r="I146" i="40"/>
  <c r="I113" i="40"/>
  <c r="I87" i="40"/>
  <c r="I128" i="40"/>
  <c r="I95" i="40"/>
  <c r="I82" i="40"/>
  <c r="M20" i="24"/>
  <c r="M25" i="24"/>
  <c r="M32" i="24"/>
  <c r="M37" i="24"/>
  <c r="M38" i="24"/>
  <c r="M39" i="24"/>
  <c r="M42" i="24"/>
  <c r="M45" i="24"/>
  <c r="M47" i="24"/>
  <c r="M52" i="24"/>
  <c r="M57" i="24"/>
  <c r="M61" i="24"/>
  <c r="M63" i="24"/>
  <c r="M69" i="24"/>
  <c r="M75" i="24"/>
  <c r="M76" i="24"/>
  <c r="M80" i="24"/>
  <c r="M86" i="24"/>
  <c r="M90" i="24"/>
  <c r="M95" i="24"/>
  <c r="M99" i="24"/>
  <c r="M105" i="24"/>
  <c r="M110" i="24"/>
  <c r="M113" i="24"/>
  <c r="M116" i="24"/>
  <c r="M123" i="24"/>
  <c r="M129" i="24"/>
  <c r="M133" i="24"/>
  <c r="M139" i="24"/>
  <c r="M145" i="24"/>
  <c r="L97" i="24"/>
  <c r="M97" i="24" s="1"/>
  <c r="L98" i="24"/>
  <c r="M98" i="24" s="1"/>
  <c r="L108" i="24"/>
  <c r="M108" i="24" s="1"/>
  <c r="L111" i="24"/>
  <c r="M111" i="24" s="1"/>
  <c r="L112" i="24"/>
  <c r="M112" i="24" s="1"/>
  <c r="L70" i="24"/>
  <c r="K71" i="24"/>
  <c r="M71" i="24" s="1"/>
  <c r="L44" i="24"/>
  <c r="L28" i="24"/>
  <c r="E14" i="6" s="1"/>
  <c r="F14" i="6" s="1"/>
  <c r="L16" i="24"/>
  <c r="L17" i="24"/>
  <c r="L18" i="24"/>
  <c r="L19" i="24"/>
  <c r="L21" i="24"/>
  <c r="L22" i="24"/>
  <c r="L23" i="24"/>
  <c r="L24" i="24"/>
  <c r="L29" i="24"/>
  <c r="L30" i="24"/>
  <c r="L31" i="24"/>
  <c r="L36" i="24"/>
  <c r="L35" i="24" s="1"/>
  <c r="L41" i="24"/>
  <c r="L46" i="24"/>
  <c r="L48" i="24"/>
  <c r="L49" i="24"/>
  <c r="L50" i="24"/>
  <c r="L51" i="24"/>
  <c r="L53" i="24"/>
  <c r="E19" i="6" s="1"/>
  <c r="F19" i="6" s="1"/>
  <c r="L54" i="24"/>
  <c r="L55" i="24"/>
  <c r="L56" i="24"/>
  <c r="L58" i="24"/>
  <c r="L59" i="24"/>
  <c r="L60" i="24"/>
  <c r="L62" i="24"/>
  <c r="L64" i="24"/>
  <c r="E20" i="6" s="1"/>
  <c r="L68" i="24"/>
  <c r="L72" i="24"/>
  <c r="L73" i="24"/>
  <c r="L74" i="24"/>
  <c r="L77" i="24"/>
  <c r="L78" i="24"/>
  <c r="L79" i="24"/>
  <c r="L82" i="24"/>
  <c r="L85" i="24"/>
  <c r="L89" i="24"/>
  <c r="L88" i="24" s="1"/>
  <c r="L87" i="24" s="1"/>
  <c r="L91" i="24"/>
  <c r="L92" i="24"/>
  <c r="L93" i="24"/>
  <c r="L94" i="24"/>
  <c r="L96" i="24"/>
  <c r="L102" i="24"/>
  <c r="L101" i="24" s="1"/>
  <c r="L103" i="24"/>
  <c r="L104" i="24"/>
  <c r="L106" i="24"/>
  <c r="L109" i="24"/>
  <c r="L114" i="24"/>
  <c r="L115" i="24"/>
  <c r="L119" i="24"/>
  <c r="L118" i="24" s="1"/>
  <c r="L120" i="24"/>
  <c r="L121" i="24"/>
  <c r="L122" i="24"/>
  <c r="L125" i="24"/>
  <c r="E35" i="6" s="1"/>
  <c r="L126" i="24"/>
  <c r="L127" i="24"/>
  <c r="L128" i="24"/>
  <c r="L130" i="24"/>
  <c r="L131" i="24"/>
  <c r="L132" i="24"/>
  <c r="L134" i="24"/>
  <c r="L135" i="24" s="1"/>
  <c r="E38" i="6" s="1"/>
  <c r="L136" i="24"/>
  <c r="L138" i="24"/>
  <c r="L140" i="24"/>
  <c r="L141" i="24"/>
  <c r="L142" i="24"/>
  <c r="L144" i="24"/>
  <c r="L143" i="24" s="1"/>
  <c r="D20" i="6"/>
  <c r="E37" i="6"/>
  <c r="E14" i="44"/>
  <c r="E15" i="44"/>
  <c r="E16" i="44"/>
  <c r="E18" i="44"/>
  <c r="E19" i="44"/>
  <c r="E20" i="44"/>
  <c r="E21" i="44"/>
  <c r="L137" i="24" l="1"/>
  <c r="F20" i="6"/>
  <c r="I145" i="40"/>
  <c r="I100" i="40"/>
  <c r="E39" i="6"/>
  <c r="E36" i="6"/>
  <c r="L117" i="24"/>
  <c r="E32" i="6" s="1"/>
  <c r="L65" i="24"/>
  <c r="L67" i="24"/>
  <c r="E18" i="6"/>
  <c r="L14" i="24"/>
  <c r="L66" i="24"/>
  <c r="L84" i="24"/>
  <c r="E24" i="6"/>
  <c r="L107" i="24"/>
  <c r="L124" i="24"/>
  <c r="L100" i="24"/>
  <c r="L81" i="24"/>
  <c r="L43" i="24"/>
  <c r="E33" i="6"/>
  <c r="D13" i="44"/>
  <c r="D17" i="44"/>
  <c r="I99" i="40" l="1"/>
  <c r="I12" i="40" s="1"/>
  <c r="E22" i="6"/>
  <c r="F18" i="6"/>
  <c r="E29" i="6"/>
  <c r="L33" i="24"/>
  <c r="E16" i="6" s="1"/>
  <c r="F16" i="6" s="1"/>
  <c r="E25" i="6"/>
  <c r="E34" i="6"/>
  <c r="L34" i="24"/>
  <c r="L83" i="24"/>
  <c r="L15" i="24"/>
  <c r="D12" i="44"/>
  <c r="K134" i="24"/>
  <c r="M134" i="24" s="1"/>
  <c r="K82" i="24"/>
  <c r="M82" i="24" s="1"/>
  <c r="K85" i="24"/>
  <c r="E13" i="6" l="1"/>
  <c r="E12" i="6" s="1"/>
  <c r="K84" i="24"/>
  <c r="M85" i="24"/>
  <c r="L27" i="24"/>
  <c r="L26" i="24" s="1"/>
  <c r="D11" i="44"/>
  <c r="C22" i="42"/>
  <c r="K83" i="24" l="1"/>
  <c r="M83" i="24" s="1"/>
  <c r="M84" i="24"/>
  <c r="L13" i="24"/>
  <c r="D10" i="44"/>
  <c r="K96" i="24"/>
  <c r="M96" i="24" s="1"/>
  <c r="H64" i="40"/>
  <c r="J64" i="40" s="1"/>
  <c r="H68" i="40" l="1"/>
  <c r="J68" i="40" s="1"/>
  <c r="K53" i="24"/>
  <c r="M53" i="24" s="1"/>
  <c r="K64" i="24"/>
  <c r="M64" i="24" s="1"/>
  <c r="K68" i="24"/>
  <c r="M68" i="24" s="1"/>
  <c r="K72" i="24"/>
  <c r="M72" i="24" s="1"/>
  <c r="K73" i="24"/>
  <c r="M73" i="24" s="1"/>
  <c r="K74" i="24"/>
  <c r="M74" i="24" s="1"/>
  <c r="K102" i="24"/>
  <c r="M102" i="24" s="1"/>
  <c r="K106" i="24"/>
  <c r="M106" i="24" s="1"/>
  <c r="K119" i="24"/>
  <c r="M119" i="24" s="1"/>
  <c r="K120" i="24"/>
  <c r="M120" i="24" s="1"/>
  <c r="H105" i="40"/>
  <c r="J105" i="40" s="1"/>
  <c r="K77" i="24"/>
  <c r="D24" i="6" l="1"/>
  <c r="F24" i="6" s="1"/>
  <c r="M77" i="24"/>
  <c r="B17" i="46"/>
  <c r="K36" i="24" l="1"/>
  <c r="M36" i="24" s="1"/>
  <c r="H141" i="40"/>
  <c r="J141" i="40" s="1"/>
  <c r="H147" i="40" l="1"/>
  <c r="J147" i="40" s="1"/>
  <c r="H132" i="40"/>
  <c r="J132" i="40" s="1"/>
  <c r="H130" i="40"/>
  <c r="H127" i="40"/>
  <c r="H114" i="40"/>
  <c r="J114" i="40" s="1"/>
  <c r="H111" i="40"/>
  <c r="J111" i="40" s="1"/>
  <c r="H108" i="40"/>
  <c r="J108" i="40" s="1"/>
  <c r="H104" i="40"/>
  <c r="J104" i="40" s="1"/>
  <c r="H102" i="40"/>
  <c r="J102" i="40" s="1"/>
  <c r="H98" i="40"/>
  <c r="J98" i="40" s="1"/>
  <c r="H88" i="40"/>
  <c r="H56" i="40"/>
  <c r="J56" i="40" s="1"/>
  <c r="H53" i="40"/>
  <c r="H37" i="40"/>
  <c r="H28" i="40"/>
  <c r="J28" i="40" s="1"/>
  <c r="H24" i="40"/>
  <c r="H96" i="40"/>
  <c r="J96" i="40" s="1"/>
  <c r="K46" i="24"/>
  <c r="M46" i="24" s="1"/>
  <c r="K44" i="24"/>
  <c r="M44" i="24" s="1"/>
  <c r="J37" i="40" l="1"/>
  <c r="H36" i="40"/>
  <c r="H34" i="40"/>
  <c r="J53" i="40"/>
  <c r="H52" i="40"/>
  <c r="J52" i="40" s="1"/>
  <c r="J24" i="40"/>
  <c r="J23" i="40" s="1"/>
  <c r="H23" i="40"/>
  <c r="J127" i="40"/>
  <c r="H126" i="40"/>
  <c r="J126" i="40" s="1"/>
  <c r="H85" i="40"/>
  <c r="J85" i="40" s="1"/>
  <c r="J88" i="40"/>
  <c r="H129" i="40"/>
  <c r="J129" i="40" s="1"/>
  <c r="J130" i="40"/>
  <c r="K43" i="24"/>
  <c r="H101" i="40"/>
  <c r="J101" i="40" s="1"/>
  <c r="K141" i="24"/>
  <c r="M141" i="24" s="1"/>
  <c r="J34" i="40" l="1"/>
  <c r="J36" i="40"/>
  <c r="J35" i="40" s="1"/>
  <c r="K33" i="24"/>
  <c r="M33" i="24" s="1"/>
  <c r="M43" i="24"/>
  <c r="K114" i="24"/>
  <c r="H51" i="40"/>
  <c r="J51" i="40" s="1"/>
  <c r="H131" i="40"/>
  <c r="J131" i="40" s="1"/>
  <c r="H128" i="40"/>
  <c r="J128" i="40" s="1"/>
  <c r="K107" i="24" l="1"/>
  <c r="M107" i="24" s="1"/>
  <c r="M114" i="24"/>
  <c r="C12" i="45"/>
  <c r="C17" i="44"/>
  <c r="E17" i="44" l="1"/>
  <c r="K118" i="24"/>
  <c r="K121" i="24"/>
  <c r="M121" i="24" s="1"/>
  <c r="K117" i="24" l="1"/>
  <c r="M117" i="24" s="1"/>
  <c r="M118" i="24"/>
  <c r="B34" i="40"/>
  <c r="C11" i="41" l="1"/>
  <c r="H134" i="40" l="1"/>
  <c r="J134" i="40" s="1"/>
  <c r="K101" i="24"/>
  <c r="M101" i="24" s="1"/>
  <c r="K70" i="24"/>
  <c r="M70" i="24" s="1"/>
  <c r="K48" i="24"/>
  <c r="K130" i="24"/>
  <c r="M130" i="24" s="1"/>
  <c r="K115" i="24"/>
  <c r="M115" i="24" s="1"/>
  <c r="K58" i="24"/>
  <c r="M58" i="24" s="1"/>
  <c r="K59" i="24"/>
  <c r="M59" i="24" s="1"/>
  <c r="K60" i="24"/>
  <c r="M60" i="24" s="1"/>
  <c r="C13" i="44"/>
  <c r="H17" i="40"/>
  <c r="H29" i="40"/>
  <c r="J29" i="40" s="1"/>
  <c r="H40" i="40"/>
  <c r="H46" i="40"/>
  <c r="H83" i="40"/>
  <c r="J83" i="40" s="1"/>
  <c r="H86" i="40"/>
  <c r="J86" i="40" s="1"/>
  <c r="H93" i="40"/>
  <c r="H95" i="40"/>
  <c r="J95" i="40" s="1"/>
  <c r="H112" i="40"/>
  <c r="J112" i="40" s="1"/>
  <c r="H123" i="40"/>
  <c r="J123" i="40" s="1"/>
  <c r="H144" i="40"/>
  <c r="J144" i="40" s="1"/>
  <c r="H150" i="40"/>
  <c r="H149" i="40" s="1"/>
  <c r="H152" i="40"/>
  <c r="K103" i="24"/>
  <c r="M103" i="24" s="1"/>
  <c r="K21" i="24"/>
  <c r="K62" i="24"/>
  <c r="M62" i="24" s="1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M18" i="24" s="1"/>
  <c r="K67" i="24"/>
  <c r="M67" i="24" s="1"/>
  <c r="K128" i="24"/>
  <c r="M128" i="24" s="1"/>
  <c r="K109" i="24"/>
  <c r="M109" i="24" s="1"/>
  <c r="K78" i="24"/>
  <c r="M78" i="24" s="1"/>
  <c r="K79" i="24"/>
  <c r="M79" i="24" s="1"/>
  <c r="K56" i="24"/>
  <c r="M56" i="24" s="1"/>
  <c r="K55" i="24"/>
  <c r="M55" i="24" s="1"/>
  <c r="K54" i="24"/>
  <c r="M54" i="24" s="1"/>
  <c r="K49" i="24"/>
  <c r="M49" i="24" s="1"/>
  <c r="K50" i="24"/>
  <c r="M50" i="24" s="1"/>
  <c r="K51" i="24"/>
  <c r="M51" i="24" s="1"/>
  <c r="K28" i="24"/>
  <c r="M28" i="24" s="1"/>
  <c r="K29" i="24"/>
  <c r="M29" i="24" s="1"/>
  <c r="K30" i="24"/>
  <c r="M30" i="24" s="1"/>
  <c r="K31" i="24"/>
  <c r="M31" i="24" s="1"/>
  <c r="K22" i="24"/>
  <c r="K23" i="24"/>
  <c r="K24" i="24"/>
  <c r="K142" i="24"/>
  <c r="M142" i="24" s="1"/>
  <c r="K144" i="24"/>
  <c r="K140" i="24"/>
  <c r="K125" i="24"/>
  <c r="K126" i="24"/>
  <c r="M126" i="24" s="1"/>
  <c r="K127" i="24"/>
  <c r="M127" i="24" s="1"/>
  <c r="K93" i="24"/>
  <c r="M93" i="24" s="1"/>
  <c r="B93" i="40"/>
  <c r="B89" i="40"/>
  <c r="B87" i="40"/>
  <c r="B85" i="40"/>
  <c r="B83" i="40"/>
  <c r="B68" i="40"/>
  <c r="B50" i="40"/>
  <c r="B38" i="40"/>
  <c r="B32" i="40"/>
  <c r="B29" i="40"/>
  <c r="B27" i="40"/>
  <c r="B23" i="40"/>
  <c r="B21" i="40"/>
  <c r="B19" i="40"/>
  <c r="H77" i="40"/>
  <c r="J77" i="40" s="1"/>
  <c r="H74" i="40"/>
  <c r="J74" i="40" s="1"/>
  <c r="H70" i="40"/>
  <c r="J70" i="40" s="1"/>
  <c r="H15" i="40"/>
  <c r="K89" i="24"/>
  <c r="K41" i="24"/>
  <c r="A27" i="6"/>
  <c r="A19" i="6"/>
  <c r="A18" i="6"/>
  <c r="A16" i="6"/>
  <c r="A14" i="6"/>
  <c r="K104" i="24"/>
  <c r="M104" i="24" s="1"/>
  <c r="K19" i="24"/>
  <c r="M19" i="24" s="1"/>
  <c r="K17" i="24"/>
  <c r="M17" i="24" s="1"/>
  <c r="K16" i="24"/>
  <c r="M16" i="24" s="1"/>
  <c r="K91" i="24"/>
  <c r="K94" i="24"/>
  <c r="M94" i="24" s="1"/>
  <c r="K92" i="24"/>
  <c r="M92" i="24" s="1"/>
  <c r="K122" i="24"/>
  <c r="M122" i="24" s="1"/>
  <c r="J17" i="40" l="1"/>
  <c r="H92" i="40"/>
  <c r="J92" i="40" s="1"/>
  <c r="J93" i="40"/>
  <c r="H39" i="40"/>
  <c r="J40" i="40"/>
  <c r="H14" i="40"/>
  <c r="J15" i="40"/>
  <c r="H43" i="40"/>
  <c r="J46" i="40"/>
  <c r="K88" i="24"/>
  <c r="M89" i="24"/>
  <c r="D35" i="6"/>
  <c r="F35" i="6" s="1"/>
  <c r="M125" i="24"/>
  <c r="H140" i="40"/>
  <c r="J140" i="40" s="1"/>
  <c r="M24" i="24"/>
  <c r="K81" i="24"/>
  <c r="M81" i="24" s="1"/>
  <c r="M91" i="24"/>
  <c r="K40" i="24"/>
  <c r="M40" i="24" s="1"/>
  <c r="M41" i="24"/>
  <c r="D39" i="6"/>
  <c r="F39" i="6" s="1"/>
  <c r="M140" i="24"/>
  <c r="H139" i="40"/>
  <c r="J139" i="40" s="1"/>
  <c r="M23" i="24"/>
  <c r="M48" i="24"/>
  <c r="K143" i="24"/>
  <c r="M143" i="24" s="1"/>
  <c r="M144" i="24"/>
  <c r="H138" i="40"/>
  <c r="J138" i="40" s="1"/>
  <c r="M22" i="24"/>
  <c r="H137" i="40"/>
  <c r="J137" i="40" s="1"/>
  <c r="M21" i="24"/>
  <c r="C12" i="44"/>
  <c r="E13" i="44"/>
  <c r="K27" i="24"/>
  <c r="D37" i="6"/>
  <c r="F37" i="6" s="1"/>
  <c r="K66" i="24"/>
  <c r="M66" i="24" s="1"/>
  <c r="K100" i="24"/>
  <c r="K14" i="24"/>
  <c r="K136" i="24"/>
  <c r="M136" i="24" s="1"/>
  <c r="K35" i="24"/>
  <c r="D32" i="6"/>
  <c r="F32" i="6" s="1"/>
  <c r="K138" i="24"/>
  <c r="M138" i="24" s="1"/>
  <c r="K131" i="24"/>
  <c r="M131" i="24" s="1"/>
  <c r="K132" i="24"/>
  <c r="M132" i="24" s="1"/>
  <c r="D36" i="6"/>
  <c r="F36" i="6" s="1"/>
  <c r="K124" i="24"/>
  <c r="K135" i="24"/>
  <c r="H87" i="40"/>
  <c r="J87" i="40" s="1"/>
  <c r="H55" i="40"/>
  <c r="H113" i="40"/>
  <c r="J113" i="40" s="1"/>
  <c r="H22" i="40"/>
  <c r="H146" i="40"/>
  <c r="H73" i="40"/>
  <c r="J73" i="40" s="1"/>
  <c r="H135" i="40"/>
  <c r="J135" i="40" s="1"/>
  <c r="H133" i="40"/>
  <c r="J133" i="40" s="1"/>
  <c r="D21" i="41"/>
  <c r="E21" i="41" s="1"/>
  <c r="G27" i="41"/>
  <c r="D26" i="41"/>
  <c r="E26" i="41" s="1"/>
  <c r="H19" i="40"/>
  <c r="H82" i="40"/>
  <c r="J82" i="40" s="1"/>
  <c r="H69" i="40"/>
  <c r="J69" i="40" s="1"/>
  <c r="H48" i="40"/>
  <c r="H97" i="40"/>
  <c r="J97" i="40" s="1"/>
  <c r="H30" i="40"/>
  <c r="J30" i="40" s="1"/>
  <c r="D22" i="6"/>
  <c r="K65" i="24"/>
  <c r="M65" i="24" s="1"/>
  <c r="K137" i="24"/>
  <c r="M137" i="24" s="1"/>
  <c r="H148" i="40"/>
  <c r="H151" i="40"/>
  <c r="M27" i="24" l="1"/>
  <c r="K26" i="24"/>
  <c r="J22" i="40"/>
  <c r="J21" i="40" s="1"/>
  <c r="H21" i="40"/>
  <c r="H47" i="40"/>
  <c r="J47" i="40" s="1"/>
  <c r="J48" i="40"/>
  <c r="H42" i="40"/>
  <c r="J42" i="40" s="1"/>
  <c r="J43" i="40"/>
  <c r="H13" i="40"/>
  <c r="J13" i="40" s="1"/>
  <c r="J14" i="40"/>
  <c r="H38" i="40"/>
  <c r="J38" i="40" s="1"/>
  <c r="J39" i="40"/>
  <c r="H18" i="40"/>
  <c r="J18" i="40" s="1"/>
  <c r="J19" i="40"/>
  <c r="H145" i="40"/>
  <c r="J145" i="40" s="1"/>
  <c r="J146" i="40"/>
  <c r="H35" i="40"/>
  <c r="H54" i="40"/>
  <c r="J55" i="40"/>
  <c r="F22" i="6"/>
  <c r="K15" i="24"/>
  <c r="M15" i="24" s="1"/>
  <c r="M14" i="24"/>
  <c r="D34" i="6"/>
  <c r="F34" i="6" s="1"/>
  <c r="M124" i="24"/>
  <c r="K34" i="24"/>
  <c r="M34" i="24" s="1"/>
  <c r="M35" i="24"/>
  <c r="D25" i="6"/>
  <c r="F25" i="6" s="1"/>
  <c r="D29" i="6"/>
  <c r="F29" i="6" s="1"/>
  <c r="M100" i="24"/>
  <c r="D38" i="6"/>
  <c r="F38" i="6" s="1"/>
  <c r="M135" i="24"/>
  <c r="K87" i="24"/>
  <c r="M87" i="24" s="1"/>
  <c r="M88" i="24"/>
  <c r="C11" i="44"/>
  <c r="E12" i="44"/>
  <c r="H143" i="40"/>
  <c r="J143" i="40" s="1"/>
  <c r="D33" i="6"/>
  <c r="F33" i="6" s="1"/>
  <c r="D13" i="6"/>
  <c r="F13" i="6" s="1"/>
  <c r="H107" i="40"/>
  <c r="J107" i="40" s="1"/>
  <c r="M26" i="24" l="1"/>
  <c r="D12" i="6"/>
  <c r="F12" i="6" s="1"/>
  <c r="H50" i="40"/>
  <c r="J50" i="40" s="1"/>
  <c r="J54" i="40"/>
  <c r="E11" i="44"/>
  <c r="C10" i="44"/>
  <c r="E10" i="44" s="1"/>
  <c r="K13" i="24"/>
  <c r="M13" i="24" s="1"/>
  <c r="H142" i="40"/>
  <c r="J142" i="40" s="1"/>
  <c r="H100" i="40"/>
  <c r="H99" i="40" l="1"/>
  <c r="H12" i="40" s="1"/>
  <c r="J100" i="40"/>
  <c r="J99" i="40" l="1"/>
  <c r="J12" i="40" s="1"/>
</calcChain>
</file>

<file path=xl/sharedStrings.xml><?xml version="1.0" encoding="utf-8"?>
<sst xmlns="http://schemas.openxmlformats.org/spreadsheetml/2006/main" count="2055" uniqueCount="512">
  <si>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</si>
  <si>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</si>
  <si>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</si>
  <si>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</si>
  <si>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</si>
  <si>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</si>
  <si>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</si>
  <si>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</si>
  <si>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</si>
  <si>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</si>
  <si>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</si>
  <si>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</si>
  <si>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</si>
  <si>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</si>
  <si>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</si>
  <si>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</si>
  <si>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</si>
  <si>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</si>
  <si>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</si>
  <si>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</si>
  <si>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</si>
  <si>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</si>
  <si>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</si>
  <si>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</si>
  <si>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</si>
  <si>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</si>
  <si>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</si>
  <si>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</si>
  <si>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</si>
  <si>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</si>
  <si>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</si>
  <si>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</si>
  <si>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</si>
  <si>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</si>
  <si>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</si>
  <si>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</si>
  <si>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</si>
  <si>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</si>
  <si>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</si>
  <si>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</si>
  <si>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</si>
  <si>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</si>
  <si>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</si>
  <si>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</si>
  <si>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</si>
  <si>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</si>
  <si>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</si>
  <si>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</si>
  <si>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</si>
  <si>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</si>
  <si>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</si>
  <si>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</si>
  <si>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</si>
  <si>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</si>
  <si>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</si>
  <si>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</si>
  <si>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</si>
  <si>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</si>
  <si>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</si>
  <si>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</si>
  <si>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</si>
  <si>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</si>
  <si>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</si>
  <si>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</si>
  <si>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</si>
  <si>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</si>
  <si>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</si>
  <si>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</si>
  <si>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</si>
  <si>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</si>
  <si>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</si>
  <si>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</si>
  <si>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</si>
  <si>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</si>
  <si>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</si>
  <si>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</si>
  <si>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</si>
  <si>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</si>
  <si>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</si>
  <si>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</si>
  <si>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</si>
  <si>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</si>
  <si>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</si>
  <si>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</si>
  <si>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</si>
  <si>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</si>
  <si>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</si>
  <si>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</si>
  <si>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</si>
  <si>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</si>
  <si>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</si>
  <si>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</si>
  <si>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</si>
  <si>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</si>
  <si>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</si>
  <si>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</si>
  <si>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</si>
  <si>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</si>
  <si>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</si>
  <si>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</si>
  <si>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</si>
  <si>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</si>
  <si>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</si>
  <si>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</si>
  <si>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</si>
  <si>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</si>
  <si>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</si>
  <si>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</si>
  <si>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</si>
  <si>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</si>
  <si>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</si>
  <si>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</si>
  <si>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</si>
  <si>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</si>
  <si>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</si>
  <si>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</si>
  <si>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</si>
  <si>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</si>
  <si>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</si>
  <si>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</si>
  <si>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</si>
  <si>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</si>
  <si>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</si>
  <si>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</si>
  <si>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</si>
  <si>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</si>
  <si>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</si>
  <si>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</si>
  <si>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</si>
  <si>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</si>
  <si>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</si>
  <si>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</si>
  <si>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</si>
  <si>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</si>
  <si>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</si>
  <si>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10660</t>
  </si>
  <si>
    <t>00000</t>
  </si>
  <si>
    <t>10360</t>
  </si>
  <si>
    <t>00590</t>
  </si>
  <si>
    <t>10570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</si>
  <si>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</si>
  <si>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</si>
  <si>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</si>
  <si>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</si>
  <si>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</si>
  <si>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</si>
  <si>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</si>
  <si>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</si>
  <si>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</si>
  <si>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</si>
  <si>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</si>
  <si>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</si>
  <si>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</si>
  <si>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</si>
  <si>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</si>
  <si>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</si>
  <si>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</si>
  <si>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</si>
  <si>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</si>
  <si>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</si>
  <si>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</si>
  <si>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</si>
  <si>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</si>
  <si>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</si>
  <si>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</si>
  <si>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</si>
  <si>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</si>
  <si>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</si>
  <si>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</si>
  <si>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</si>
  <si>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</si>
  <si>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</si>
  <si>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</si>
  <si>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</si>
  <si>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</si>
  <si>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</si>
  <si>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</si>
  <si>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</si>
  <si>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</si>
  <si>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</si>
  <si>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</si>
  <si>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</si>
  <si>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</si>
  <si>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</si>
  <si>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</si>
  <si>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</si>
  <si>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</si>
  <si>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</si>
  <si>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</si>
  <si>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</si>
  <si>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</si>
  <si>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</si>
  <si>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</si>
  <si>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</si>
  <si>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</si>
  <si>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</si>
  <si>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</si>
  <si>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</si>
  <si>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</si>
  <si>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</si>
  <si>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</si>
  <si>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</si>
  <si>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</si>
  <si>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</si>
  <si>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</si>
  <si>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</si>
  <si>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</si>
  <si>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</si>
  <si>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</si>
  <si>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</si>
  <si>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</si>
  <si>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</si>
  <si>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</si>
  <si>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</si>
  <si>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</si>
  <si>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</si>
  <si>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</si>
  <si>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</si>
  <si>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</si>
  <si>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</si>
  <si>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</si>
  <si>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</si>
  <si>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</si>
  <si>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</si>
  <si>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</si>
  <si>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</si>
  <si>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</si>
  <si>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</si>
  <si>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</si>
  <si>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</si>
  <si>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</si>
  <si>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</si>
  <si>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</si>
  <si>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</si>
  <si>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</si>
  <si>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</si>
  <si>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</si>
  <si>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</si>
  <si>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</si>
  <si>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</si>
  <si>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Получение кредитов от кредитных организаций бюджетами поселений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</si>
  <si>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</si>
  <si>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</si>
  <si>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</si>
  <si>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</si>
  <si>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</si>
  <si>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</si>
  <si>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</si>
  <si>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</si>
  <si>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</si>
  <si>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</si>
  <si>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</si>
  <si>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</si>
  <si>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</si>
  <si>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</si>
  <si>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</si>
  <si>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</si>
  <si>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</si>
  <si>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</si>
  <si>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</si>
  <si>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</si>
  <si>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</si>
  <si>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</si>
  <si>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</si>
  <si>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</si>
  <si>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</si>
  <si>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</si>
  <si>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</si>
  <si>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</si>
  <si>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</si>
  <si>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</si>
  <si>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</si>
  <si>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</si>
  <si>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</si>
  <si>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</si>
  <si>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</si>
  <si>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</si>
  <si>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</si>
  <si>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</si>
  <si>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</si>
  <si>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</si>
  <si>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</si>
  <si>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</si>
  <si>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</si>
  <si>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</si>
  <si>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</si>
  <si>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</si>
  <si>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</si>
  <si>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</si>
  <si>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</si>
  <si>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</si>
  <si>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</si>
  <si>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</si>
  <si>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</si>
  <si>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</si>
  <si>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</si>
  <si>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</si>
  <si>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</si>
  <si>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</si>
  <si>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</si>
  <si>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</si>
  <si>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</si>
  <si>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</si>
  <si>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Наименование передаваемого полномочия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</si>
  <si>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</si>
  <si>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</si>
  <si>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</si>
  <si>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</si>
  <si>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</si>
  <si>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</si>
  <si>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</si>
  <si>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</si>
  <si>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</si>
  <si>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</si>
  <si>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</si>
  <si>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</si>
  <si>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</si>
  <si>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</si>
  <si>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</si>
  <si>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</si>
  <si>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</si>
  <si>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</si>
  <si>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</si>
  <si>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</si>
  <si>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</si>
  <si>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</si>
  <si>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</si>
  <si>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</si>
  <si>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</si>
  <si>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</si>
  <si>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</si>
  <si>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</si>
  <si>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</si>
  <si>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7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</si>
  <si>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</si>
  <si>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</si>
  <si>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</si>
  <si>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</si>
  <si>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</si>
  <si>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</si>
  <si>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</si>
  <si>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</si>
  <si>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</si>
  <si>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</si>
  <si>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</si>
  <si>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</si>
  <si>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</si>
  <si>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</si>
  <si>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</si>
  <si>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</si>
  <si>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</si>
  <si>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</si>
  <si>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</si>
  <si>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</si>
  <si>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</si>
  <si>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</si>
  <si>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</si>
  <si>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</si>
  <si>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</si>
  <si>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</si>
  <si>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</si>
  <si>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</si>
  <si>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</si>
  <si>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</si>
  <si>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</si>
  <si>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</si>
  <si>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</si>
  <si>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</si>
  <si>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</si>
  <si>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</si>
  <si>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</si>
  <si>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</si>
  <si>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</si>
  <si>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</si>
  <si>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</si>
  <si>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</si>
  <si>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</si>
  <si>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2 02 10000 00 0000 150</t>
  </si>
  <si>
    <t>2 02 15001 00 0000 150</t>
  </si>
  <si>
    <t>2 02 30000 00 0000 150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</si>
  <si>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</si>
  <si>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</si>
  <si>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</si>
  <si>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</si>
  <si>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</si>
  <si>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</si>
  <si>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</si>
  <si>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</si>
  <si>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</si>
  <si>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</si>
  <si>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</si>
  <si>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</si>
  <si>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</si>
  <si>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</si>
  <si>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</si>
  <si>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</si>
  <si>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</si>
  <si>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</si>
  <si>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</si>
  <si>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</si>
  <si>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</si>
  <si>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</si>
  <si>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</si>
  <si>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</si>
  <si>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</si>
  <si>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</si>
  <si>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</si>
  <si>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</si>
  <si>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</si>
  <si>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</si>
  <si>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</si>
  <si>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</si>
  <si>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</si>
  <si>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</si>
  <si>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</si>
  <si>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</si>
  <si>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</si>
  <si>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</si>
  <si>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</si>
  <si>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</si>
  <si>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</si>
  <si>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</si>
  <si>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</si>
  <si>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</si>
  <si>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</si>
  <si>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</si>
  <si>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</si>
  <si>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</si>
  <si>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</si>
  <si>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</si>
  <si>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</si>
  <si>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</si>
  <si>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</si>
  <si>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</si>
  <si>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</si>
  <si>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</si>
  <si>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</si>
  <si>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</si>
  <si>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</si>
  <si>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</si>
  <si>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</si>
  <si>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</si>
  <si>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</si>
  <si>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</si>
  <si>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</si>
  <si>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</si>
  <si>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</si>
  <si>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</si>
  <si>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</si>
  <si>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</si>
  <si>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</si>
  <si>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</si>
  <si>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</si>
  <si>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</si>
  <si>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</si>
  <si>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</si>
  <si>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</si>
  <si>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</si>
  <si>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</si>
  <si>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</si>
  <si>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</si>
  <si>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</si>
  <si>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</si>
  <si>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</si>
  <si>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</si>
  <si>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</si>
  <si>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</si>
  <si>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</si>
  <si>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</si>
  <si>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</si>
  <si>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</si>
  <si>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</si>
  <si>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</si>
  <si>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</si>
  <si>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</si>
  <si>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</si>
  <si>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</si>
  <si>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</si>
  <si>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</si>
  <si>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</si>
  <si>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</si>
  <si>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</si>
  <si>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</si>
  <si>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</si>
  <si>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</si>
  <si>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</si>
  <si>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 2019г №31</t>
  </si>
  <si>
    <t>от 19 декабря 2019 г. №31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</si>
  <si>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</si>
  <si>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</si>
  <si>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</si>
  <si>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</si>
  <si>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</si>
  <si>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Безвозмездные поступления из краевого  бюджета за 1 квартал 2020 года</t>
  </si>
  <si>
    <t>утвержденные бюджетные назначения</t>
  </si>
  <si>
    <t>Исполненно за 1квартал</t>
  </si>
  <si>
    <t>И.В.Бакалова</t>
  </si>
  <si>
    <t>Распределение бюджетных ассигнований по разделам и  подразделам классификации расходов бюджетов за 1 квартал  2020 года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</si>
  <si>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за 1квартал 2020 год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</si>
  <si>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за 1 квартал 2020 года.</t>
  </si>
  <si>
    <t>Источники финансирования дефицита местного бюджета, перечнь статей источников финансирования дефицита бюджета  за 1квартал 2020 года</t>
  </si>
  <si>
    <t>Начальник финансового отдела                                                                            И.В.Бакалова</t>
  </si>
  <si>
    <t>Приложение №4</t>
  </si>
  <si>
    <t>Приложение № 6</t>
  </si>
  <si>
    <t>к постановлению Администрации</t>
  </si>
  <si>
    <t>от 27 апреля 2020 года №  48</t>
  </si>
  <si>
    <t>от 27 .04.2020г. №48</t>
  </si>
  <si>
    <t>от 27.04.2020 г. №48</t>
  </si>
  <si>
    <t>от 27 апреля 2020г № 48</t>
  </si>
  <si>
    <t>к постановлению администрации</t>
  </si>
  <si>
    <t>от 27апреля2020 № 48</t>
  </si>
  <si>
    <t>от27.04.2020г.№48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</si>
</sst>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&quot;   &quot;"/>
    <numFmt numFmtId="173" formatCode="#,##0.00_ ;\-#,##0.00\ 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40" fillId="0" borderId="0" applyBorder="0" applyProtection="0"/>
    <xf numFmtId="167" fontId="40" fillId="0" borderId="0" applyBorder="0" applyProtection="0"/>
    <xf numFmtId="0" fontId="41" fillId="0" borderId="0" applyNumberFormat="0" applyBorder="0" applyProtection="0">
      <alignment horizontal="center"/>
    </xf>
    <xf numFmtId="0" fontId="41" fillId="0" borderId="0" applyNumberFormat="0" applyBorder="0" applyProtection="0">
      <alignment horizontal="center" textRotation="90"/>
    </xf>
    <xf numFmtId="0" fontId="42" fillId="0" borderId="0" applyNumberFormat="0" applyBorder="0" applyProtection="0"/>
    <xf numFmtId="169" fontId="42" fillId="0" borderId="0" applyBorder="0" applyProtection="0"/>
    <xf numFmtId="0" fontId="43" fillId="0" borderId="0"/>
    <xf numFmtId="167" fontId="40" fillId="0" borderId="0" applyBorder="0" applyProtection="0"/>
    <xf numFmtId="167" fontId="44" fillId="0" borderId="0" applyBorder="0" applyProtection="0"/>
    <xf numFmtId="0" fontId="40" fillId="0" borderId="0" applyNumberFormat="0" applyBorder="0" applyProtection="0"/>
    <xf numFmtId="0" fontId="45" fillId="0" borderId="0"/>
    <xf numFmtId="0" fontId="12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46" fillId="0" borderId="0" applyFont="0" applyFill="0" applyBorder="0" applyAlignment="0" applyProtection="0"/>
  </cellStyleXfs>
  <cellXfs count="499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5" fillId="0" borderId="0" xfId="7" applyFont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3" fillId="0" borderId="6" xfId="7" applyFont="1" applyFill="1" applyBorder="1" applyAlignment="1">
      <alignment wrapText="1"/>
    </xf>
    <xf numFmtId="0" fontId="14" fillId="0" borderId="6" xfId="7" applyFont="1" applyFill="1" applyBorder="1" applyAlignment="1">
      <alignment wrapText="1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6" fontId="13" fillId="2" borderId="16" xfId="12" applyNumberFormat="1" applyFont="1" applyFill="1" applyBorder="1"/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65" fontId="15" fillId="0" borderId="1" xfId="7" applyNumberFormat="1" applyFont="1" applyFill="1" applyBorder="1" applyAlignment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167" fontId="25" fillId="0" borderId="0" xfId="2" applyFont="1" applyFill="1" applyAlignment="1"/>
    <xf numFmtId="0" fontId="26" fillId="0" borderId="0" xfId="0" applyFont="1"/>
    <xf numFmtId="0" fontId="27" fillId="0" borderId="0" xfId="7" applyFont="1" applyFill="1" applyAlignment="1"/>
    <xf numFmtId="0" fontId="28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29" fillId="2" borderId="0" xfId="7" applyNumberFormat="1" applyFont="1" applyFill="1"/>
    <xf numFmtId="0" fontId="30" fillId="2" borderId="0" xfId="7" applyFont="1" applyFill="1"/>
    <xf numFmtId="0" fontId="16" fillId="0" borderId="0" xfId="7" applyFont="1" applyFill="1"/>
    <xf numFmtId="0" fontId="16" fillId="2" borderId="0" xfId="7" applyFont="1" applyFill="1" applyAlignment="1"/>
    <xf numFmtId="0" fontId="30" fillId="2" borderId="0" xfId="7" applyFont="1" applyFill="1" applyAlignment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2" fillId="0" borderId="0" xfId="0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1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39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wrapText="1"/>
    </xf>
    <xf numFmtId="1" fontId="36" fillId="0" borderId="1" xfId="0" applyNumberFormat="1" applyFont="1" applyBorder="1" applyAlignment="1">
      <alignment horizontal="center" wrapText="1"/>
    </xf>
    <xf numFmtId="165" fontId="36" fillId="0" borderId="1" xfId="14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wrapText="1"/>
    </xf>
    <xf numFmtId="0" fontId="36" fillId="0" borderId="1" xfId="0" applyNumberFormat="1" applyFont="1" applyFill="1" applyBorder="1" applyAlignment="1">
      <alignment horizontal="center" wrapText="1"/>
    </xf>
    <xf numFmtId="0" fontId="35" fillId="0" borderId="1" xfId="0" applyFont="1" applyFill="1" applyBorder="1" applyAlignment="1">
      <alignment horizontal="justify" vertical="top" wrapText="1"/>
    </xf>
    <xf numFmtId="165" fontId="35" fillId="0" borderId="1" xfId="14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4" borderId="1" xfId="7" applyNumberFormat="1" applyFont="1" applyFill="1" applyBorder="1" applyAlignment="1"/>
    <xf numFmtId="0" fontId="15" fillId="4" borderId="1" xfId="7" applyFont="1" applyFill="1" applyBorder="1" applyAlignment="1">
      <alignment horizontal="center"/>
    </xf>
    <xf numFmtId="49" fontId="15" fillId="4" borderId="1" xfId="7" applyNumberFormat="1" applyFont="1" applyFill="1" applyBorder="1" applyAlignment="1">
      <alignment horizontal="center"/>
    </xf>
    <xf numFmtId="49" fontId="15" fillId="4" borderId="6" xfId="7" applyNumberFormat="1" applyFont="1" applyFill="1" applyBorder="1" applyAlignment="1">
      <alignment horizontal="center"/>
    </xf>
    <xf numFmtId="49" fontId="15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5" fillId="4" borderId="5" xfId="7" applyNumberFormat="1" applyFont="1" applyFill="1" applyBorder="1" applyAlignment="1">
      <alignment horizontal="center"/>
    </xf>
    <xf numFmtId="165" fontId="15" fillId="4" borderId="1" xfId="7" applyNumberFormat="1" applyFont="1" applyFill="1" applyBorder="1" applyAlignment="1"/>
    <xf numFmtId="165" fontId="36" fillId="4" borderId="1" xfId="14" applyNumberFormat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7" fillId="0" borderId="0" xfId="0" applyFont="1"/>
    <xf numFmtId="0" fontId="49" fillId="0" borderId="0" xfId="0" applyFont="1" applyAlignment="1">
      <alignment horizontal="justify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top" wrapText="1"/>
    </xf>
    <xf numFmtId="0" fontId="49" fillId="0" borderId="1" xfId="0" applyFont="1" applyBorder="1" applyAlignment="1">
      <alignment horizontal="justify" vertical="top" wrapText="1"/>
    </xf>
    <xf numFmtId="170" fontId="49" fillId="0" borderId="1" xfId="15" applyNumberFormat="1" applyFont="1" applyBorder="1" applyAlignment="1">
      <alignment horizontal="justify" vertical="top" wrapText="1"/>
    </xf>
    <xf numFmtId="0" fontId="48" fillId="0" borderId="1" xfId="0" applyFont="1" applyBorder="1" applyAlignment="1">
      <alignment horizontal="justify" vertical="top" wrapText="1"/>
    </xf>
    <xf numFmtId="0" fontId="49" fillId="0" borderId="1" xfId="0" applyFont="1" applyBorder="1" applyAlignment="1">
      <alignment horizontal="center" vertical="top" wrapText="1"/>
    </xf>
    <xf numFmtId="173" fontId="49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0" fontId="49" fillId="0" borderId="0" xfId="0" applyFont="1" applyAlignment="1"/>
    <xf numFmtId="0" fontId="0" fillId="0" borderId="0" xfId="0" applyAlignment="1">
      <alignment horizontal="center"/>
    </xf>
    <xf numFmtId="0" fontId="49" fillId="0" borderId="24" xfId="0" applyFont="1" applyBorder="1" applyAlignment="1">
      <alignment horizontal="center" wrapText="1"/>
    </xf>
    <xf numFmtId="0" fontId="49" fillId="0" borderId="25" xfId="0" applyFont="1" applyBorder="1" applyAlignment="1">
      <alignment horizontal="center" wrapText="1"/>
    </xf>
    <xf numFmtId="0" fontId="47" fillId="0" borderId="24" xfId="0" applyFont="1" applyBorder="1" applyAlignment="1">
      <alignment horizontal="center" wrapText="1"/>
    </xf>
    <xf numFmtId="0" fontId="47" fillId="0" borderId="25" xfId="0" applyFont="1" applyBorder="1" applyAlignment="1">
      <alignment horizontal="center" wrapText="1"/>
    </xf>
    <xf numFmtId="0" fontId="47" fillId="0" borderId="26" xfId="0" applyFont="1" applyBorder="1" applyAlignment="1">
      <alignment horizontal="center" wrapText="1"/>
    </xf>
    <xf numFmtId="0" fontId="47" fillId="0" borderId="27" xfId="0" applyFont="1" applyBorder="1" applyAlignment="1">
      <alignment horizontal="center" wrapText="1"/>
    </xf>
    <xf numFmtId="0" fontId="47" fillId="0" borderId="28" xfId="0" applyFont="1" applyBorder="1" applyAlignment="1">
      <alignment horizontal="center" wrapText="1"/>
    </xf>
    <xf numFmtId="0" fontId="47" fillId="0" borderId="29" xfId="0" applyFont="1" applyBorder="1" applyAlignment="1">
      <alignment horizontal="center" wrapText="1"/>
    </xf>
    <xf numFmtId="0" fontId="47" fillId="0" borderId="30" xfId="0" applyFont="1" applyBorder="1" applyAlignment="1">
      <alignment horizontal="center" wrapText="1"/>
    </xf>
    <xf numFmtId="0" fontId="47" fillId="0" borderId="31" xfId="0" applyFont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170" fontId="47" fillId="0" borderId="1" xfId="15" applyNumberFormat="1" applyFont="1" applyBorder="1" applyAlignment="1">
      <alignment horizontal="center" vertical="top" wrapText="1"/>
    </xf>
    <xf numFmtId="0" fontId="51" fillId="0" borderId="0" xfId="0" applyFont="1"/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167" fontId="23" fillId="2" borderId="21" xfId="2" applyFont="1" applyFill="1" applyBorder="1" applyAlignment="1">
      <alignment vertical="center" wrapText="1"/>
    </xf>
    <xf numFmtId="172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2" fillId="0" borderId="22" xfId="0" applyFont="1" applyBorder="1" applyAlignment="1">
      <alignment vertical="top" wrapText="1"/>
    </xf>
    <xf numFmtId="0" fontId="50" fillId="2" borderId="1" xfId="7" applyFont="1" applyFill="1" applyBorder="1" applyAlignment="1">
      <alignment wrapText="1"/>
    </xf>
    <xf numFmtId="0" fontId="52" fillId="4" borderId="0" xfId="0" applyFont="1" applyFill="1"/>
    <xf numFmtId="0" fontId="6" fillId="4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1" fontId="4" fillId="0" borderId="1" xfId="0" applyNumberFormat="1" applyFont="1" applyBorder="1" applyAlignment="1">
      <alignment horizontal="center" vertical="center" wrapText="1"/>
    </xf>
    <xf numFmtId="167" fontId="23" fillId="2" borderId="13" xfId="2" applyFont="1" applyFill="1" applyBorder="1" applyAlignment="1">
      <alignment vertical="center" wrapText="1"/>
    </xf>
    <xf numFmtId="167" fontId="2" fillId="2" borderId="4" xfId="2" applyFont="1" applyFill="1" applyBorder="1" applyAlignment="1">
      <alignment vertical="center" wrapText="1"/>
    </xf>
    <xf numFmtId="172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9" fillId="0" borderId="1" xfId="0" applyFont="1" applyBorder="1" applyAlignment="1">
      <alignment horizontal="center" vertical="center" wrapText="1"/>
    </xf>
    <xf numFmtId="0" fontId="49" fillId="4" borderId="1" xfId="0" applyFont="1" applyFill="1" applyBorder="1" applyAlignment="1">
      <alignment horizontal="center" vertical="center" wrapText="1"/>
    </xf>
    <xf numFmtId="0" fontId="49" fillId="0" borderId="15" xfId="0" applyFont="1" applyBorder="1" applyAlignment="1">
      <alignment horizontal="center" vertical="center" wrapText="1"/>
    </xf>
    <xf numFmtId="0" fontId="49" fillId="0" borderId="0" xfId="0" applyFont="1" applyAlignment="1">
      <alignment horizontal="justify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5" fontId="4" fillId="4" borderId="1" xfId="13" applyNumberFormat="1" applyFont="1" applyFill="1" applyBorder="1" applyAlignment="1">
      <alignment wrapText="1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/>
    </xf>
    <xf numFmtId="0" fontId="23" fillId="0" borderId="6" xfId="7" applyFont="1" applyBorder="1" applyAlignment="1">
      <alignment horizontal="left"/>
    </xf>
    <xf numFmtId="49" fontId="2" fillId="0" borderId="1" xfId="7" applyNumberFormat="1" applyFont="1" applyBorder="1" applyAlignment="1">
      <alignment horizontal="center"/>
    </xf>
    <xf numFmtId="165" fontId="23" fillId="2" borderId="1" xfId="7" applyNumberFormat="1" applyFont="1" applyFill="1" applyBorder="1" applyAlignment="1">
      <alignment horizontal="right"/>
    </xf>
    <xf numFmtId="0" fontId="23" fillId="0" borderId="1" xfId="7" applyFont="1" applyBorder="1"/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2" fillId="0" borderId="1" xfId="7" applyFont="1" applyBorder="1"/>
    <xf numFmtId="0" fontId="2" fillId="0" borderId="6" xfId="7" applyFont="1" applyFill="1" applyBorder="1" applyAlignment="1">
      <alignment vertical="center"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0" fillId="0" borderId="6" xfId="7" applyFont="1" applyFill="1" applyBorder="1" applyAlignment="1">
      <alignment wrapText="1"/>
    </xf>
    <xf numFmtId="0" fontId="50" fillId="0" borderId="10" xfId="7" applyFont="1" applyFill="1" applyBorder="1" applyAlignment="1">
      <alignment wrapText="1"/>
    </xf>
    <xf numFmtId="0" fontId="50" fillId="0" borderId="4" xfId="7" applyFont="1" applyFill="1" applyBorder="1" applyAlignment="1">
      <alignment wrapText="1"/>
    </xf>
    <xf numFmtId="0" fontId="50" fillId="2" borderId="3" xfId="7" applyFont="1" applyFill="1" applyBorder="1" applyAlignment="1">
      <alignment wrapText="1"/>
    </xf>
    <xf numFmtId="0" fontId="50" fillId="0" borderId="1" xfId="7" applyFont="1" applyFill="1" applyBorder="1" applyAlignment="1">
      <alignment wrapText="1"/>
    </xf>
    <xf numFmtId="0" fontId="2" fillId="0" borderId="1" xfId="7" applyFont="1" applyFill="1" applyBorder="1"/>
    <xf numFmtId="0" fontId="50" fillId="0" borderId="3" xfId="7" applyFont="1" applyFill="1" applyBorder="1" applyAlignment="1">
      <alignment wrapText="1"/>
    </xf>
    <xf numFmtId="0" fontId="50" fillId="0" borderId="0" xfId="7" applyFont="1" applyFill="1" applyBorder="1" applyAlignment="1">
      <alignment wrapText="1"/>
    </xf>
    <xf numFmtId="49" fontId="54" fillId="0" borderId="1" xfId="7" applyNumberFormat="1" applyFont="1" applyFill="1" applyBorder="1" applyAlignment="1">
      <alignment horizontal="center"/>
    </xf>
    <xf numFmtId="49" fontId="50" fillId="0" borderId="1" xfId="7" applyNumberFormat="1" applyFont="1" applyFill="1" applyBorder="1" applyAlignment="1">
      <alignment horizontal="center"/>
    </xf>
    <xf numFmtId="0" fontId="54" fillId="2" borderId="1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49" fontId="50" fillId="2" borderId="1" xfId="7" applyNumberFormat="1" applyFont="1" applyFill="1" applyBorder="1" applyAlignment="1">
      <alignment horizontal="center"/>
    </xf>
    <xf numFmtId="165" fontId="2" fillId="2" borderId="1" xfId="7" applyNumberFormat="1" applyFont="1" applyFill="1" applyBorder="1" applyAlignment="1">
      <alignment horizontal="right"/>
    </xf>
    <xf numFmtId="0" fontId="50" fillId="2" borderId="1" xfId="7" applyFont="1" applyFill="1" applyBorder="1" applyAlignment="1">
      <alignment vertical="top" wrapText="1"/>
    </xf>
    <xf numFmtId="0" fontId="50" fillId="4" borderId="1" xfId="7" applyFont="1" applyFill="1" applyBorder="1" applyAlignment="1">
      <alignment wrapText="1"/>
    </xf>
    <xf numFmtId="49" fontId="2" fillId="4" borderId="1" xfId="7" applyNumberFormat="1" applyFont="1" applyFill="1" applyBorder="1" applyAlignment="1">
      <alignment horizontal="center"/>
    </xf>
    <xf numFmtId="49" fontId="50" fillId="4" borderId="1" xfId="7" applyNumberFormat="1" applyFont="1" applyFill="1" applyBorder="1" applyAlignment="1">
      <alignment horizontal="center"/>
    </xf>
    <xf numFmtId="165" fontId="2" fillId="4" borderId="1" xfId="7" applyNumberFormat="1" applyFont="1" applyFill="1" applyBorder="1" applyAlignment="1">
      <alignment horizontal="right"/>
    </xf>
    <xf numFmtId="0" fontId="23" fillId="0" borderId="1" xfId="7" applyFont="1" applyFill="1" applyBorder="1"/>
    <xf numFmtId="0" fontId="54" fillId="2" borderId="6" xfId="7" applyFont="1" applyFill="1" applyBorder="1" applyAlignment="1">
      <alignment horizontal="left" vertical="center" wrapText="1"/>
    </xf>
    <xf numFmtId="49" fontId="54" fillId="0" borderId="5" xfId="7" applyNumberFormat="1" applyFont="1" applyFill="1" applyBorder="1" applyAlignment="1">
      <alignment horizontal="center"/>
    </xf>
    <xf numFmtId="0" fontId="50" fillId="2" borderId="6" xfId="7" applyFont="1" applyFill="1" applyBorder="1" applyAlignment="1">
      <alignment horizontal="left" vertical="center" wrapText="1"/>
    </xf>
    <xf numFmtId="49" fontId="50" fillId="0" borderId="5" xfId="7" applyNumberFormat="1" applyFont="1" applyFill="1" applyBorder="1" applyAlignment="1">
      <alignment horizontal="center"/>
    </xf>
    <xf numFmtId="0" fontId="54" fillId="0" borderId="6" xfId="7" applyFont="1" applyFill="1" applyBorder="1" applyAlignment="1">
      <alignment wrapText="1"/>
    </xf>
    <xf numFmtId="0" fontId="50" fillId="2" borderId="11" xfId="7" applyFont="1" applyFill="1" applyBorder="1" applyAlignment="1">
      <alignment wrapText="1"/>
    </xf>
    <xf numFmtId="0" fontId="50" fillId="0" borderId="11" xfId="7" applyFont="1" applyFill="1" applyBorder="1" applyAlignment="1">
      <alignment wrapText="1"/>
    </xf>
    <xf numFmtId="0" fontId="54" fillId="0" borderId="4" xfId="7" applyFont="1" applyFill="1" applyBorder="1" applyAlignment="1">
      <alignment wrapText="1"/>
    </xf>
    <xf numFmtId="0" fontId="50" fillId="2" borderId="10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50" fillId="2" borderId="4" xfId="7" applyFont="1" applyFill="1" applyBorder="1" applyAlignment="1">
      <alignment wrapText="1"/>
    </xf>
    <xf numFmtId="0" fontId="2" fillId="3" borderId="6" xfId="7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0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0" fillId="0" borderId="23" xfId="7" applyFont="1" applyFill="1" applyBorder="1" applyAlignment="1">
      <alignment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165" fontId="2" fillId="4" borderId="1" xfId="7" applyNumberFormat="1" applyFont="1" applyFill="1" applyBorder="1" applyAlignment="1">
      <alignment horizontal="right" vertical="center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0" fontId="2" fillId="0" borderId="1" xfId="7" applyFont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6" fillId="2" borderId="0" xfId="7" applyFont="1" applyFill="1" applyAlignment="1">
      <alignment horizontal="left"/>
    </xf>
    <xf numFmtId="0" fontId="4" fillId="0" borderId="16" xfId="0" applyFont="1" applyBorder="1" applyAlignment="1">
      <alignment horizontal="left" vertical="top" wrapText="1"/>
    </xf>
    <xf numFmtId="0" fontId="0" fillId="5" borderId="0" xfId="0" applyFill="1"/>
    <xf numFmtId="0" fontId="2" fillId="4" borderId="1" xfId="0" applyFont="1" applyFill="1" applyBorder="1" applyAlignment="1">
      <alignment vertical="center" wrapText="1"/>
    </xf>
    <xf numFmtId="171" fontId="4" fillId="4" borderId="1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 wrapText="1"/>
    </xf>
    <xf numFmtId="171" fontId="3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70" fontId="2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/>
    <xf numFmtId="165" fontId="2" fillId="2" borderId="0" xfId="0" applyNumberFormat="1" applyFont="1" applyFill="1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7" fillId="0" borderId="32" xfId="0" applyFont="1" applyBorder="1" applyAlignment="1">
      <alignment horizontal="center" vertical="top" wrapText="1"/>
    </xf>
    <xf numFmtId="0" fontId="37" fillId="0" borderId="33" xfId="0" applyFont="1" applyBorder="1" applyAlignment="1">
      <alignment horizontal="center" vertical="top" wrapText="1"/>
    </xf>
    <xf numFmtId="0" fontId="49" fillId="0" borderId="1" xfId="0" applyFont="1" applyBorder="1" applyAlignment="1">
      <alignment horizontal="center" vertical="center" wrapText="1"/>
    </xf>
    <xf numFmtId="0" fontId="49" fillId="4" borderId="1" xfId="0" applyFont="1" applyFill="1" applyBorder="1" applyAlignment="1">
      <alignment horizontal="center" vertical="center" wrapText="1"/>
    </xf>
    <xf numFmtId="0" fontId="38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49" fillId="0" borderId="15" xfId="0" applyFont="1" applyBorder="1" applyAlignment="1">
      <alignment horizontal="center" vertical="center" wrapText="1"/>
    </xf>
    <xf numFmtId="0" fontId="53" fillId="0" borderId="34" xfId="0" applyFont="1" applyBorder="1" applyAlignment="1">
      <alignment horizontal="center" vertical="center" wrapText="1"/>
    </xf>
    <xf numFmtId="0" fontId="53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5" fillId="0" borderId="0" xfId="0" applyFont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6" fillId="0" borderId="0" xfId="7" applyFont="1" applyAlignment="1">
      <alignment horizontal="right"/>
    </xf>
    <xf numFmtId="0" fontId="6" fillId="0" borderId="6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23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left"/>
    </xf>
    <xf numFmtId="0" fontId="15" fillId="2" borderId="0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1" fontId="3" fillId="0" borderId="2" xfId="0" applyNumberFormat="1" applyFont="1" applyBorder="1" applyAlignment="1">
      <alignment horizontal="center" vertical="center" wrapText="1"/>
    </xf>
    <xf numFmtId="171" fontId="3" fillId="0" borderId="15" xfId="0" applyNumberFormat="1" applyFont="1" applyBorder="1" applyAlignment="1">
      <alignment horizontal="center" vertical="center" wrapText="1"/>
    </xf>
    <xf numFmtId="170" fontId="4" fillId="0" borderId="2" xfId="13" applyNumberFormat="1" applyFont="1" applyBorder="1" applyAlignment="1">
      <alignment horizontal="center" vertical="center" wrapText="1"/>
    </xf>
    <xf numFmtId="170" fontId="4" fillId="0" borderId="15" xfId="1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7" applyFont="1" applyFill="1" applyAlignment="1">
      <alignment horizont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7" applyFont="1" applyFill="1" applyAlignment="1">
      <alignment horizontal="left"/>
    </xf>
    <xf numFmtId="0" fontId="3" fillId="4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9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50" fillId="2" borderId="0" xfId="0" applyFont="1" applyFill="1" applyBorder="1" applyAlignment="1">
      <alignment vertical="center" wrapText="1"/>
    </xf>
    <xf numFmtId="0" fontId="48" fillId="0" borderId="0" xfId="0" applyFont="1" applyAlignment="1">
      <alignment horizontal="center" vertical="center" wrapText="1"/>
    </xf>
    <xf numFmtId="0" fontId="49" fillId="0" borderId="2" xfId="0" applyFont="1" applyBorder="1" applyAlignment="1">
      <alignment horizontal="center" vertical="top" wrapText="1"/>
    </xf>
    <xf numFmtId="0" fontId="49" fillId="0" borderId="12" xfId="0" applyFont="1" applyBorder="1" applyAlignment="1">
      <alignment horizontal="center" vertical="top" wrapText="1"/>
    </xf>
    <xf numFmtId="0" fontId="49" fillId="0" borderId="15" xfId="0" applyFont="1" applyBorder="1" applyAlignment="1">
      <alignment horizontal="center" vertical="top" wrapText="1"/>
    </xf>
    <xf numFmtId="0" fontId="49" fillId="0" borderId="0" xfId="0" applyFont="1" applyAlignment="1"/>
    <xf numFmtId="0" fontId="49" fillId="0" borderId="0" xfId="0" applyFont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top" wrapText="1"/>
    </xf>
    <xf numFmtId="0" fontId="49" fillId="0" borderId="0" xfId="0" applyFont="1" applyAlignment="1">
      <alignment wrapText="1"/>
    </xf>
    <xf numFmtId="0" fontId="47" fillId="0" borderId="0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8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91" t="s">
        <v>223</v>
      </c>
    </row>
    <row r="2" spans="1:2" ht="15.75" x14ac:dyDescent="0.25">
      <c r="B2" s="191" t="s">
        <v>0</v>
      </c>
    </row>
    <row r="3" spans="1:2" ht="15.75" x14ac:dyDescent="0.25">
      <c r="A3" s="208"/>
      <c r="B3" s="191" t="s">
        <v>1</v>
      </c>
    </row>
    <row r="4" spans="1:2" ht="15.75" x14ac:dyDescent="0.25">
      <c r="B4" s="191" t="s">
        <v>2</v>
      </c>
    </row>
    <row r="5" spans="1:2" x14ac:dyDescent="0.25">
      <c r="B5" s="206" t="s">
        <v>487</v>
      </c>
    </row>
    <row r="6" spans="1:2" x14ac:dyDescent="0.25">
      <c r="B6" s="206"/>
    </row>
    <row r="7" spans="1:2" ht="63" customHeight="1" x14ac:dyDescent="0.3">
      <c r="A7" s="419" t="s">
        <v>256</v>
      </c>
      <c r="B7" s="419"/>
    </row>
    <row r="8" spans="1:2" ht="60" customHeight="1" x14ac:dyDescent="0.25">
      <c r="A8" s="420" t="s">
        <v>257</v>
      </c>
      <c r="B8" s="420"/>
    </row>
    <row r="9" spans="1:2" ht="16.5" customHeight="1" thickBot="1" x14ac:dyDescent="0.3">
      <c r="A9" s="299">
        <v>1</v>
      </c>
      <c r="B9" s="299">
        <v>2</v>
      </c>
    </row>
    <row r="10" spans="1:2" ht="19.5" customHeight="1" thickBot="1" x14ac:dyDescent="0.3">
      <c r="A10" s="421" t="s">
        <v>258</v>
      </c>
      <c r="B10" s="422"/>
    </row>
    <row r="11" spans="1:2" ht="56.25" x14ac:dyDescent="0.25">
      <c r="A11" s="300" t="s">
        <v>389</v>
      </c>
      <c r="B11" s="301" t="s">
        <v>426</v>
      </c>
    </row>
    <row r="12" spans="1:2" ht="37.5" x14ac:dyDescent="0.25">
      <c r="A12" s="302" t="s">
        <v>236</v>
      </c>
      <c r="B12" s="316" t="s">
        <v>427</v>
      </c>
    </row>
    <row r="13" spans="1:2" ht="18.75" x14ac:dyDescent="0.25">
      <c r="A13" s="302" t="s">
        <v>232</v>
      </c>
      <c r="B13" s="316" t="s">
        <v>231</v>
      </c>
    </row>
    <row r="14" spans="1:2" ht="18.75" x14ac:dyDescent="0.25">
      <c r="A14" s="302" t="s">
        <v>259</v>
      </c>
      <c r="B14" s="316" t="s">
        <v>260</v>
      </c>
    </row>
    <row r="15" spans="1:2" ht="56.25" x14ac:dyDescent="0.25">
      <c r="A15" s="302" t="s">
        <v>329</v>
      </c>
      <c r="B15" s="2" t="s">
        <v>428</v>
      </c>
    </row>
    <row r="16" spans="1:2" ht="89.25" customHeight="1" x14ac:dyDescent="0.25">
      <c r="A16" s="302" t="s">
        <v>331</v>
      </c>
      <c r="B16" s="2" t="s">
        <v>489</v>
      </c>
    </row>
    <row r="17" spans="1:2" ht="75" x14ac:dyDescent="0.25">
      <c r="A17" s="302" t="s">
        <v>429</v>
      </c>
      <c r="B17" s="2" t="s">
        <v>430</v>
      </c>
    </row>
    <row r="18" spans="1:2" ht="37.5" x14ac:dyDescent="0.25">
      <c r="A18" s="302" t="s">
        <v>431</v>
      </c>
      <c r="B18" s="2" t="s">
        <v>432</v>
      </c>
    </row>
    <row r="19" spans="1:2" ht="56.25" x14ac:dyDescent="0.25">
      <c r="A19" s="302" t="s">
        <v>433</v>
      </c>
      <c r="B19" s="2" t="s">
        <v>434</v>
      </c>
    </row>
    <row r="20" spans="1:2" ht="75" x14ac:dyDescent="0.25">
      <c r="A20" s="302" t="s">
        <v>435</v>
      </c>
      <c r="B20" s="2" t="s">
        <v>436</v>
      </c>
    </row>
    <row r="21" spans="1:2" ht="37.5" x14ac:dyDescent="0.25">
      <c r="A21" s="302" t="s">
        <v>437</v>
      </c>
      <c r="B21" s="2" t="s">
        <v>438</v>
      </c>
    </row>
    <row r="22" spans="1:2" ht="75" x14ac:dyDescent="0.25">
      <c r="A22" s="302" t="s">
        <v>439</v>
      </c>
      <c r="B22" s="2" t="s">
        <v>440</v>
      </c>
    </row>
    <row r="23" spans="1:2" ht="56.25" x14ac:dyDescent="0.25">
      <c r="A23" s="302" t="s">
        <v>441</v>
      </c>
      <c r="B23" s="2" t="s">
        <v>442</v>
      </c>
    </row>
    <row r="24" spans="1:2" ht="37.5" x14ac:dyDescent="0.25">
      <c r="A24" s="302" t="s">
        <v>261</v>
      </c>
      <c r="B24" s="2" t="s">
        <v>262</v>
      </c>
    </row>
    <row r="25" spans="1:2" ht="37.5" x14ac:dyDescent="0.25">
      <c r="A25" s="302" t="s">
        <v>263</v>
      </c>
      <c r="B25" s="2" t="s">
        <v>264</v>
      </c>
    </row>
    <row r="26" spans="1:2" ht="18.75" x14ac:dyDescent="0.25">
      <c r="A26" s="302" t="s">
        <v>265</v>
      </c>
      <c r="B26" s="316" t="s">
        <v>266</v>
      </c>
    </row>
    <row r="27" spans="1:2" ht="93.75" x14ac:dyDescent="0.25">
      <c r="A27" s="302" t="s">
        <v>443</v>
      </c>
      <c r="B27" s="316" t="s">
        <v>444</v>
      </c>
    </row>
    <row r="28" spans="1:2" ht="75" x14ac:dyDescent="0.25">
      <c r="A28" s="317" t="s">
        <v>445</v>
      </c>
      <c r="B28" s="317" t="s">
        <v>446</v>
      </c>
    </row>
    <row r="29" spans="1:2" s="208" customFormat="1" ht="75" x14ac:dyDescent="0.3">
      <c r="A29" s="303" t="s">
        <v>447</v>
      </c>
      <c r="B29" s="303" t="s">
        <v>448</v>
      </c>
    </row>
    <row r="30" spans="1:2" ht="37.5" x14ac:dyDescent="0.3">
      <c r="A30" s="303" t="s">
        <v>449</v>
      </c>
      <c r="B30" s="303" t="s">
        <v>450</v>
      </c>
    </row>
    <row r="31" spans="1:2" ht="75" x14ac:dyDescent="0.3">
      <c r="A31" s="303" t="s">
        <v>451</v>
      </c>
      <c r="B31" s="303" t="s">
        <v>452</v>
      </c>
    </row>
    <row r="32" spans="1:2" ht="37.5" x14ac:dyDescent="0.3">
      <c r="A32" s="303" t="s">
        <v>453</v>
      </c>
      <c r="B32" s="303" t="s">
        <v>454</v>
      </c>
    </row>
    <row r="33" spans="1:2" ht="56.25" x14ac:dyDescent="0.3">
      <c r="A33" s="303" t="s">
        <v>455</v>
      </c>
      <c r="B33" s="303" t="s">
        <v>456</v>
      </c>
    </row>
    <row r="34" spans="1:2" ht="75" x14ac:dyDescent="0.3">
      <c r="A34" s="303" t="s">
        <v>457</v>
      </c>
      <c r="B34" s="303" t="s">
        <v>458</v>
      </c>
    </row>
    <row r="35" spans="1:2" ht="93.75" x14ac:dyDescent="0.3">
      <c r="A35" s="303" t="s">
        <v>459</v>
      </c>
      <c r="B35" s="303" t="s">
        <v>460</v>
      </c>
    </row>
    <row r="36" spans="1:2" ht="75" x14ac:dyDescent="0.3">
      <c r="A36" s="303" t="s">
        <v>461</v>
      </c>
      <c r="B36" s="303" t="s">
        <v>462</v>
      </c>
    </row>
    <row r="37" spans="1:2" ht="15" customHeight="1" x14ac:dyDescent="0.25">
      <c r="A37" s="423" t="s">
        <v>463</v>
      </c>
      <c r="B37" s="423" t="s">
        <v>267</v>
      </c>
    </row>
    <row r="38" spans="1:2" ht="50.25" customHeight="1" x14ac:dyDescent="0.25">
      <c r="A38" s="423"/>
      <c r="B38" s="423"/>
    </row>
    <row r="39" spans="1:2" ht="75" x14ac:dyDescent="0.25">
      <c r="A39" s="317" t="s">
        <v>464</v>
      </c>
      <c r="B39" s="317" t="s">
        <v>465</v>
      </c>
    </row>
    <row r="40" spans="1:2" ht="18.75" x14ac:dyDescent="0.25">
      <c r="A40" s="207"/>
      <c r="B40" s="316"/>
    </row>
    <row r="41" spans="1:2" ht="18.75" x14ac:dyDescent="0.25">
      <c r="A41" s="302" t="s">
        <v>268</v>
      </c>
      <c r="B41" s="316" t="s">
        <v>269</v>
      </c>
    </row>
    <row r="42" spans="1:2" ht="18.75" x14ac:dyDescent="0.25">
      <c r="A42" s="302" t="s">
        <v>270</v>
      </c>
      <c r="B42" s="316" t="s">
        <v>271</v>
      </c>
    </row>
    <row r="43" spans="1:2" ht="56.25" x14ac:dyDescent="0.25">
      <c r="A43" s="318" t="s">
        <v>466</v>
      </c>
      <c r="B43" s="317" t="s">
        <v>467</v>
      </c>
    </row>
    <row r="44" spans="1:2" ht="15" customHeight="1" x14ac:dyDescent="0.25">
      <c r="A44" s="424" t="s">
        <v>270</v>
      </c>
      <c r="B44" s="423" t="s">
        <v>468</v>
      </c>
    </row>
    <row r="45" spans="1:2" ht="15" customHeight="1" x14ac:dyDescent="0.25">
      <c r="A45" s="424"/>
      <c r="B45" s="423"/>
    </row>
    <row r="46" spans="1:2" ht="37.5" x14ac:dyDescent="0.25">
      <c r="A46" s="304" t="s">
        <v>390</v>
      </c>
      <c r="B46" s="316" t="s">
        <v>272</v>
      </c>
    </row>
    <row r="47" spans="1:2" ht="56.25" x14ac:dyDescent="0.25">
      <c r="A47" s="304" t="s">
        <v>391</v>
      </c>
      <c r="B47" s="316" t="s">
        <v>273</v>
      </c>
    </row>
    <row r="48" spans="1:2" ht="49.5" customHeight="1" x14ac:dyDescent="0.25">
      <c r="A48" s="305" t="s">
        <v>469</v>
      </c>
      <c r="B48" s="317" t="s">
        <v>470</v>
      </c>
    </row>
    <row r="49" spans="1:93" ht="18.75" x14ac:dyDescent="0.25">
      <c r="A49" s="282" t="s">
        <v>392</v>
      </c>
      <c r="B49" s="316" t="s">
        <v>206</v>
      </c>
    </row>
    <row r="50" spans="1:93" ht="37.5" x14ac:dyDescent="0.25">
      <c r="A50" s="282" t="s">
        <v>393</v>
      </c>
      <c r="B50" s="316" t="s">
        <v>205</v>
      </c>
    </row>
    <row r="51" spans="1:93" ht="37.5" x14ac:dyDescent="0.25">
      <c r="A51" s="282" t="s">
        <v>394</v>
      </c>
      <c r="B51" s="316" t="s">
        <v>204</v>
      </c>
    </row>
    <row r="52" spans="1:93" ht="18.75" x14ac:dyDescent="0.25">
      <c r="A52" s="282" t="s">
        <v>395</v>
      </c>
      <c r="B52" s="316" t="s">
        <v>274</v>
      </c>
    </row>
    <row r="53" spans="1:93" ht="56.25" x14ac:dyDescent="0.25">
      <c r="A53" s="209" t="s">
        <v>396</v>
      </c>
      <c r="B53" s="316" t="s">
        <v>275</v>
      </c>
    </row>
    <row r="54" spans="1:93" ht="18.75" x14ac:dyDescent="0.25">
      <c r="A54" s="209" t="s">
        <v>397</v>
      </c>
      <c r="B54" s="316" t="s">
        <v>276</v>
      </c>
    </row>
    <row r="55" spans="1:93" ht="18.75" x14ac:dyDescent="0.25">
      <c r="A55" s="207" t="s">
        <v>277</v>
      </c>
      <c r="B55" s="316" t="s">
        <v>278</v>
      </c>
    </row>
    <row r="56" spans="1:93" ht="75" x14ac:dyDescent="0.25">
      <c r="A56" s="317" t="s">
        <v>471</v>
      </c>
      <c r="B56" s="317" t="s">
        <v>472</v>
      </c>
    </row>
    <row r="57" spans="1:93" ht="37.5" x14ac:dyDescent="0.25">
      <c r="A57" s="317" t="s">
        <v>473</v>
      </c>
      <c r="B57" s="317" t="s">
        <v>474</v>
      </c>
    </row>
    <row r="58" spans="1:93" ht="18.75" x14ac:dyDescent="0.25">
      <c r="A58" s="317" t="s">
        <v>475</v>
      </c>
      <c r="B58" s="317" t="s">
        <v>278</v>
      </c>
    </row>
    <row r="59" spans="1:93" ht="75" x14ac:dyDescent="0.25">
      <c r="A59" s="207" t="s">
        <v>279</v>
      </c>
      <c r="B59" s="316" t="s">
        <v>332</v>
      </c>
    </row>
    <row r="60" spans="1:93" ht="56.25" x14ac:dyDescent="0.25">
      <c r="A60" s="207" t="s">
        <v>398</v>
      </c>
      <c r="B60" s="316" t="s">
        <v>280</v>
      </c>
    </row>
    <row r="61" spans="1:93" s="208" customFormat="1" ht="37.5" x14ac:dyDescent="0.25">
      <c r="A61" s="207" t="s">
        <v>281</v>
      </c>
      <c r="B61" s="316" t="s">
        <v>282</v>
      </c>
    </row>
    <row r="62" spans="1:93" ht="56.25" x14ac:dyDescent="0.3">
      <c r="A62" s="305" t="s">
        <v>476</v>
      </c>
      <c r="B62" s="303" t="s">
        <v>280</v>
      </c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  <c r="BI62" s="208"/>
      <c r="BJ62" s="208"/>
      <c r="BK62" s="208"/>
      <c r="BL62" s="208"/>
      <c r="BM62" s="208"/>
      <c r="BN62" s="208"/>
      <c r="BO62" s="208"/>
      <c r="BP62" s="208"/>
      <c r="BQ62" s="208"/>
      <c r="BR62" s="208"/>
      <c r="BS62" s="208"/>
      <c r="BT62" s="208"/>
      <c r="BU62" s="208"/>
      <c r="BV62" s="208"/>
      <c r="BW62" s="208"/>
      <c r="BX62" s="208"/>
      <c r="BY62" s="208"/>
      <c r="BZ62" s="208"/>
      <c r="CA62" s="208"/>
      <c r="CB62" s="208"/>
      <c r="CC62" s="208"/>
      <c r="CD62" s="208"/>
      <c r="CE62" s="208"/>
      <c r="CF62" s="208"/>
      <c r="CG62" s="208"/>
      <c r="CH62" s="208"/>
      <c r="CI62" s="208"/>
      <c r="CJ62" s="208"/>
      <c r="CK62" s="208"/>
      <c r="CL62" s="208"/>
      <c r="CM62" s="208"/>
      <c r="CN62" s="208"/>
      <c r="CO62" s="208"/>
    </row>
    <row r="63" spans="1:93" ht="56.25" x14ac:dyDescent="0.25">
      <c r="A63" s="302" t="s">
        <v>490</v>
      </c>
      <c r="B63" s="320" t="s">
        <v>491</v>
      </c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  <c r="BI63" s="208"/>
      <c r="BJ63" s="208"/>
      <c r="BK63" s="208"/>
      <c r="BL63" s="208"/>
      <c r="BM63" s="208"/>
      <c r="BN63" s="208"/>
      <c r="BO63" s="208"/>
      <c r="BP63" s="208"/>
      <c r="BQ63" s="208"/>
      <c r="BR63" s="208"/>
      <c r="BS63" s="208"/>
      <c r="BT63" s="208"/>
      <c r="BU63" s="208"/>
      <c r="BV63" s="208"/>
      <c r="BW63" s="208"/>
      <c r="BX63" s="208"/>
      <c r="BY63" s="208"/>
      <c r="BZ63" s="208"/>
      <c r="CA63" s="208"/>
      <c r="CB63" s="208"/>
      <c r="CC63" s="208"/>
      <c r="CD63" s="208"/>
      <c r="CE63" s="208"/>
      <c r="CF63" s="208"/>
      <c r="CG63" s="208"/>
      <c r="CH63" s="208"/>
      <c r="CI63" s="208"/>
      <c r="CJ63" s="208"/>
      <c r="CK63" s="208"/>
      <c r="CL63" s="208"/>
      <c r="CM63" s="208"/>
      <c r="CN63" s="208"/>
      <c r="CO63" s="208"/>
    </row>
    <row r="64" spans="1:93" ht="38.25" thickBot="1" x14ac:dyDescent="0.3">
      <c r="A64" s="306" t="s">
        <v>399</v>
      </c>
      <c r="B64" s="299" t="s">
        <v>283</v>
      </c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  <c r="BI64" s="208"/>
      <c r="BJ64" s="208"/>
      <c r="BK64" s="208"/>
      <c r="BL64" s="208"/>
      <c r="BM64" s="208"/>
      <c r="BN64" s="208"/>
      <c r="BO64" s="208"/>
      <c r="BP64" s="208"/>
      <c r="BQ64" s="208"/>
      <c r="BR64" s="208"/>
      <c r="BS64" s="208"/>
      <c r="BT64" s="208"/>
      <c r="BU64" s="208"/>
      <c r="BV64" s="208"/>
      <c r="BW64" s="208"/>
      <c r="BX64" s="208"/>
      <c r="BY64" s="208"/>
      <c r="BZ64" s="208"/>
      <c r="CA64" s="208"/>
      <c r="CB64" s="208"/>
      <c r="CC64" s="208"/>
      <c r="CD64" s="208"/>
      <c r="CE64" s="208"/>
      <c r="CF64" s="208"/>
      <c r="CG64" s="208"/>
      <c r="CH64" s="208"/>
      <c r="CI64" s="208"/>
      <c r="CJ64" s="208"/>
      <c r="CK64" s="208"/>
      <c r="CL64" s="208"/>
      <c r="CM64" s="208"/>
      <c r="CN64" s="208"/>
      <c r="CO64" s="208"/>
    </row>
    <row r="65" spans="1:93" ht="15" customHeight="1" thickBot="1" x14ac:dyDescent="0.3">
      <c r="A65" s="425" t="s">
        <v>284</v>
      </c>
      <c r="B65" s="426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  <c r="BI65" s="208"/>
      <c r="BJ65" s="208"/>
      <c r="BK65" s="208"/>
      <c r="BL65" s="208"/>
      <c r="BM65" s="208"/>
      <c r="BN65" s="208"/>
      <c r="BO65" s="208"/>
      <c r="BP65" s="208"/>
      <c r="BQ65" s="208"/>
      <c r="BR65" s="208"/>
      <c r="BS65" s="208"/>
      <c r="BT65" s="208"/>
      <c r="BU65" s="208"/>
      <c r="BV65" s="208"/>
      <c r="BW65" s="208"/>
      <c r="BX65" s="208"/>
      <c r="BY65" s="208"/>
      <c r="BZ65" s="208"/>
      <c r="CA65" s="208"/>
      <c r="CB65" s="208"/>
      <c r="CC65" s="208"/>
      <c r="CD65" s="208"/>
      <c r="CE65" s="208"/>
      <c r="CF65" s="208"/>
      <c r="CG65" s="208"/>
      <c r="CH65" s="208"/>
      <c r="CI65" s="208"/>
      <c r="CJ65" s="208"/>
      <c r="CK65" s="208"/>
      <c r="CL65" s="208"/>
      <c r="CM65" s="208"/>
      <c r="CN65" s="208"/>
      <c r="CO65" s="208"/>
    </row>
    <row r="66" spans="1:93" ht="47.25" customHeight="1" x14ac:dyDescent="0.25">
      <c r="A66" s="427" t="s">
        <v>477</v>
      </c>
      <c r="B66" s="427" t="s">
        <v>280</v>
      </c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  <c r="BI66" s="208"/>
      <c r="BJ66" s="208"/>
      <c r="BK66" s="208"/>
      <c r="BL66" s="208"/>
      <c r="BM66" s="208"/>
      <c r="BN66" s="208"/>
      <c r="BO66" s="208"/>
      <c r="BP66" s="208"/>
      <c r="BQ66" s="208"/>
      <c r="BR66" s="208"/>
      <c r="BS66" s="208"/>
      <c r="BT66" s="208"/>
      <c r="BU66" s="208"/>
      <c r="BV66" s="208"/>
      <c r="BW66" s="208"/>
      <c r="BX66" s="208"/>
      <c r="BY66" s="208"/>
      <c r="BZ66" s="208"/>
      <c r="CA66" s="208"/>
      <c r="CB66" s="208"/>
      <c r="CC66" s="208"/>
      <c r="CD66" s="208"/>
      <c r="CE66" s="208"/>
      <c r="CF66" s="208"/>
      <c r="CG66" s="208"/>
      <c r="CH66" s="208"/>
      <c r="CI66" s="208"/>
      <c r="CJ66" s="208"/>
      <c r="CK66" s="208"/>
      <c r="CL66" s="208"/>
      <c r="CM66" s="208"/>
      <c r="CN66" s="208"/>
      <c r="CO66" s="208"/>
    </row>
    <row r="67" spans="1:93" ht="30.75" customHeight="1" x14ac:dyDescent="0.25">
      <c r="A67" s="423"/>
      <c r="B67" s="423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08"/>
      <c r="BU67" s="208"/>
      <c r="BV67" s="208"/>
      <c r="BW67" s="208"/>
      <c r="BX67" s="208"/>
      <c r="BY67" s="208"/>
      <c r="BZ67" s="208"/>
      <c r="CA67" s="208"/>
      <c r="CB67" s="208"/>
      <c r="CC67" s="208"/>
      <c r="CD67" s="208"/>
      <c r="CE67" s="208"/>
      <c r="CF67" s="208"/>
      <c r="CG67" s="208"/>
      <c r="CH67" s="208"/>
      <c r="CI67" s="208"/>
      <c r="CJ67" s="208"/>
      <c r="CK67" s="208"/>
      <c r="CL67" s="208"/>
      <c r="CM67" s="208"/>
      <c r="CN67" s="208"/>
      <c r="CO67" s="208"/>
    </row>
    <row r="68" spans="1:93" ht="20.25" customHeight="1" thickBot="1" x14ac:dyDescent="0.3">
      <c r="A68" s="317" t="s">
        <v>478</v>
      </c>
      <c r="B68" s="317" t="s">
        <v>269</v>
      </c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  <c r="BI68" s="208"/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08"/>
      <c r="BU68" s="208"/>
      <c r="BV68" s="208"/>
      <c r="BW68" s="208"/>
      <c r="BX68" s="208"/>
      <c r="BY68" s="208"/>
      <c r="BZ68" s="208"/>
      <c r="CA68" s="208"/>
      <c r="CB68" s="208"/>
      <c r="CC68" s="208"/>
      <c r="CD68" s="208"/>
      <c r="CE68" s="208"/>
      <c r="CF68" s="208"/>
      <c r="CG68" s="208"/>
      <c r="CH68" s="208"/>
      <c r="CI68" s="208"/>
      <c r="CJ68" s="208"/>
      <c r="CK68" s="208"/>
      <c r="CL68" s="208"/>
      <c r="CM68" s="208"/>
      <c r="CN68" s="208"/>
      <c r="CO68" s="208"/>
    </row>
    <row r="69" spans="1:93" ht="69" customHeight="1" thickBot="1" x14ac:dyDescent="0.3">
      <c r="A69" s="428" t="s">
        <v>479</v>
      </c>
      <c r="B69" s="429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08"/>
      <c r="BU69" s="208"/>
      <c r="BV69" s="208"/>
      <c r="BW69" s="208"/>
      <c r="BX69" s="208"/>
      <c r="BY69" s="208"/>
      <c r="BZ69" s="208"/>
      <c r="CA69" s="208"/>
      <c r="CB69" s="208"/>
      <c r="CC69" s="208"/>
      <c r="CD69" s="208"/>
      <c r="CE69" s="208"/>
      <c r="CF69" s="208"/>
      <c r="CG69" s="208"/>
      <c r="CH69" s="208"/>
      <c r="CI69" s="208"/>
      <c r="CJ69" s="208"/>
      <c r="CK69" s="208"/>
      <c r="CL69" s="208"/>
      <c r="CM69" s="208"/>
      <c r="CN69" s="208"/>
      <c r="CO69" s="208"/>
    </row>
    <row r="70" spans="1:93" ht="56.25" x14ac:dyDescent="0.25">
      <c r="A70" s="319" t="s">
        <v>480</v>
      </c>
      <c r="B70" s="319" t="s">
        <v>267</v>
      </c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  <c r="BI70" s="208"/>
      <c r="BJ70" s="208"/>
      <c r="BK70" s="208"/>
      <c r="BL70" s="208"/>
      <c r="BM70" s="208"/>
      <c r="BN70" s="208"/>
      <c r="BO70" s="208"/>
      <c r="BP70" s="208"/>
      <c r="BQ70" s="208"/>
      <c r="BR70" s="208"/>
      <c r="BS70" s="208"/>
      <c r="BT70" s="208"/>
      <c r="BU70" s="208"/>
      <c r="BV70" s="208"/>
      <c r="BW70" s="208"/>
      <c r="BX70" s="208"/>
      <c r="BY70" s="208"/>
      <c r="BZ70" s="208"/>
      <c r="CA70" s="208"/>
      <c r="CB70" s="208"/>
      <c r="CC70" s="208"/>
      <c r="CD70" s="208"/>
      <c r="CE70" s="208"/>
      <c r="CF70" s="208"/>
      <c r="CG70" s="208"/>
      <c r="CH70" s="208"/>
      <c r="CI70" s="208"/>
      <c r="CJ70" s="208"/>
      <c r="CK70" s="208"/>
      <c r="CL70" s="208"/>
      <c r="CM70" s="208"/>
      <c r="CN70" s="208"/>
      <c r="CO70" s="208"/>
    </row>
    <row r="71" spans="1:93" ht="18.75" x14ac:dyDescent="0.3">
      <c r="A71" s="233" t="s">
        <v>285</v>
      </c>
      <c r="B71" s="234" t="s">
        <v>400</v>
      </c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08"/>
      <c r="BU71" s="208"/>
      <c r="BV71" s="208"/>
      <c r="BW71" s="208"/>
      <c r="BX71" s="208"/>
      <c r="BY71" s="208"/>
      <c r="BZ71" s="208"/>
      <c r="CA71" s="208"/>
      <c r="CB71" s="208"/>
      <c r="CC71" s="208"/>
      <c r="CD71" s="208"/>
      <c r="CE71" s="208"/>
      <c r="CF71" s="208"/>
      <c r="CG71" s="208"/>
      <c r="CH71" s="208"/>
      <c r="CI71" s="208"/>
      <c r="CJ71" s="208"/>
      <c r="CK71" s="208"/>
      <c r="CL71" s="208"/>
      <c r="CM71" s="208"/>
      <c r="CN71" s="208"/>
      <c r="CO71" s="208"/>
    </row>
    <row r="72" spans="1:93" x14ac:dyDescent="0.25">
      <c r="A72" s="235"/>
      <c r="B72" s="235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  <c r="BI72" s="208"/>
      <c r="BJ72" s="208"/>
      <c r="BK72" s="208"/>
      <c r="BL72" s="208"/>
      <c r="BM72" s="208"/>
      <c r="BN72" s="208"/>
      <c r="BO72" s="208"/>
      <c r="BP72" s="208"/>
      <c r="BQ72" s="208"/>
      <c r="BR72" s="208"/>
      <c r="BS72" s="208"/>
      <c r="BT72" s="208"/>
      <c r="BU72" s="208"/>
      <c r="BV72" s="208"/>
      <c r="BW72" s="208"/>
      <c r="BX72" s="208"/>
      <c r="BY72" s="208"/>
      <c r="BZ72" s="208"/>
      <c r="CA72" s="208"/>
      <c r="CB72" s="208"/>
      <c r="CC72" s="208"/>
      <c r="CD72" s="208"/>
      <c r="CE72" s="208"/>
      <c r="CF72" s="208"/>
      <c r="CG72" s="208"/>
      <c r="CH72" s="208"/>
      <c r="CI72" s="208"/>
      <c r="CJ72" s="208"/>
      <c r="CK72" s="208"/>
      <c r="CL72" s="208"/>
      <c r="CM72" s="208"/>
      <c r="CN72" s="208"/>
      <c r="CO72" s="208"/>
    </row>
    <row r="73" spans="1:93" x14ac:dyDescent="0.25">
      <c r="A73" s="235"/>
      <c r="B73" s="235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  <c r="BI73" s="208"/>
      <c r="BJ73" s="208"/>
      <c r="BK73" s="208"/>
      <c r="BL73" s="208"/>
      <c r="BM73" s="208"/>
      <c r="BN73" s="208"/>
      <c r="BO73" s="208"/>
      <c r="BP73" s="208"/>
      <c r="BQ73" s="208"/>
      <c r="BR73" s="208"/>
      <c r="BS73" s="208"/>
      <c r="BT73" s="208"/>
      <c r="BU73" s="208"/>
      <c r="BV73" s="208"/>
      <c r="BW73" s="208"/>
      <c r="BX73" s="208"/>
      <c r="BY73" s="208"/>
      <c r="BZ73" s="208"/>
      <c r="CA73" s="208"/>
      <c r="CB73" s="208"/>
      <c r="CC73" s="208"/>
      <c r="CD73" s="208"/>
      <c r="CE73" s="208"/>
      <c r="CF73" s="208"/>
      <c r="CG73" s="208"/>
      <c r="CH73" s="208"/>
      <c r="CI73" s="208"/>
      <c r="CJ73" s="208"/>
      <c r="CK73" s="208"/>
      <c r="CL73" s="208"/>
      <c r="CM73" s="208"/>
      <c r="CN73" s="208"/>
      <c r="CO73" s="208"/>
    </row>
    <row r="81" spans="2:3" ht="18.75" x14ac:dyDescent="0.25">
      <c r="B81" s="417"/>
      <c r="C81" s="418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91" t="s">
        <v>306</v>
      </c>
    </row>
    <row r="2" spans="1:3" ht="15.75" x14ac:dyDescent="0.25">
      <c r="C2" s="191" t="s">
        <v>0</v>
      </c>
    </row>
    <row r="3" spans="1:3" ht="15.75" x14ac:dyDescent="0.25">
      <c r="C3" s="191" t="s">
        <v>1</v>
      </c>
    </row>
    <row r="4" spans="1:3" ht="15.75" x14ac:dyDescent="0.25">
      <c r="C4" s="191" t="s">
        <v>2</v>
      </c>
    </row>
    <row r="5" spans="1:3" x14ac:dyDescent="0.25">
      <c r="C5" s="206" t="s">
        <v>488</v>
      </c>
    </row>
    <row r="9" spans="1:3" ht="52.5" customHeight="1" x14ac:dyDescent="0.25">
      <c r="A9" s="436" t="s">
        <v>415</v>
      </c>
      <c r="B9" s="437"/>
      <c r="C9" s="437"/>
    </row>
    <row r="10" spans="1:3" ht="18.75" x14ac:dyDescent="0.3">
      <c r="A10" s="228"/>
    </row>
    <row r="11" spans="1:3" ht="18.75" x14ac:dyDescent="0.25">
      <c r="A11" s="213" t="s">
        <v>307</v>
      </c>
      <c r="B11" s="213" t="s">
        <v>308</v>
      </c>
      <c r="C11" s="213" t="s">
        <v>309</v>
      </c>
    </row>
    <row r="12" spans="1:3" ht="18.75" x14ac:dyDescent="0.25">
      <c r="A12" s="482" t="s">
        <v>310</v>
      </c>
      <c r="B12" s="483" t="s">
        <v>311</v>
      </c>
      <c r="C12" s="229" t="s">
        <v>312</v>
      </c>
    </row>
    <row r="13" spans="1:3" ht="18.75" x14ac:dyDescent="0.25">
      <c r="A13" s="482"/>
      <c r="B13" s="483"/>
      <c r="C13" s="229" t="s">
        <v>313</v>
      </c>
    </row>
    <row r="14" spans="1:3" ht="37.5" x14ac:dyDescent="0.25">
      <c r="A14" s="482"/>
      <c r="B14" s="483"/>
      <c r="C14" s="229" t="s">
        <v>314</v>
      </c>
    </row>
    <row r="15" spans="1:3" ht="18.75" x14ac:dyDescent="0.25">
      <c r="A15" s="482"/>
      <c r="B15" s="483"/>
      <c r="C15" s="229" t="s">
        <v>315</v>
      </c>
    </row>
    <row r="16" spans="1:3" ht="18.75" x14ac:dyDescent="0.25">
      <c r="A16" s="482"/>
      <c r="B16" s="483"/>
      <c r="C16" s="229" t="s">
        <v>316</v>
      </c>
    </row>
    <row r="17" spans="1:3" ht="18.75" x14ac:dyDescent="0.25">
      <c r="A17" s="482"/>
      <c r="B17" s="483"/>
      <c r="C17" s="229" t="s">
        <v>317</v>
      </c>
    </row>
    <row r="18" spans="1:3" ht="37.5" x14ac:dyDescent="0.25">
      <c r="A18" s="482"/>
      <c r="B18" s="483"/>
      <c r="C18" s="229" t="s">
        <v>318</v>
      </c>
    </row>
    <row r="19" spans="1:3" ht="37.5" x14ac:dyDescent="0.25">
      <c r="A19" s="482"/>
      <c r="B19" s="483"/>
      <c r="C19" s="229" t="s">
        <v>319</v>
      </c>
    </row>
    <row r="20" spans="1:3" ht="18.75" x14ac:dyDescent="0.25">
      <c r="A20" s="482" t="s">
        <v>320</v>
      </c>
      <c r="B20" s="483" t="s">
        <v>321</v>
      </c>
      <c r="C20" s="229" t="s">
        <v>312</v>
      </c>
    </row>
    <row r="21" spans="1:3" ht="18.75" x14ac:dyDescent="0.25">
      <c r="A21" s="482"/>
      <c r="B21" s="483"/>
      <c r="C21" s="229" t="s">
        <v>313</v>
      </c>
    </row>
    <row r="22" spans="1:3" ht="37.5" x14ac:dyDescent="0.25">
      <c r="A22" s="482"/>
      <c r="B22" s="483"/>
      <c r="C22" s="229" t="s">
        <v>314</v>
      </c>
    </row>
    <row r="23" spans="1:3" ht="18.75" x14ac:dyDescent="0.25">
      <c r="A23" s="482"/>
      <c r="B23" s="483"/>
      <c r="C23" s="229" t="s">
        <v>315</v>
      </c>
    </row>
    <row r="24" spans="1:3" ht="18.75" x14ac:dyDescent="0.25">
      <c r="A24" s="482"/>
      <c r="B24" s="483"/>
      <c r="C24" s="229" t="s">
        <v>316</v>
      </c>
    </row>
    <row r="25" spans="1:3" ht="18.75" x14ac:dyDescent="0.25">
      <c r="A25" s="482" t="s">
        <v>322</v>
      </c>
      <c r="B25" s="483" t="s">
        <v>323</v>
      </c>
      <c r="C25" s="229" t="s">
        <v>312</v>
      </c>
    </row>
    <row r="26" spans="1:3" ht="18.75" x14ac:dyDescent="0.25">
      <c r="A26" s="482"/>
      <c r="B26" s="483"/>
      <c r="C26" s="229" t="s">
        <v>313</v>
      </c>
    </row>
    <row r="27" spans="1:3" ht="37.5" x14ac:dyDescent="0.25">
      <c r="A27" s="482"/>
      <c r="B27" s="483"/>
      <c r="C27" s="229" t="s">
        <v>314</v>
      </c>
    </row>
    <row r="28" spans="1:3" ht="18.75" x14ac:dyDescent="0.25">
      <c r="A28" s="482"/>
      <c r="B28" s="483"/>
      <c r="C28" s="229" t="s">
        <v>315</v>
      </c>
    </row>
    <row r="29" spans="1:3" ht="18.75" x14ac:dyDescent="0.25">
      <c r="A29" s="482"/>
      <c r="B29" s="483"/>
      <c r="C29" s="229" t="s">
        <v>324</v>
      </c>
    </row>
    <row r="30" spans="1:3" ht="18.75" x14ac:dyDescent="0.25">
      <c r="A30" s="482"/>
      <c r="B30" s="483"/>
      <c r="C30" s="229" t="s">
        <v>325</v>
      </c>
    </row>
    <row r="31" spans="1:3" ht="75" x14ac:dyDescent="0.25">
      <c r="A31" s="230" t="s">
        <v>326</v>
      </c>
      <c r="B31" s="229" t="s">
        <v>327</v>
      </c>
      <c r="C31" s="229" t="s">
        <v>328</v>
      </c>
    </row>
    <row r="32" spans="1:3" ht="15.75" x14ac:dyDescent="0.25">
      <c r="A32" s="231"/>
    </row>
    <row r="33" spans="1:3" ht="18.75" x14ac:dyDescent="0.3">
      <c r="A33" s="474" t="s">
        <v>414</v>
      </c>
      <c r="B33" s="474"/>
      <c r="C33" s="47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3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252" t="s">
        <v>359</v>
      </c>
    </row>
    <row r="2" spans="1:4" ht="15.75" x14ac:dyDescent="0.25">
      <c r="D2" s="252" t="s">
        <v>0</v>
      </c>
    </row>
    <row r="3" spans="1:4" ht="15.75" x14ac:dyDescent="0.25">
      <c r="D3" s="252" t="s">
        <v>1</v>
      </c>
    </row>
    <row r="4" spans="1:4" ht="15.75" x14ac:dyDescent="0.25">
      <c r="D4" s="252" t="s">
        <v>2</v>
      </c>
    </row>
    <row r="5" spans="1:4" x14ac:dyDescent="0.25">
      <c r="C5" s="434" t="s">
        <v>486</v>
      </c>
      <c r="D5" s="418"/>
    </row>
    <row r="6" spans="1:4" ht="15.75" x14ac:dyDescent="0.25">
      <c r="C6" s="253"/>
    </row>
    <row r="7" spans="1:4" ht="60" customHeight="1" x14ac:dyDescent="0.25">
      <c r="A7" s="485" t="s">
        <v>416</v>
      </c>
      <c r="B7" s="485"/>
      <c r="C7" s="485"/>
    </row>
    <row r="8" spans="1:4" ht="18.75" x14ac:dyDescent="0.3">
      <c r="A8" s="275"/>
      <c r="C8" s="276" t="s">
        <v>3</v>
      </c>
    </row>
    <row r="9" spans="1:4" ht="18.75" x14ac:dyDescent="0.25">
      <c r="A9" s="260" t="s">
        <v>336</v>
      </c>
      <c r="B9" s="260" t="s">
        <v>4</v>
      </c>
      <c r="C9" s="260" t="s">
        <v>158</v>
      </c>
    </row>
    <row r="10" spans="1:4" ht="56.25" x14ac:dyDescent="0.25">
      <c r="A10" s="486" t="s">
        <v>310</v>
      </c>
      <c r="B10" s="257" t="s">
        <v>360</v>
      </c>
      <c r="C10" s="277">
        <v>0</v>
      </c>
    </row>
    <row r="11" spans="1:4" ht="18.75" x14ac:dyDescent="0.25">
      <c r="A11" s="487"/>
      <c r="B11" s="257" t="s">
        <v>243</v>
      </c>
      <c r="C11" s="277"/>
    </row>
    <row r="12" spans="1:4" ht="18.75" x14ac:dyDescent="0.25">
      <c r="A12" s="487"/>
      <c r="B12" s="257" t="s">
        <v>361</v>
      </c>
      <c r="C12" s="277">
        <v>0</v>
      </c>
    </row>
    <row r="13" spans="1:4" ht="18.75" x14ac:dyDescent="0.25">
      <c r="A13" s="488"/>
      <c r="B13" s="257" t="s">
        <v>362</v>
      </c>
      <c r="C13" s="277">
        <v>0</v>
      </c>
    </row>
    <row r="14" spans="1:4" ht="112.5" x14ac:dyDescent="0.25">
      <c r="A14" s="486" t="s">
        <v>363</v>
      </c>
      <c r="B14" s="257" t="s">
        <v>364</v>
      </c>
      <c r="C14" s="277">
        <v>1000</v>
      </c>
    </row>
    <row r="15" spans="1:4" ht="18.75" x14ac:dyDescent="0.25">
      <c r="A15" s="487"/>
      <c r="B15" s="257" t="s">
        <v>365</v>
      </c>
      <c r="C15" s="277"/>
    </row>
    <row r="16" spans="1:4" ht="18.75" x14ac:dyDescent="0.25">
      <c r="A16" s="487"/>
      <c r="B16" s="257" t="s">
        <v>361</v>
      </c>
      <c r="C16" s="277">
        <v>1000</v>
      </c>
    </row>
    <row r="17" spans="1:3" ht="18.75" x14ac:dyDescent="0.25">
      <c r="A17" s="488"/>
      <c r="B17" s="257" t="s">
        <v>362</v>
      </c>
      <c r="C17" s="277">
        <v>1000</v>
      </c>
    </row>
    <row r="18" spans="1:3" ht="75" x14ac:dyDescent="0.25">
      <c r="A18" s="486" t="s">
        <v>366</v>
      </c>
      <c r="B18" s="257" t="s">
        <v>367</v>
      </c>
      <c r="C18" s="277">
        <v>0</v>
      </c>
    </row>
    <row r="19" spans="1:3" ht="18.75" x14ac:dyDescent="0.25">
      <c r="A19" s="487"/>
      <c r="B19" s="257" t="s">
        <v>365</v>
      </c>
      <c r="C19" s="277"/>
    </row>
    <row r="20" spans="1:3" ht="18.75" x14ac:dyDescent="0.25">
      <c r="A20" s="487"/>
      <c r="B20" s="257" t="s">
        <v>361</v>
      </c>
      <c r="C20" s="277">
        <v>0</v>
      </c>
    </row>
    <row r="21" spans="1:3" ht="18.75" x14ac:dyDescent="0.25">
      <c r="A21" s="488"/>
      <c r="B21" s="257" t="s">
        <v>362</v>
      </c>
      <c r="C21" s="277">
        <v>0</v>
      </c>
    </row>
    <row r="23" spans="1:3" s="278" customFormat="1" ht="66.75" customHeight="1" x14ac:dyDescent="0.25">
      <c r="A23" s="484" t="s">
        <v>419</v>
      </c>
      <c r="B23" s="481"/>
      <c r="C23" s="48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52" t="s">
        <v>368</v>
      </c>
    </row>
    <row r="2" spans="1:8" ht="15.75" x14ac:dyDescent="0.25">
      <c r="H2" s="252" t="s">
        <v>0</v>
      </c>
    </row>
    <row r="3" spans="1:8" ht="15.75" x14ac:dyDescent="0.25">
      <c r="H3" s="252" t="s">
        <v>1</v>
      </c>
    </row>
    <row r="4" spans="1:8" ht="15.75" x14ac:dyDescent="0.25">
      <c r="H4" s="252" t="s">
        <v>2</v>
      </c>
    </row>
    <row r="5" spans="1:8" x14ac:dyDescent="0.25">
      <c r="G5" s="434" t="s">
        <v>486</v>
      </c>
      <c r="H5" s="418"/>
    </row>
    <row r="6" spans="1:8" ht="15.75" x14ac:dyDescent="0.25">
      <c r="H6" s="253"/>
    </row>
    <row r="7" spans="1:8" ht="39.75" customHeight="1" x14ac:dyDescent="0.25">
      <c r="A7" s="485" t="s">
        <v>420</v>
      </c>
      <c r="B7" s="485"/>
      <c r="C7" s="485"/>
      <c r="D7" s="485"/>
      <c r="E7" s="485"/>
      <c r="F7" s="485"/>
      <c r="G7" s="485"/>
      <c r="H7" s="485"/>
    </row>
    <row r="9" spans="1:8" ht="18.75" x14ac:dyDescent="0.25">
      <c r="A9" s="490" t="s">
        <v>335</v>
      </c>
      <c r="B9" s="490"/>
      <c r="C9" s="490"/>
      <c r="D9" s="490"/>
      <c r="E9" s="490"/>
      <c r="F9" s="490"/>
      <c r="G9" s="490"/>
      <c r="H9" s="490"/>
    </row>
    <row r="10" spans="1:8" ht="18.75" x14ac:dyDescent="0.3">
      <c r="A10" s="254"/>
    </row>
    <row r="11" spans="1:8" ht="18.75" x14ac:dyDescent="0.25">
      <c r="A11" s="491" t="s">
        <v>336</v>
      </c>
      <c r="B11" s="491" t="s">
        <v>337</v>
      </c>
      <c r="C11" s="491" t="s">
        <v>338</v>
      </c>
      <c r="D11" s="491" t="s">
        <v>339</v>
      </c>
      <c r="E11" s="491" t="s">
        <v>340</v>
      </c>
      <c r="F11" s="491"/>
      <c r="G11" s="491"/>
      <c r="H11" s="491"/>
    </row>
    <row r="12" spans="1:8" ht="112.5" x14ac:dyDescent="0.25">
      <c r="A12" s="491"/>
      <c r="B12" s="491"/>
      <c r="C12" s="491"/>
      <c r="D12" s="491"/>
      <c r="E12" s="255" t="s">
        <v>341</v>
      </c>
      <c r="F12" s="255" t="s">
        <v>342</v>
      </c>
      <c r="G12" s="255" t="s">
        <v>343</v>
      </c>
      <c r="H12" s="255" t="s">
        <v>344</v>
      </c>
    </row>
    <row r="13" spans="1:8" ht="18.75" x14ac:dyDescent="0.25">
      <c r="A13" s="256">
        <v>1</v>
      </c>
      <c r="B13" s="256">
        <v>2</v>
      </c>
      <c r="C13" s="256">
        <v>3</v>
      </c>
      <c r="D13" s="256">
        <v>4</v>
      </c>
      <c r="E13" s="256">
        <v>5</v>
      </c>
      <c r="F13" s="256">
        <v>6</v>
      </c>
      <c r="G13" s="256">
        <v>7</v>
      </c>
      <c r="H13" s="256">
        <v>8</v>
      </c>
    </row>
    <row r="14" spans="1:8" ht="18.75" x14ac:dyDescent="0.25">
      <c r="A14" s="257"/>
      <c r="B14" s="257"/>
      <c r="C14" s="257"/>
      <c r="D14" s="258">
        <v>0</v>
      </c>
      <c r="E14" s="257"/>
      <c r="F14" s="257"/>
      <c r="G14" s="257"/>
      <c r="H14" s="257"/>
    </row>
    <row r="15" spans="1:8" ht="18.75" x14ac:dyDescent="0.25">
      <c r="A15" s="257"/>
      <c r="B15" s="259" t="s">
        <v>345</v>
      </c>
      <c r="C15" s="257"/>
      <c r="D15" s="258">
        <v>0</v>
      </c>
      <c r="E15" s="257"/>
      <c r="F15" s="257"/>
      <c r="G15" s="257"/>
      <c r="H15" s="257"/>
    </row>
    <row r="16" spans="1:8" ht="18.75" x14ac:dyDescent="0.3">
      <c r="A16" s="254"/>
    </row>
    <row r="17" spans="1:8" ht="18.75" x14ac:dyDescent="0.25">
      <c r="A17" s="490" t="s">
        <v>346</v>
      </c>
      <c r="B17" s="490"/>
      <c r="C17" s="490"/>
      <c r="D17" s="490"/>
      <c r="E17" s="490"/>
      <c r="F17" s="490"/>
      <c r="G17" s="490"/>
      <c r="H17" s="490"/>
    </row>
    <row r="18" spans="1:8" ht="18.75" x14ac:dyDescent="0.3">
      <c r="A18" s="254"/>
    </row>
    <row r="19" spans="1:8" ht="37.5" x14ac:dyDescent="0.25">
      <c r="A19" s="491" t="s">
        <v>347</v>
      </c>
      <c r="B19" s="491"/>
      <c r="C19" s="491"/>
      <c r="D19" s="491"/>
      <c r="E19" s="491"/>
      <c r="F19" s="255" t="s">
        <v>348</v>
      </c>
    </row>
    <row r="20" spans="1:8" ht="18.75" x14ac:dyDescent="0.25">
      <c r="A20" s="492">
        <v>1</v>
      </c>
      <c r="B20" s="492"/>
      <c r="C20" s="492"/>
      <c r="D20" s="492"/>
      <c r="E20" s="492"/>
      <c r="F20" s="256">
        <v>2</v>
      </c>
    </row>
    <row r="21" spans="1:8" ht="18.75" x14ac:dyDescent="0.25">
      <c r="A21" s="492" t="s">
        <v>349</v>
      </c>
      <c r="B21" s="492"/>
      <c r="C21" s="492"/>
      <c r="D21" s="492"/>
      <c r="E21" s="492"/>
      <c r="F21" s="261">
        <v>0</v>
      </c>
    </row>
    <row r="23" spans="1:8" s="262" customFormat="1" ht="65.25" customHeight="1" x14ac:dyDescent="0.3">
      <c r="A23" s="493" t="s">
        <v>383</v>
      </c>
      <c r="B23" s="481"/>
      <c r="C23" s="481"/>
      <c r="D23" s="481"/>
      <c r="E23" s="481"/>
      <c r="F23" s="481"/>
      <c r="G23" s="481"/>
      <c r="H23" s="481"/>
    </row>
    <row r="24" spans="1:8" ht="18.75" x14ac:dyDescent="0.3">
      <c r="B24" s="489"/>
      <c r="C24" s="489"/>
      <c r="D24" s="489"/>
      <c r="E24" s="489"/>
      <c r="F24" s="48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495" t="s">
        <v>350</v>
      </c>
      <c r="C1" s="495"/>
      <c r="D1" s="495"/>
      <c r="E1" s="495"/>
      <c r="F1" s="495"/>
    </row>
    <row r="2" spans="1:6" ht="93" customHeight="1" x14ac:dyDescent="0.3">
      <c r="B2" s="496" t="s">
        <v>482</v>
      </c>
      <c r="C2" s="497"/>
      <c r="D2" s="263"/>
      <c r="E2" s="263"/>
    </row>
    <row r="3" spans="1:6" ht="18" customHeight="1" x14ac:dyDescent="0.3">
      <c r="B3" s="495" t="s">
        <v>486</v>
      </c>
      <c r="C3" s="495"/>
      <c r="D3" s="495"/>
      <c r="E3" s="495"/>
      <c r="F3" s="264"/>
    </row>
    <row r="4" spans="1:6" ht="18.75" x14ac:dyDescent="0.3">
      <c r="B4" s="495" t="s">
        <v>492</v>
      </c>
      <c r="C4" s="495"/>
      <c r="D4" s="495"/>
      <c r="E4" s="495"/>
      <c r="F4" s="495"/>
    </row>
    <row r="5" spans="1:6" ht="18.75" x14ac:dyDescent="0.3">
      <c r="A5" s="262"/>
    </row>
    <row r="6" spans="1:6" ht="18.75" x14ac:dyDescent="0.3">
      <c r="A6" s="262"/>
    </row>
    <row r="7" spans="1:6" ht="18.75" x14ac:dyDescent="0.3">
      <c r="A7" s="498" t="s">
        <v>417</v>
      </c>
      <c r="B7" s="498"/>
      <c r="C7" s="498"/>
      <c r="D7" s="498"/>
      <c r="E7" s="498"/>
      <c r="F7" s="498"/>
    </row>
    <row r="8" spans="1:6" ht="18.75" x14ac:dyDescent="0.3">
      <c r="A8" s="254"/>
    </row>
    <row r="9" spans="1:6" ht="19.5" thickBot="1" x14ac:dyDescent="0.35">
      <c r="A9" s="254"/>
    </row>
    <row r="10" spans="1:6" ht="42.75" customHeight="1" thickBot="1" x14ac:dyDescent="0.35">
      <c r="A10" s="265" t="s">
        <v>351</v>
      </c>
      <c r="B10" s="266" t="s">
        <v>352</v>
      </c>
    </row>
    <row r="11" spans="1:6" ht="50.25" customHeight="1" thickBot="1" x14ac:dyDescent="0.3">
      <c r="A11" s="267" t="s">
        <v>353</v>
      </c>
      <c r="B11" s="268">
        <v>100</v>
      </c>
    </row>
    <row r="12" spans="1:6" ht="116.25" customHeight="1" thickBot="1" x14ac:dyDescent="0.3">
      <c r="A12" s="269" t="s">
        <v>354</v>
      </c>
      <c r="B12" s="270">
        <v>100</v>
      </c>
    </row>
    <row r="13" spans="1:6" ht="33" customHeight="1" thickBot="1" x14ac:dyDescent="0.3">
      <c r="A13" s="271" t="s">
        <v>355</v>
      </c>
      <c r="B13" s="272">
        <v>100</v>
      </c>
    </row>
    <row r="14" spans="1:6" ht="60" customHeight="1" thickBot="1" x14ac:dyDescent="0.35">
      <c r="A14" s="271" t="s">
        <v>356</v>
      </c>
      <c r="B14" s="272" t="s">
        <v>357</v>
      </c>
    </row>
    <row r="15" spans="1:6" ht="58.5" customHeight="1" thickBot="1" x14ac:dyDescent="0.3">
      <c r="A15" s="273" t="s">
        <v>358</v>
      </c>
      <c r="B15" s="274">
        <v>100</v>
      </c>
    </row>
    <row r="16" spans="1:6" ht="15.75" x14ac:dyDescent="0.25">
      <c r="A16" s="253"/>
    </row>
    <row r="17" spans="1:2" ht="31.5" customHeight="1" x14ac:dyDescent="0.25">
      <c r="A17" s="494" t="s">
        <v>418</v>
      </c>
      <c r="B17" s="49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90" t="s">
        <v>48</v>
      </c>
    </row>
    <row r="2" spans="1:12" ht="15.75" x14ac:dyDescent="0.25">
      <c r="C2" s="74" t="s">
        <v>0</v>
      </c>
    </row>
    <row r="3" spans="1:12" ht="15.75" x14ac:dyDescent="0.25">
      <c r="C3" s="74" t="s">
        <v>1</v>
      </c>
    </row>
    <row r="4" spans="1:12" ht="15.75" x14ac:dyDescent="0.25">
      <c r="C4" s="74" t="s">
        <v>2</v>
      </c>
    </row>
    <row r="5" spans="1:12" x14ac:dyDescent="0.25">
      <c r="B5" s="434" t="s">
        <v>485</v>
      </c>
      <c r="C5" s="418"/>
    </row>
    <row r="7" spans="1:12" ht="33.75" customHeight="1" x14ac:dyDescent="0.3">
      <c r="A7" s="432" t="s">
        <v>376</v>
      </c>
      <c r="B7" s="432"/>
      <c r="C7" s="432"/>
      <c r="L7" s="292"/>
    </row>
    <row r="8" spans="1:12" ht="18.75" x14ac:dyDescent="0.3">
      <c r="A8" s="432"/>
      <c r="B8" s="432"/>
      <c r="C8" s="432"/>
    </row>
    <row r="9" spans="1:12" ht="18.75" x14ac:dyDescent="0.3">
      <c r="C9" s="75" t="s">
        <v>3</v>
      </c>
    </row>
    <row r="10" spans="1:12" ht="38.25" x14ac:dyDescent="0.25">
      <c r="A10" s="176" t="s">
        <v>222</v>
      </c>
      <c r="B10" s="176" t="s">
        <v>221</v>
      </c>
      <c r="C10" s="83" t="s">
        <v>158</v>
      </c>
      <c r="D10" s="31" t="s">
        <v>132</v>
      </c>
      <c r="E10" s="31" t="s">
        <v>131</v>
      </c>
    </row>
    <row r="11" spans="1:12" ht="18.75" x14ac:dyDescent="0.25">
      <c r="A11" s="176" t="s">
        <v>220</v>
      </c>
      <c r="B11" s="175" t="s">
        <v>219</v>
      </c>
      <c r="C11" s="163">
        <f>C12+C13+C15+C18+C19+C20+C14</f>
        <v>12691.4</v>
      </c>
      <c r="D11" s="164">
        <f>SUM(D12:D18)</f>
        <v>3772.3</v>
      </c>
      <c r="E11" s="33" t="e">
        <f>D11/#REF!*100</f>
        <v>#REF!</v>
      </c>
      <c r="G11">
        <v>10895.6</v>
      </c>
      <c r="H11" s="6">
        <v>0</v>
      </c>
    </row>
    <row r="12" spans="1:12" ht="18.75" x14ac:dyDescent="0.25">
      <c r="A12" s="199" t="s">
        <v>251</v>
      </c>
      <c r="B12" s="185" t="s">
        <v>218</v>
      </c>
      <c r="C12" s="177">
        <v>1800</v>
      </c>
      <c r="D12" s="166">
        <v>534.20000000000005</v>
      </c>
      <c r="E12" s="32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186" t="s">
        <v>217</v>
      </c>
      <c r="B13" s="185" t="s">
        <v>216</v>
      </c>
      <c r="C13" s="167">
        <v>3761.9</v>
      </c>
      <c r="D13" s="178">
        <v>1075.9000000000001</v>
      </c>
      <c r="E13" s="32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186" t="s">
        <v>370</v>
      </c>
      <c r="B14" s="185" t="s">
        <v>212</v>
      </c>
      <c r="C14" s="167">
        <v>290</v>
      </c>
      <c r="D14" s="178">
        <v>6.8</v>
      </c>
      <c r="E14" s="32" t="e">
        <v>#REF!</v>
      </c>
      <c r="G14">
        <v>10.6</v>
      </c>
      <c r="H14" s="6">
        <v>0</v>
      </c>
    </row>
    <row r="15" spans="1:12" ht="18.75" x14ac:dyDescent="0.25">
      <c r="A15" s="202" t="s">
        <v>371</v>
      </c>
      <c r="B15" s="185" t="s">
        <v>423</v>
      </c>
      <c r="C15" s="177">
        <v>4800</v>
      </c>
      <c r="D15" s="166">
        <v>1906.2</v>
      </c>
      <c r="E15" s="32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202" t="s">
        <v>252</v>
      </c>
      <c r="B16" s="185" t="s">
        <v>334</v>
      </c>
      <c r="C16" s="177">
        <v>900</v>
      </c>
      <c r="D16" s="166"/>
      <c r="E16" s="32"/>
      <c r="H16" s="6"/>
    </row>
    <row r="17" spans="1:14" ht="44.25" customHeight="1" x14ac:dyDescent="0.25">
      <c r="A17" s="202" t="s">
        <v>253</v>
      </c>
      <c r="B17" s="187" t="s">
        <v>215</v>
      </c>
      <c r="C17" s="177">
        <v>3900</v>
      </c>
      <c r="D17" s="166"/>
      <c r="E17" s="32"/>
      <c r="H17" s="6"/>
    </row>
    <row r="18" spans="1:14" ht="56.25" x14ac:dyDescent="0.25">
      <c r="A18" s="202" t="s">
        <v>214</v>
      </c>
      <c r="B18" s="185" t="s">
        <v>213</v>
      </c>
      <c r="C18" s="279">
        <v>1800</v>
      </c>
      <c r="D18" s="166">
        <v>249.2</v>
      </c>
      <c r="E18" s="32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202" t="s">
        <v>372</v>
      </c>
      <c r="B19" s="251" t="s">
        <v>330</v>
      </c>
      <c r="C19" s="189">
        <v>139.5</v>
      </c>
      <c r="D19" s="166"/>
      <c r="E19" s="32"/>
      <c r="H19" s="6"/>
    </row>
    <row r="20" spans="1:14" ht="37.5" x14ac:dyDescent="0.3">
      <c r="A20" s="203" t="s">
        <v>248</v>
      </c>
      <c r="B20" s="188" t="s">
        <v>249</v>
      </c>
      <c r="C20" s="189">
        <v>100</v>
      </c>
      <c r="D20" s="166"/>
      <c r="E20" s="32"/>
      <c r="H20" s="6"/>
    </row>
    <row r="21" spans="1:14" ht="18.75" x14ac:dyDescent="0.25">
      <c r="A21" s="204" t="s">
        <v>211</v>
      </c>
      <c r="B21" s="175" t="s">
        <v>210</v>
      </c>
      <c r="C21" s="164">
        <f>C22+C24+C25+C23</f>
        <v>9679.6</v>
      </c>
      <c r="D21" s="163">
        <f>D22+D24+D25+D23</f>
        <v>5716.69</v>
      </c>
      <c r="E21" s="33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281" t="s">
        <v>373</v>
      </c>
      <c r="B22" s="174" t="s">
        <v>209</v>
      </c>
      <c r="C22" s="173">
        <v>9461.1</v>
      </c>
      <c r="D22" s="166">
        <v>3538</v>
      </c>
      <c r="E22" s="32" t="e">
        <f>D22/#REF!*100</f>
        <v>#REF!</v>
      </c>
      <c r="F22" s="170" t="s">
        <v>208</v>
      </c>
      <c r="G22">
        <v>6126.7</v>
      </c>
      <c r="H22" s="6">
        <v>0</v>
      </c>
    </row>
    <row r="23" spans="1:14" ht="40.5" hidden="1" customHeight="1" x14ac:dyDescent="0.25">
      <c r="A23" s="169" t="s">
        <v>207</v>
      </c>
      <c r="B23" s="168" t="s">
        <v>206</v>
      </c>
      <c r="C23" s="171">
        <v>0</v>
      </c>
      <c r="D23" s="172">
        <f>1444.1+639.9</f>
        <v>2084</v>
      </c>
      <c r="E23" s="32" t="e">
        <f>D23/#REF!*100</f>
        <v>#REF!</v>
      </c>
      <c r="F23" s="170"/>
      <c r="G23">
        <v>2248.4</v>
      </c>
      <c r="H23" s="6">
        <v>0</v>
      </c>
    </row>
    <row r="24" spans="1:14" ht="57.75" customHeight="1" x14ac:dyDescent="0.25">
      <c r="A24" s="232" t="s">
        <v>374</v>
      </c>
      <c r="B24" s="168" t="s">
        <v>205</v>
      </c>
      <c r="C24" s="280">
        <v>214.7</v>
      </c>
      <c r="D24" s="166">
        <v>94.7</v>
      </c>
      <c r="E24" s="32" t="e">
        <f>D24/#REF!*100</f>
        <v>#REF!</v>
      </c>
      <c r="F24" s="170"/>
      <c r="G24">
        <v>167.4</v>
      </c>
      <c r="H24" s="6">
        <v>0</v>
      </c>
    </row>
    <row r="25" spans="1:14" ht="38.25" customHeight="1" x14ac:dyDescent="0.25">
      <c r="A25" s="232" t="s">
        <v>375</v>
      </c>
      <c r="B25" s="168" t="s">
        <v>204</v>
      </c>
      <c r="C25" s="167">
        <v>3.8</v>
      </c>
      <c r="D25" s="166">
        <v>-0.01</v>
      </c>
      <c r="E25" s="32" t="e">
        <f>D25/#REF!*100</f>
        <v>#REF!</v>
      </c>
      <c r="F25" s="165" t="s">
        <v>203</v>
      </c>
      <c r="G25">
        <v>-0.1</v>
      </c>
      <c r="H25" s="6">
        <v>0</v>
      </c>
      <c r="K25" s="6"/>
    </row>
    <row r="26" spans="1:14" ht="18.75" x14ac:dyDescent="0.25">
      <c r="A26" s="430" t="s">
        <v>202</v>
      </c>
      <c r="B26" s="431"/>
      <c r="C26" s="164">
        <f>C11+C21</f>
        <v>22371</v>
      </c>
      <c r="D26" s="163">
        <f>D21+D11</f>
        <v>9488.99</v>
      </c>
      <c r="E26" s="33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433" t="s">
        <v>369</v>
      </c>
      <c r="B28" s="433"/>
      <c r="E28" s="6"/>
    </row>
  </sheetData>
  <mergeCells count="5">
    <mergeCell ref="A26:B26"/>
    <mergeCell ref="A8:C8"/>
    <mergeCell ref="A28:B28"/>
    <mergeCell ref="B5:C5"/>
    <mergeCell ref="A7:C7"/>
  </mergeCells>
  <phoneticPr fontId="33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G11" sqref="G11"/>
    </sheetView>
  </sheetViews>
  <sheetFormatPr defaultRowHeight="15" x14ac:dyDescent="0.25"/>
  <cols>
    <col min="1" max="1" width="25.7109375" customWidth="1"/>
    <col min="2" max="2" width="31.5703125" customWidth="1"/>
    <col min="3" max="3" width="13.85546875" style="6" customWidth="1"/>
    <col min="4" max="4" width="12.7109375" customWidth="1"/>
    <col min="5" max="5" width="12.28515625" customWidth="1"/>
  </cols>
  <sheetData>
    <row r="1" spans="1:5" ht="15.75" x14ac:dyDescent="0.25">
      <c r="D1" s="321"/>
      <c r="E1" s="210" t="s">
        <v>48</v>
      </c>
    </row>
    <row r="2" spans="1:5" ht="15.75" x14ac:dyDescent="0.25">
      <c r="D2" s="321"/>
      <c r="E2" s="210" t="s">
        <v>504</v>
      </c>
    </row>
    <row r="3" spans="1:5" ht="15.75" x14ac:dyDescent="0.25">
      <c r="D3" s="321"/>
      <c r="E3" s="210" t="s">
        <v>1</v>
      </c>
    </row>
    <row r="4" spans="1:5" ht="15.75" x14ac:dyDescent="0.25">
      <c r="D4" s="321"/>
      <c r="E4" s="210" t="s">
        <v>2</v>
      </c>
    </row>
    <row r="5" spans="1:5" x14ac:dyDescent="0.25">
      <c r="D5" s="435" t="s">
        <v>511</v>
      </c>
      <c r="E5" s="435"/>
    </row>
    <row r="6" spans="1:5" ht="44.25" customHeight="1" x14ac:dyDescent="0.25">
      <c r="A6" s="436" t="s">
        <v>493</v>
      </c>
      <c r="B6" s="437"/>
      <c r="C6" s="437"/>
      <c r="D6" s="418"/>
      <c r="E6" s="418"/>
    </row>
    <row r="7" spans="1:5" ht="18.75" customHeight="1" x14ac:dyDescent="0.3">
      <c r="D7" s="212"/>
      <c r="E7" s="211" t="s">
        <v>3</v>
      </c>
    </row>
    <row r="8" spans="1:5" ht="45" x14ac:dyDescent="0.25">
      <c r="A8" s="333" t="s">
        <v>222</v>
      </c>
      <c r="B8" s="333" t="s">
        <v>221</v>
      </c>
      <c r="C8" s="334" t="s">
        <v>494</v>
      </c>
      <c r="D8" s="334" t="s">
        <v>495</v>
      </c>
      <c r="E8" s="334" t="s">
        <v>131</v>
      </c>
    </row>
    <row r="9" spans="1:5" ht="18.75" x14ac:dyDescent="0.3">
      <c r="A9" s="214">
        <v>1</v>
      </c>
      <c r="B9" s="214">
        <v>2</v>
      </c>
      <c r="C9" s="215">
        <v>3</v>
      </c>
      <c r="D9" s="215">
        <v>4</v>
      </c>
      <c r="E9" s="215">
        <v>5</v>
      </c>
    </row>
    <row r="10" spans="1:5" ht="25.5" customHeight="1" x14ac:dyDescent="0.25">
      <c r="A10" s="323" t="s">
        <v>287</v>
      </c>
      <c r="B10" s="324" t="s">
        <v>210</v>
      </c>
      <c r="C10" s="325">
        <f>C11+C17+C15</f>
        <v>9677.2000000000007</v>
      </c>
      <c r="D10" s="325">
        <f t="shared" ref="D10" si="0">D11+D17+D15</f>
        <v>2416.5</v>
      </c>
      <c r="E10" s="325">
        <f>D10/C10*100</f>
        <v>24.971066010829578</v>
      </c>
    </row>
    <row r="11" spans="1:5" ht="65.25" customHeight="1" x14ac:dyDescent="0.25">
      <c r="A11" s="326" t="s">
        <v>288</v>
      </c>
      <c r="B11" s="327" t="s">
        <v>289</v>
      </c>
      <c r="C11" s="328">
        <f>C12</f>
        <v>9461.1</v>
      </c>
      <c r="D11" s="328">
        <f t="shared" ref="D11:D13" si="1">D12</f>
        <v>2365.3000000000002</v>
      </c>
      <c r="E11" s="328">
        <f>D11/C11*100</f>
        <v>25.000264239887542</v>
      </c>
    </row>
    <row r="12" spans="1:5" ht="55.5" customHeight="1" x14ac:dyDescent="0.25">
      <c r="A12" s="329" t="s">
        <v>377</v>
      </c>
      <c r="B12" s="330" t="s">
        <v>290</v>
      </c>
      <c r="C12" s="328">
        <f>C13</f>
        <v>9461.1</v>
      </c>
      <c r="D12" s="328">
        <f t="shared" si="1"/>
        <v>2365.3000000000002</v>
      </c>
      <c r="E12" s="328">
        <f t="shared" ref="E12:E21" si="2">D12/C12*100</f>
        <v>25.000264239887542</v>
      </c>
    </row>
    <row r="13" spans="1:5" ht="45" customHeight="1" x14ac:dyDescent="0.25">
      <c r="A13" s="322" t="s">
        <v>378</v>
      </c>
      <c r="B13" s="330" t="s">
        <v>291</v>
      </c>
      <c r="C13" s="328">
        <f>C14</f>
        <v>9461.1</v>
      </c>
      <c r="D13" s="328">
        <f t="shared" si="1"/>
        <v>2365.3000000000002</v>
      </c>
      <c r="E13" s="328">
        <f t="shared" si="2"/>
        <v>25.000264239887542</v>
      </c>
    </row>
    <row r="14" spans="1:5" ht="53.25" customHeight="1" x14ac:dyDescent="0.25">
      <c r="A14" s="329" t="s">
        <v>373</v>
      </c>
      <c r="B14" s="330" t="s">
        <v>209</v>
      </c>
      <c r="C14" s="328">
        <v>9461.1</v>
      </c>
      <c r="D14" s="328">
        <v>2365.3000000000002</v>
      </c>
      <c r="E14" s="328">
        <f t="shared" si="2"/>
        <v>25.000264239887542</v>
      </c>
    </row>
    <row r="15" spans="1:5" ht="19.5" hidden="1" customHeight="1" x14ac:dyDescent="0.25">
      <c r="A15" s="329" t="s">
        <v>292</v>
      </c>
      <c r="B15" s="331" t="s">
        <v>293</v>
      </c>
      <c r="C15" s="328">
        <v>0</v>
      </c>
      <c r="D15" s="328">
        <v>0</v>
      </c>
      <c r="E15" s="328" t="e">
        <f t="shared" si="2"/>
        <v>#DIV/0!</v>
      </c>
    </row>
    <row r="16" spans="1:5" ht="39.75" hidden="1" customHeight="1" x14ac:dyDescent="0.25">
      <c r="A16" s="329" t="s">
        <v>207</v>
      </c>
      <c r="B16" s="331" t="s">
        <v>206</v>
      </c>
      <c r="C16" s="328">
        <v>0</v>
      </c>
      <c r="D16" s="328">
        <v>0</v>
      </c>
      <c r="E16" s="328" t="e">
        <f t="shared" si="2"/>
        <v>#DIV/0!</v>
      </c>
    </row>
    <row r="17" spans="1:5" ht="47.25" x14ac:dyDescent="0.25">
      <c r="A17" s="329" t="s">
        <v>379</v>
      </c>
      <c r="B17" s="331" t="s">
        <v>294</v>
      </c>
      <c r="C17" s="332">
        <f>C21+C19</f>
        <v>216.10000000000002</v>
      </c>
      <c r="D17" s="332">
        <f t="shared" ref="D17" si="3">D21+D19</f>
        <v>51.199999999999996</v>
      </c>
      <c r="E17" s="328">
        <f t="shared" si="2"/>
        <v>23.692734844979171</v>
      </c>
    </row>
    <row r="18" spans="1:5" ht="78.75" x14ac:dyDescent="0.25">
      <c r="A18" s="329" t="s">
        <v>380</v>
      </c>
      <c r="B18" s="331" t="s">
        <v>302</v>
      </c>
      <c r="C18" s="332">
        <v>3.8</v>
      </c>
      <c r="D18" s="332">
        <v>3.8</v>
      </c>
      <c r="E18" s="328">
        <f t="shared" si="2"/>
        <v>100</v>
      </c>
    </row>
    <row r="19" spans="1:5" ht="78.75" x14ac:dyDescent="0.25">
      <c r="A19" s="329" t="s">
        <v>375</v>
      </c>
      <c r="B19" s="331" t="s">
        <v>204</v>
      </c>
      <c r="C19" s="332">
        <v>3.8</v>
      </c>
      <c r="D19" s="332">
        <v>3.8</v>
      </c>
      <c r="E19" s="328">
        <f t="shared" si="2"/>
        <v>100</v>
      </c>
    </row>
    <row r="20" spans="1:5" ht="78.75" x14ac:dyDescent="0.25">
      <c r="A20" s="329" t="s">
        <v>381</v>
      </c>
      <c r="B20" s="331" t="s">
        <v>295</v>
      </c>
      <c r="C20" s="332">
        <v>212.3</v>
      </c>
      <c r="D20" s="332">
        <v>47.74</v>
      </c>
      <c r="E20" s="328">
        <f t="shared" si="2"/>
        <v>22.487046632124354</v>
      </c>
    </row>
    <row r="21" spans="1:5" ht="94.5" x14ac:dyDescent="0.25">
      <c r="A21" s="329" t="s">
        <v>374</v>
      </c>
      <c r="B21" s="331" t="s">
        <v>205</v>
      </c>
      <c r="C21" s="332">
        <v>212.3</v>
      </c>
      <c r="D21" s="332">
        <v>47.4</v>
      </c>
      <c r="E21" s="328">
        <f t="shared" si="2"/>
        <v>22.326895902025434</v>
      </c>
    </row>
    <row r="22" spans="1:5" ht="56.25" hidden="1" x14ac:dyDescent="0.25">
      <c r="A22" s="217" t="s">
        <v>296</v>
      </c>
      <c r="B22" s="218" t="s">
        <v>297</v>
      </c>
      <c r="C22" s="216"/>
    </row>
    <row r="23" spans="1:5" ht="56.25" hidden="1" x14ac:dyDescent="0.25">
      <c r="A23" s="217" t="s">
        <v>298</v>
      </c>
      <c r="B23" s="218" t="s">
        <v>299</v>
      </c>
      <c r="C23" s="216"/>
    </row>
    <row r="24" spans="1:5" ht="93.75" hidden="1" x14ac:dyDescent="0.25">
      <c r="A24" s="217" t="s">
        <v>300</v>
      </c>
      <c r="B24" s="219" t="s">
        <v>301</v>
      </c>
      <c r="C24" s="216"/>
    </row>
    <row r="26" spans="1:5" ht="15.75" x14ac:dyDescent="0.25">
      <c r="A26" s="438" t="s">
        <v>285</v>
      </c>
      <c r="B26" s="439"/>
      <c r="C26" s="6" t="s">
        <v>496</v>
      </c>
    </row>
  </sheetData>
  <mergeCells count="3">
    <mergeCell ref="D5:E5"/>
    <mergeCell ref="A6:E6"/>
    <mergeCell ref="A26:B26"/>
  </mergeCells>
  <phoneticPr fontId="33" type="noConversion"/>
  <pageMargins left="0.7" right="0.7" top="0.75" bottom="0.75" header="0.3" footer="0.3"/>
  <pageSetup paperSize="9" scale="8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10" t="s">
        <v>193</v>
      </c>
    </row>
    <row r="3" spans="1:3" ht="15.75" x14ac:dyDescent="0.25">
      <c r="C3" s="210" t="s">
        <v>0</v>
      </c>
    </row>
    <row r="4" spans="1:3" ht="15.75" x14ac:dyDescent="0.25">
      <c r="C4" s="210" t="s">
        <v>1</v>
      </c>
    </row>
    <row r="5" spans="1:3" ht="15.75" x14ac:dyDescent="0.25">
      <c r="C5" s="210" t="s">
        <v>2</v>
      </c>
    </row>
    <row r="6" spans="1:3" x14ac:dyDescent="0.25">
      <c r="C6" s="205"/>
    </row>
    <row r="8" spans="1:3" ht="52.5" customHeight="1" x14ac:dyDescent="0.3">
      <c r="A8" s="440" t="s">
        <v>382</v>
      </c>
      <c r="B8" s="441"/>
      <c r="C8" s="441"/>
    </row>
    <row r="9" spans="1:3" ht="18.75" customHeight="1" x14ac:dyDescent="0.3">
      <c r="C9" s="211" t="s">
        <v>3</v>
      </c>
    </row>
    <row r="10" spans="1:3" ht="37.5" x14ac:dyDescent="0.25">
      <c r="A10" s="220" t="s">
        <v>222</v>
      </c>
      <c r="B10" s="220" t="s">
        <v>221</v>
      </c>
      <c r="C10" s="221" t="s">
        <v>158</v>
      </c>
    </row>
    <row r="11" spans="1:3" ht="18.75" x14ac:dyDescent="0.3">
      <c r="A11" s="222">
        <v>1</v>
      </c>
      <c r="B11" s="222">
        <v>2</v>
      </c>
      <c r="C11" s="223">
        <v>3</v>
      </c>
    </row>
    <row r="12" spans="1:3" ht="18.75" x14ac:dyDescent="0.25">
      <c r="A12" s="220" t="s">
        <v>287</v>
      </c>
      <c r="B12" s="224" t="s">
        <v>210</v>
      </c>
      <c r="C12" s="225">
        <f>C16</f>
        <v>0</v>
      </c>
    </row>
    <row r="13" spans="1:3" ht="37.5" x14ac:dyDescent="0.25">
      <c r="A13" s="217" t="s">
        <v>288</v>
      </c>
      <c r="B13" s="218" t="s">
        <v>289</v>
      </c>
      <c r="C13" s="244">
        <v>0</v>
      </c>
    </row>
    <row r="14" spans="1:3" ht="37.5" x14ac:dyDescent="0.25">
      <c r="A14" s="282" t="s">
        <v>377</v>
      </c>
      <c r="B14" s="226" t="s">
        <v>290</v>
      </c>
      <c r="C14" s="244">
        <v>0</v>
      </c>
    </row>
    <row r="15" spans="1:3" ht="37.5" x14ac:dyDescent="0.25">
      <c r="A15" s="282" t="s">
        <v>378</v>
      </c>
      <c r="B15" s="226" t="s">
        <v>291</v>
      </c>
      <c r="C15" s="244">
        <v>0</v>
      </c>
    </row>
    <row r="16" spans="1:3" ht="37.5" x14ac:dyDescent="0.25">
      <c r="A16" s="282" t="s">
        <v>373</v>
      </c>
      <c r="B16" s="226" t="s">
        <v>209</v>
      </c>
      <c r="C16" s="244">
        <v>0</v>
      </c>
    </row>
    <row r="18" spans="1:3" ht="18.75" x14ac:dyDescent="0.25">
      <c r="A18" s="417" t="s">
        <v>383</v>
      </c>
      <c r="B18" s="418"/>
      <c r="C18" s="418"/>
    </row>
  </sheetData>
  <mergeCells count="2">
    <mergeCell ref="A8:C8"/>
    <mergeCell ref="A18:C18"/>
  </mergeCells>
  <phoneticPr fontId="33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zoomScale="80" zoomScaleNormal="80" workbookViewId="0">
      <selection activeCell="I10" sqref="I10"/>
    </sheetView>
  </sheetViews>
  <sheetFormatPr defaultRowHeight="15" x14ac:dyDescent="0.25"/>
  <cols>
    <col min="1" max="1" width="66" customWidth="1"/>
    <col min="2" max="2" width="9" customWidth="1"/>
    <col min="3" max="3" width="8" customWidth="1"/>
    <col min="4" max="4" width="15.5703125" style="50" customWidth="1"/>
    <col min="5" max="5" width="17.42578125" customWidth="1"/>
    <col min="6" max="6" width="13" customWidth="1"/>
  </cols>
  <sheetData>
    <row r="1" spans="1:7" ht="15.75" x14ac:dyDescent="0.25">
      <c r="E1" s="442" t="s">
        <v>286</v>
      </c>
      <c r="F1" s="418"/>
      <c r="G1" s="418"/>
    </row>
    <row r="2" spans="1:7" ht="15.75" x14ac:dyDescent="0.25">
      <c r="G2" s="416" t="s">
        <v>509</v>
      </c>
    </row>
    <row r="3" spans="1:7" ht="15.75" x14ac:dyDescent="0.25">
      <c r="G3" s="74" t="s">
        <v>1</v>
      </c>
    </row>
    <row r="4" spans="1:7" ht="15.75" x14ac:dyDescent="0.25">
      <c r="G4" s="74" t="s">
        <v>2</v>
      </c>
    </row>
    <row r="5" spans="1:7" x14ac:dyDescent="0.25">
      <c r="E5" s="435" t="s">
        <v>510</v>
      </c>
      <c r="F5" s="435"/>
      <c r="G5" s="435"/>
    </row>
    <row r="6" spans="1:7" x14ac:dyDescent="0.25">
      <c r="C6" s="434"/>
      <c r="D6" s="418"/>
    </row>
    <row r="8" spans="1:7" ht="37.5" customHeight="1" x14ac:dyDescent="0.25">
      <c r="A8" s="436" t="s">
        <v>497</v>
      </c>
      <c r="B8" s="436"/>
      <c r="C8" s="436"/>
      <c r="D8" s="436"/>
      <c r="E8" s="6"/>
    </row>
    <row r="9" spans="1:7" ht="18.75" x14ac:dyDescent="0.3">
      <c r="A9" s="1"/>
      <c r="F9" s="75" t="s">
        <v>3</v>
      </c>
    </row>
    <row r="10" spans="1:7" ht="102" customHeight="1" x14ac:dyDescent="0.25">
      <c r="A10" s="335" t="s">
        <v>22</v>
      </c>
      <c r="B10" s="336" t="s">
        <v>5</v>
      </c>
      <c r="C10" s="336" t="s">
        <v>6</v>
      </c>
      <c r="D10" s="334" t="s">
        <v>494</v>
      </c>
      <c r="E10" s="334" t="s">
        <v>495</v>
      </c>
      <c r="F10" s="334" t="s">
        <v>131</v>
      </c>
    </row>
    <row r="11" spans="1:7" ht="18.75" x14ac:dyDescent="0.25">
      <c r="A11" s="34">
        <v>1</v>
      </c>
      <c r="B11" s="2">
        <v>2</v>
      </c>
      <c r="C11" s="2">
        <v>3</v>
      </c>
      <c r="D11" s="76">
        <v>4</v>
      </c>
      <c r="E11" s="76">
        <v>5</v>
      </c>
      <c r="F11" s="76">
        <v>6</v>
      </c>
    </row>
    <row r="12" spans="1:7" ht="18.75" x14ac:dyDescent="0.3">
      <c r="A12" s="35" t="s">
        <v>7</v>
      </c>
      <c r="B12" s="3"/>
      <c r="C12" s="3"/>
      <c r="D12" s="249">
        <f>D13+D20+D22+D25++D29+D32+D34+D37+D39</f>
        <v>25654.3</v>
      </c>
      <c r="E12" s="249">
        <f>E13+E20+E22+E25+E29+E32+E34+E37+E39</f>
        <v>6941.6</v>
      </c>
      <c r="F12" s="249">
        <f>E12/D12*100</f>
        <v>27.058231953317769</v>
      </c>
      <c r="G12" s="250"/>
    </row>
    <row r="13" spans="1:7" ht="18.75" x14ac:dyDescent="0.3">
      <c r="A13" s="35" t="s">
        <v>8</v>
      </c>
      <c r="B13" s="3" t="s">
        <v>23</v>
      </c>
      <c r="C13" s="3" t="s">
        <v>24</v>
      </c>
      <c r="D13" s="84">
        <f>D14+D15+D16+D17+D18+D19</f>
        <v>11726.5</v>
      </c>
      <c r="E13" s="84">
        <f>E14+E15+E16+E17+E18+E19</f>
        <v>3834.5</v>
      </c>
      <c r="F13" s="249">
        <f t="shared" ref="F13:F40" si="0">E13/D13*100</f>
        <v>32.699441436063616</v>
      </c>
    </row>
    <row r="14" spans="1:7" ht="57" customHeight="1" x14ac:dyDescent="0.3">
      <c r="A14" s="36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7" t="s">
        <v>23</v>
      </c>
      <c r="C14" s="7" t="s">
        <v>25</v>
      </c>
      <c r="D14" s="85">
        <v>853.1</v>
      </c>
      <c r="E14" s="85">
        <f>прил._5!L28</f>
        <v>232.3</v>
      </c>
      <c r="F14" s="337">
        <f t="shared" si="0"/>
        <v>27.230101981010435</v>
      </c>
    </row>
    <row r="15" spans="1:7" ht="72.75" customHeight="1" x14ac:dyDescent="0.3">
      <c r="A15" s="197" t="s">
        <v>188</v>
      </c>
      <c r="B15" s="7" t="s">
        <v>23</v>
      </c>
      <c r="C15" s="7" t="s">
        <v>27</v>
      </c>
      <c r="D15" s="85">
        <v>10</v>
      </c>
      <c r="E15" s="85">
        <v>1.4</v>
      </c>
      <c r="F15" s="337">
        <f t="shared" si="0"/>
        <v>13.999999999999998</v>
      </c>
    </row>
    <row r="16" spans="1:7" ht="75" x14ac:dyDescent="0.3">
      <c r="A16" s="37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7" t="s">
        <v>23</v>
      </c>
      <c r="C16" s="7" t="s">
        <v>26</v>
      </c>
      <c r="D16" s="86">
        <v>4889.2</v>
      </c>
      <c r="E16" s="86">
        <f>прил._5!L33</f>
        <v>1333.6</v>
      </c>
      <c r="F16" s="337">
        <f t="shared" si="0"/>
        <v>27.276446044342634</v>
      </c>
    </row>
    <row r="17" spans="1:6" s="9" customFormat="1" ht="56.25" x14ac:dyDescent="0.3">
      <c r="A17" s="38" t="s">
        <v>47</v>
      </c>
      <c r="B17" s="7" t="s">
        <v>23</v>
      </c>
      <c r="C17" s="7" t="s">
        <v>29</v>
      </c>
      <c r="D17" s="86">
        <v>70</v>
      </c>
      <c r="E17" s="86">
        <v>17.399999999999999</v>
      </c>
      <c r="F17" s="337">
        <f t="shared" si="0"/>
        <v>24.857142857142854</v>
      </c>
    </row>
    <row r="18" spans="1:6" ht="18.75" x14ac:dyDescent="0.3">
      <c r="A18" s="153" t="str">
        <f>прил._5!B48</f>
        <v>Резервные фонды</v>
      </c>
      <c r="B18" s="154" t="s">
        <v>23</v>
      </c>
      <c r="C18" s="154" t="s">
        <v>41</v>
      </c>
      <c r="D18" s="86">
        <v>11</v>
      </c>
      <c r="E18" s="86">
        <f>прил._5!L48</f>
        <v>0</v>
      </c>
      <c r="F18" s="249">
        <f t="shared" si="0"/>
        <v>0</v>
      </c>
    </row>
    <row r="19" spans="1:6" ht="18.75" x14ac:dyDescent="0.3">
      <c r="A19" s="153" t="str">
        <f>прил._5!B53</f>
        <v>Другие общегосударственные вопросы</v>
      </c>
      <c r="B19" s="154" t="s">
        <v>23</v>
      </c>
      <c r="C19" s="154" t="s">
        <v>40</v>
      </c>
      <c r="D19" s="86">
        <v>5893.2</v>
      </c>
      <c r="E19" s="86">
        <f>прил._5!L53</f>
        <v>2249.8000000000002</v>
      </c>
      <c r="F19" s="337">
        <f t="shared" si="0"/>
        <v>38.176203081517684</v>
      </c>
    </row>
    <row r="20" spans="1:6" ht="18.75" x14ac:dyDescent="0.3">
      <c r="A20" s="39" t="s">
        <v>10</v>
      </c>
      <c r="B20" s="8" t="s">
        <v>25</v>
      </c>
      <c r="C20" s="8" t="s">
        <v>24</v>
      </c>
      <c r="D20" s="87">
        <f>D21</f>
        <v>212.3</v>
      </c>
      <c r="E20" s="87">
        <f>прил._5!L64</f>
        <v>47.4</v>
      </c>
      <c r="F20" s="249">
        <f t="shared" si="0"/>
        <v>22.326895902025434</v>
      </c>
    </row>
    <row r="21" spans="1:6" ht="18.75" x14ac:dyDescent="0.3">
      <c r="A21" s="37" t="s">
        <v>11</v>
      </c>
      <c r="B21" s="7" t="s">
        <v>25</v>
      </c>
      <c r="C21" s="7" t="s">
        <v>27</v>
      </c>
      <c r="D21" s="86">
        <v>212.3</v>
      </c>
      <c r="E21" s="86">
        <v>47.4</v>
      </c>
      <c r="F21" s="337">
        <f t="shared" si="0"/>
        <v>22.326895902025434</v>
      </c>
    </row>
    <row r="22" spans="1:6" ht="37.5" x14ac:dyDescent="0.3">
      <c r="A22" s="39" t="s">
        <v>12</v>
      </c>
      <c r="B22" s="8" t="s">
        <v>27</v>
      </c>
      <c r="C22" s="8" t="s">
        <v>24</v>
      </c>
      <c r="D22" s="87">
        <f>D24+D23</f>
        <v>207.9</v>
      </c>
      <c r="E22" s="87">
        <f t="shared" ref="E22" si="1">E24+E23</f>
        <v>17.2</v>
      </c>
      <c r="F22" s="249">
        <f t="shared" si="0"/>
        <v>8.2732082732082723</v>
      </c>
    </row>
    <row r="23" spans="1:6" ht="56.25" x14ac:dyDescent="0.3">
      <c r="A23" s="37" t="s">
        <v>13</v>
      </c>
      <c r="B23" s="7" t="s">
        <v>27</v>
      </c>
      <c r="C23" s="7" t="s">
        <v>28</v>
      </c>
      <c r="D23" s="86">
        <v>187.9</v>
      </c>
      <c r="E23" s="86">
        <v>17.2</v>
      </c>
      <c r="F23" s="337">
        <f t="shared" si="0"/>
        <v>9.1538052155401797</v>
      </c>
    </row>
    <row r="24" spans="1:6" ht="44.25" customHeight="1" x14ac:dyDescent="0.3">
      <c r="A24" s="37" t="s">
        <v>14</v>
      </c>
      <c r="B24" s="7" t="s">
        <v>27</v>
      </c>
      <c r="C24" s="7">
        <v>14</v>
      </c>
      <c r="D24" s="86">
        <f>прил._5!K77</f>
        <v>20</v>
      </c>
      <c r="E24" s="86">
        <f>прил._5!L77</f>
        <v>0</v>
      </c>
      <c r="F24" s="337">
        <f t="shared" si="0"/>
        <v>0</v>
      </c>
    </row>
    <row r="25" spans="1:6" ht="18.75" x14ac:dyDescent="0.3">
      <c r="A25" s="39" t="s">
        <v>15</v>
      </c>
      <c r="B25" s="8" t="s">
        <v>26</v>
      </c>
      <c r="C25" s="8" t="s">
        <v>24</v>
      </c>
      <c r="D25" s="87">
        <f>прил._5!K81</f>
        <v>5691.6</v>
      </c>
      <c r="E25" s="87">
        <f>прил._5!L81</f>
        <v>1020.4</v>
      </c>
      <c r="F25" s="249">
        <f t="shared" si="0"/>
        <v>17.928174854171058</v>
      </c>
    </row>
    <row r="26" spans="1:6" s="48" customFormat="1" ht="18.75" x14ac:dyDescent="0.3">
      <c r="A26" s="46" t="s">
        <v>97</v>
      </c>
      <c r="B26" s="47" t="s">
        <v>26</v>
      </c>
      <c r="C26" s="47" t="s">
        <v>28</v>
      </c>
      <c r="D26" s="88">
        <v>5496.6</v>
      </c>
      <c r="E26" s="88">
        <v>971</v>
      </c>
      <c r="F26" s="337">
        <f t="shared" si="0"/>
        <v>17.665465924389622</v>
      </c>
    </row>
    <row r="27" spans="1:6" ht="18.75" x14ac:dyDescent="0.3">
      <c r="A27" s="37" t="str">
        <f>прил._5!B91</f>
        <v>Связь и информатика</v>
      </c>
      <c r="B27" s="7" t="s">
        <v>26</v>
      </c>
      <c r="C27" s="7" t="s">
        <v>100</v>
      </c>
      <c r="D27" s="86">
        <v>185</v>
      </c>
      <c r="E27" s="86">
        <v>49.4</v>
      </c>
      <c r="F27" s="337">
        <f t="shared" si="0"/>
        <v>26.702702702702702</v>
      </c>
    </row>
    <row r="28" spans="1:6" ht="37.5" x14ac:dyDescent="0.3">
      <c r="A28" s="296" t="s">
        <v>425</v>
      </c>
      <c r="B28" s="295" t="s">
        <v>26</v>
      </c>
      <c r="C28" s="295" t="s">
        <v>39</v>
      </c>
      <c r="D28" s="86">
        <v>10</v>
      </c>
      <c r="E28" s="86">
        <v>0</v>
      </c>
      <c r="F28" s="337">
        <f t="shared" si="0"/>
        <v>0</v>
      </c>
    </row>
    <row r="29" spans="1:6" ht="18.75" x14ac:dyDescent="0.3">
      <c r="A29" s="39" t="s">
        <v>16</v>
      </c>
      <c r="B29" s="8" t="s">
        <v>30</v>
      </c>
      <c r="C29" s="8" t="s">
        <v>24</v>
      </c>
      <c r="D29" s="87">
        <f>прил._5!K100</f>
        <v>1780</v>
      </c>
      <c r="E29" s="87">
        <f>прил._5!L100</f>
        <v>400.7</v>
      </c>
      <c r="F29" s="249">
        <f t="shared" si="0"/>
        <v>22.511235955056179</v>
      </c>
    </row>
    <row r="30" spans="1:6" ht="18.75" x14ac:dyDescent="0.3">
      <c r="A30" s="37" t="s">
        <v>17</v>
      </c>
      <c r="B30" s="7" t="s">
        <v>30</v>
      </c>
      <c r="C30" s="7" t="s">
        <v>25</v>
      </c>
      <c r="D30" s="86">
        <v>50</v>
      </c>
      <c r="E30" s="86">
        <v>50</v>
      </c>
      <c r="F30" s="337">
        <f t="shared" si="0"/>
        <v>100</v>
      </c>
    </row>
    <row r="31" spans="1:6" ht="18.75" x14ac:dyDescent="0.3">
      <c r="A31" s="37" t="s">
        <v>18</v>
      </c>
      <c r="B31" s="7" t="s">
        <v>30</v>
      </c>
      <c r="C31" s="7" t="s">
        <v>27</v>
      </c>
      <c r="D31" s="86">
        <v>1730</v>
      </c>
      <c r="E31" s="86">
        <v>350.7</v>
      </c>
      <c r="F31" s="337">
        <f t="shared" si="0"/>
        <v>20.271676300578033</v>
      </c>
    </row>
    <row r="32" spans="1:6" ht="18.75" x14ac:dyDescent="0.3">
      <c r="A32" s="155" t="s">
        <v>19</v>
      </c>
      <c r="B32" s="156" t="s">
        <v>31</v>
      </c>
      <c r="C32" s="156" t="s">
        <v>24</v>
      </c>
      <c r="D32" s="87">
        <f>прил._5!K117</f>
        <v>5186.2</v>
      </c>
      <c r="E32" s="87">
        <f>прил._5!L117</f>
        <v>1515.8</v>
      </c>
      <c r="F32" s="249">
        <f t="shared" si="0"/>
        <v>29.227565462188114</v>
      </c>
    </row>
    <row r="33" spans="1:6" ht="18.75" x14ac:dyDescent="0.3">
      <c r="A33" s="157" t="s">
        <v>20</v>
      </c>
      <c r="B33" s="154" t="s">
        <v>31</v>
      </c>
      <c r="C33" s="154" t="s">
        <v>23</v>
      </c>
      <c r="D33" s="86">
        <f>прил._5!K118</f>
        <v>5186.2</v>
      </c>
      <c r="E33" s="86">
        <f>прил._5!L118</f>
        <v>1515.8</v>
      </c>
      <c r="F33" s="337">
        <f t="shared" si="0"/>
        <v>29.227565462188114</v>
      </c>
    </row>
    <row r="34" spans="1:6" ht="18.75" x14ac:dyDescent="0.3">
      <c r="A34" s="40" t="s">
        <v>37</v>
      </c>
      <c r="B34" s="42">
        <v>10</v>
      </c>
      <c r="C34" s="43" t="s">
        <v>133</v>
      </c>
      <c r="D34" s="87">
        <f>прил._5!K124</f>
        <v>436.2</v>
      </c>
      <c r="E34" s="87">
        <f>прил._5!L124</f>
        <v>69.400000000000006</v>
      </c>
      <c r="F34" s="249">
        <f t="shared" si="0"/>
        <v>15.910132966529117</v>
      </c>
    </row>
    <row r="35" spans="1:6" ht="18.75" x14ac:dyDescent="0.3">
      <c r="A35" s="41" t="s">
        <v>38</v>
      </c>
      <c r="B35" s="44">
        <v>10</v>
      </c>
      <c r="C35" s="45" t="s">
        <v>134</v>
      </c>
      <c r="D35" s="86">
        <f>прил._5!K125</f>
        <v>416.2</v>
      </c>
      <c r="E35" s="86">
        <f>прил._5!L125</f>
        <v>69.400000000000006</v>
      </c>
      <c r="F35" s="337">
        <f t="shared" si="0"/>
        <v>16.674675636713122</v>
      </c>
    </row>
    <row r="36" spans="1:6" ht="18.75" x14ac:dyDescent="0.3">
      <c r="A36" s="41" t="s">
        <v>121</v>
      </c>
      <c r="B36" s="44">
        <v>10</v>
      </c>
      <c r="C36" s="5" t="s">
        <v>27</v>
      </c>
      <c r="D36" s="86">
        <f>прил._5!K130</f>
        <v>20</v>
      </c>
      <c r="E36" s="86">
        <f>прил._5!L130</f>
        <v>0</v>
      </c>
      <c r="F36" s="337">
        <f t="shared" si="0"/>
        <v>0</v>
      </c>
    </row>
    <row r="37" spans="1:6" ht="18.75" x14ac:dyDescent="0.3">
      <c r="A37" s="39" t="s">
        <v>171</v>
      </c>
      <c r="B37" s="8" t="s">
        <v>41</v>
      </c>
      <c r="C37" s="8" t="s">
        <v>24</v>
      </c>
      <c r="D37" s="87">
        <f>прил._5!K134</f>
        <v>263.60000000000002</v>
      </c>
      <c r="E37" s="87">
        <f>прил._5!L134</f>
        <v>16.600000000000001</v>
      </c>
      <c r="F37" s="249">
        <f t="shared" si="0"/>
        <v>6.2974203338391499</v>
      </c>
    </row>
    <row r="38" spans="1:6" ht="18.75" x14ac:dyDescent="0.3">
      <c r="A38" s="37" t="s">
        <v>21</v>
      </c>
      <c r="B38" s="7" t="s">
        <v>41</v>
      </c>
      <c r="C38" s="7" t="s">
        <v>25</v>
      </c>
      <c r="D38" s="86">
        <f>прил._5!K135</f>
        <v>263.60000000000002</v>
      </c>
      <c r="E38" s="86">
        <f>прил._5!L135</f>
        <v>16.600000000000001</v>
      </c>
      <c r="F38" s="337">
        <f t="shared" si="0"/>
        <v>6.2974203338391499</v>
      </c>
    </row>
    <row r="39" spans="1:6" ht="18.75" x14ac:dyDescent="0.3">
      <c r="A39" s="40" t="s">
        <v>43</v>
      </c>
      <c r="B39" s="4" t="s">
        <v>39</v>
      </c>
      <c r="C39" s="4" t="s">
        <v>24</v>
      </c>
      <c r="D39" s="87">
        <f>прил._5!K140</f>
        <v>150</v>
      </c>
      <c r="E39" s="87">
        <f>прил._5!L140</f>
        <v>19.600000000000001</v>
      </c>
      <c r="F39" s="249">
        <f t="shared" si="0"/>
        <v>13.066666666666668</v>
      </c>
    </row>
    <row r="40" spans="1:6" ht="18.75" x14ac:dyDescent="0.3">
      <c r="A40" s="36" t="s">
        <v>44</v>
      </c>
      <c r="B40" s="5">
        <v>12</v>
      </c>
      <c r="C40" s="5" t="s">
        <v>25</v>
      </c>
      <c r="D40" s="86">
        <v>150</v>
      </c>
      <c r="E40" s="86">
        <v>19.600000000000001</v>
      </c>
      <c r="F40" s="337">
        <f t="shared" si="0"/>
        <v>13.066666666666668</v>
      </c>
    </row>
    <row r="41" spans="1:6" ht="18.75" x14ac:dyDescent="0.3">
      <c r="E41" s="77"/>
      <c r="F41" s="78"/>
    </row>
    <row r="43" spans="1:6" ht="15" customHeight="1" x14ac:dyDescent="0.25">
      <c r="A43" s="49" t="s">
        <v>384</v>
      </c>
      <c r="B43" s="49"/>
      <c r="C43" s="49"/>
    </row>
  </sheetData>
  <mergeCells count="4">
    <mergeCell ref="A8:D8"/>
    <mergeCell ref="C6:D6"/>
    <mergeCell ref="E5:G5"/>
    <mergeCell ref="E1:G1"/>
  </mergeCells>
  <phoneticPr fontId="33" type="noConversion"/>
  <pageMargins left="0.70866141732283472" right="0.21" top="0.34" bottom="0.32" header="0.31496062992125984" footer="0.31496062992125984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59"/>
  <sheetViews>
    <sheetView zoomScale="90" zoomScaleNormal="90" zoomScaleSheetLayoutView="100" workbookViewId="0">
      <selection activeCell="C5" sqref="C5:J5"/>
    </sheetView>
  </sheetViews>
  <sheetFormatPr defaultColWidth="45.28515625" defaultRowHeight="15" x14ac:dyDescent="0.25"/>
  <cols>
    <col min="1" max="1" width="3.85546875" style="10" customWidth="1"/>
    <col min="2" max="2" width="62.140625" style="10" customWidth="1"/>
    <col min="3" max="3" width="4.7109375" style="10" customWidth="1"/>
    <col min="4" max="5" width="5" style="10" customWidth="1"/>
    <col min="6" max="6" width="9" style="10" customWidth="1"/>
    <col min="7" max="7" width="4.7109375" style="11" customWidth="1"/>
    <col min="8" max="8" width="15.140625" style="10" customWidth="1"/>
    <col min="9" max="9" width="13.140625" style="10" customWidth="1"/>
    <col min="10" max="10" width="12" style="10" customWidth="1"/>
    <col min="11" max="252" width="9.140625" style="10" customWidth="1"/>
    <col min="253" max="253" width="3.85546875" style="10" customWidth="1"/>
    <col min="254" max="16384" width="45.28515625" style="10"/>
  </cols>
  <sheetData>
    <row r="1" spans="1:14" x14ac:dyDescent="0.25">
      <c r="B1"/>
      <c r="C1" s="443" t="s">
        <v>502</v>
      </c>
      <c r="D1" s="443"/>
      <c r="E1" s="443"/>
      <c r="F1" s="443"/>
      <c r="G1" s="443"/>
      <c r="H1" s="443"/>
      <c r="I1" s="418"/>
      <c r="J1" s="418"/>
    </row>
    <row r="2" spans="1:14" x14ac:dyDescent="0.25">
      <c r="C2" s="443" t="s">
        <v>504</v>
      </c>
      <c r="D2" s="443"/>
      <c r="E2" s="443"/>
      <c r="F2" s="443"/>
      <c r="G2" s="443"/>
      <c r="H2" s="443"/>
      <c r="I2" s="418"/>
      <c r="J2" s="418"/>
    </row>
    <row r="3" spans="1:14" x14ac:dyDescent="0.25">
      <c r="C3" s="443" t="s">
        <v>126</v>
      </c>
      <c r="D3" s="443"/>
      <c r="E3" s="443"/>
      <c r="F3" s="443"/>
      <c r="G3" s="443"/>
      <c r="H3" s="443"/>
      <c r="I3" s="418"/>
      <c r="J3" s="418"/>
    </row>
    <row r="4" spans="1:14" x14ac:dyDescent="0.25">
      <c r="C4" s="443" t="s">
        <v>2</v>
      </c>
      <c r="D4" s="443"/>
      <c r="E4" s="443"/>
      <c r="F4" s="443"/>
      <c r="G4" s="443"/>
      <c r="H4" s="443"/>
      <c r="I4" s="418"/>
      <c r="J4" s="418"/>
    </row>
    <row r="5" spans="1:14" x14ac:dyDescent="0.25">
      <c r="C5" s="443" t="s">
        <v>508</v>
      </c>
      <c r="D5" s="435"/>
      <c r="E5" s="435"/>
      <c r="F5" s="435"/>
      <c r="G5" s="435"/>
      <c r="H5" s="435"/>
      <c r="I5" s="418"/>
      <c r="J5" s="418"/>
    </row>
    <row r="6" spans="1:14" x14ac:dyDescent="0.25">
      <c r="C6" s="314"/>
      <c r="D6" s="314"/>
      <c r="E6" s="314"/>
      <c r="F6" s="314"/>
      <c r="G6" s="314"/>
      <c r="H6" s="314"/>
    </row>
    <row r="7" spans="1:14" x14ac:dyDescent="0.25">
      <c r="C7" s="443"/>
      <c r="D7" s="443"/>
      <c r="E7" s="443"/>
      <c r="F7" s="443"/>
      <c r="G7" s="443"/>
      <c r="H7" s="443"/>
    </row>
    <row r="8" spans="1:14" ht="52.5" customHeight="1" x14ac:dyDescent="0.25">
      <c r="A8" s="452" t="s">
        <v>498</v>
      </c>
      <c r="B8" s="452"/>
      <c r="C8" s="452"/>
      <c r="D8" s="452"/>
      <c r="E8" s="452"/>
      <c r="F8" s="452"/>
      <c r="G8" s="452"/>
      <c r="H8" s="452"/>
    </row>
    <row r="9" spans="1:14" x14ac:dyDescent="0.25">
      <c r="H9" s="12" t="s">
        <v>59</v>
      </c>
    </row>
    <row r="10" spans="1:14" ht="67.5" customHeight="1" x14ac:dyDescent="0.25">
      <c r="A10" s="338" t="s">
        <v>60</v>
      </c>
      <c r="B10" s="338" t="s">
        <v>4</v>
      </c>
      <c r="C10" s="444" t="s">
        <v>32</v>
      </c>
      <c r="D10" s="445"/>
      <c r="E10" s="445"/>
      <c r="F10" s="446"/>
      <c r="G10" s="339" t="s">
        <v>33</v>
      </c>
      <c r="H10" s="334" t="s">
        <v>494</v>
      </c>
      <c r="I10" s="334" t="s">
        <v>495</v>
      </c>
      <c r="J10" s="334" t="s">
        <v>131</v>
      </c>
    </row>
    <row r="11" spans="1:14" x14ac:dyDescent="0.25">
      <c r="A11" s="13">
        <v>1</v>
      </c>
      <c r="B11" s="13">
        <v>2</v>
      </c>
      <c r="C11" s="447">
        <v>6</v>
      </c>
      <c r="D11" s="448"/>
      <c r="E11" s="448"/>
      <c r="F11" s="449"/>
      <c r="G11" s="114">
        <v>7</v>
      </c>
      <c r="H11" s="13">
        <v>8</v>
      </c>
      <c r="I11" s="13">
        <v>9</v>
      </c>
      <c r="J11" s="13">
        <v>10</v>
      </c>
    </row>
    <row r="12" spans="1:14" ht="18" customHeight="1" x14ac:dyDescent="0.25">
      <c r="A12" s="340"/>
      <c r="B12" s="341" t="s">
        <v>63</v>
      </c>
      <c r="C12" s="342"/>
      <c r="D12" s="342"/>
      <c r="E12" s="342"/>
      <c r="F12" s="342"/>
      <c r="G12" s="340"/>
      <c r="H12" s="343">
        <f>H17+H21+H29+H34+H38+H46+H50+H68+H85+H95+H99+H109+H112+H123+H128+H131+H133+H144+H42+H64+H13</f>
        <v>25654.300000000003</v>
      </c>
      <c r="I12" s="343">
        <f>I17+I21+I29+I34+I38+I46+I50+I68+I85+I95+I99+I109+I112+I123+I128+I131+I133+I144+I42+I64+I13</f>
        <v>6941.6</v>
      </c>
      <c r="J12" s="343">
        <f>J17+J21+J29+J34+J38+J46+J50+J68+J85+J95+J99+J109+J112+J123+J128+J131+J133+J144+J42+J64+J13</f>
        <v>475.94178199238684</v>
      </c>
      <c r="N12" s="22"/>
    </row>
    <row r="13" spans="1:14" s="15" customFormat="1" ht="22.5" customHeight="1" x14ac:dyDescent="0.25">
      <c r="A13" s="344"/>
      <c r="B13" s="345" t="s">
        <v>128</v>
      </c>
      <c r="C13" s="346" t="s">
        <v>25</v>
      </c>
      <c r="D13" s="346" t="s">
        <v>66</v>
      </c>
      <c r="E13" s="346" t="s">
        <v>24</v>
      </c>
      <c r="F13" s="346" t="s">
        <v>136</v>
      </c>
      <c r="G13" s="346"/>
      <c r="H13" s="347">
        <f>H14</f>
        <v>50</v>
      </c>
      <c r="I13" s="347">
        <f t="shared" ref="I13:I15" si="0">I14</f>
        <v>0</v>
      </c>
      <c r="J13" s="343">
        <f t="shared" ref="J13:J72" si="1">I13/H13*100</f>
        <v>0</v>
      </c>
    </row>
    <row r="14" spans="1:14" s="15" customFormat="1" ht="21" customHeight="1" x14ac:dyDescent="0.25">
      <c r="A14" s="348"/>
      <c r="B14" s="349" t="s">
        <v>109</v>
      </c>
      <c r="C14" s="350" t="s">
        <v>25</v>
      </c>
      <c r="D14" s="350" t="s">
        <v>75</v>
      </c>
      <c r="E14" s="350" t="s">
        <v>24</v>
      </c>
      <c r="F14" s="350" t="s">
        <v>136</v>
      </c>
      <c r="G14" s="350"/>
      <c r="H14" s="351">
        <f>H15</f>
        <v>50</v>
      </c>
      <c r="I14" s="351">
        <f t="shared" si="0"/>
        <v>0</v>
      </c>
      <c r="J14" s="367">
        <f t="shared" si="1"/>
        <v>0</v>
      </c>
    </row>
    <row r="15" spans="1:14" s="15" customFormat="1" ht="42" customHeight="1" x14ac:dyDescent="0.25">
      <c r="A15" s="348"/>
      <c r="B15" s="349" t="s">
        <v>110</v>
      </c>
      <c r="C15" s="350" t="s">
        <v>25</v>
      </c>
      <c r="D15" s="350" t="s">
        <v>75</v>
      </c>
      <c r="E15" s="350" t="s">
        <v>24</v>
      </c>
      <c r="F15" s="350" t="s">
        <v>135</v>
      </c>
      <c r="G15" s="350"/>
      <c r="H15" s="351">
        <f>H16</f>
        <v>50</v>
      </c>
      <c r="I15" s="351">
        <f t="shared" si="0"/>
        <v>0</v>
      </c>
      <c r="J15" s="367">
        <f t="shared" si="1"/>
        <v>0</v>
      </c>
    </row>
    <row r="16" spans="1:14" s="15" customFormat="1" ht="28.5" customHeight="1" x14ac:dyDescent="0.25">
      <c r="A16" s="348"/>
      <c r="B16" s="352" t="s">
        <v>80</v>
      </c>
      <c r="C16" s="350" t="s">
        <v>25</v>
      </c>
      <c r="D16" s="350" t="s">
        <v>75</v>
      </c>
      <c r="E16" s="350" t="s">
        <v>24</v>
      </c>
      <c r="F16" s="350" t="s">
        <v>135</v>
      </c>
      <c r="G16" s="350" t="s">
        <v>81</v>
      </c>
      <c r="H16" s="351">
        <v>50</v>
      </c>
      <c r="I16" s="351">
        <v>0</v>
      </c>
      <c r="J16" s="367">
        <f t="shared" si="1"/>
        <v>0</v>
      </c>
    </row>
    <row r="17" spans="1:10" s="15" customFormat="1" ht="31.5" x14ac:dyDescent="0.25">
      <c r="A17" s="344"/>
      <c r="B17" s="345" t="s">
        <v>127</v>
      </c>
      <c r="C17" s="346" t="s">
        <v>26</v>
      </c>
      <c r="D17" s="346" t="s">
        <v>66</v>
      </c>
      <c r="E17" s="346" t="s">
        <v>24</v>
      </c>
      <c r="F17" s="346" t="s">
        <v>136</v>
      </c>
      <c r="G17" s="346"/>
      <c r="H17" s="347">
        <f>H20</f>
        <v>5446.6</v>
      </c>
      <c r="I17" s="347">
        <f t="shared" ref="I17" si="2">I20</f>
        <v>971</v>
      </c>
      <c r="J17" s="343">
        <f t="shared" si="1"/>
        <v>17.827635589174896</v>
      </c>
    </row>
    <row r="18" spans="1:10" ht="15.75" customHeight="1" x14ac:dyDescent="0.25">
      <c r="A18" s="348"/>
      <c r="B18" s="352" t="s">
        <v>98</v>
      </c>
      <c r="C18" s="350" t="s">
        <v>26</v>
      </c>
      <c r="D18" s="350" t="s">
        <v>75</v>
      </c>
      <c r="E18" s="350" t="s">
        <v>24</v>
      </c>
      <c r="F18" s="350" t="s">
        <v>136</v>
      </c>
      <c r="G18" s="350"/>
      <c r="H18" s="351">
        <f>H19</f>
        <v>5446.6</v>
      </c>
      <c r="I18" s="351">
        <f t="shared" ref="I18:I19" si="3">I19</f>
        <v>971</v>
      </c>
      <c r="J18" s="367">
        <f t="shared" si="1"/>
        <v>17.827635589174896</v>
      </c>
    </row>
    <row r="19" spans="1:10" ht="31.5" x14ac:dyDescent="0.25">
      <c r="A19" s="348"/>
      <c r="B19" s="349" t="str">
        <f>прил._5!B89</f>
        <v>Подпрограмма "Мероприятия, финансируемые за счет средств дорожного фонда"</v>
      </c>
      <c r="C19" s="350" t="s">
        <v>26</v>
      </c>
      <c r="D19" s="350" t="s">
        <v>75</v>
      </c>
      <c r="E19" s="350" t="s">
        <v>24</v>
      </c>
      <c r="F19" s="350" t="s">
        <v>137</v>
      </c>
      <c r="G19" s="350"/>
      <c r="H19" s="351">
        <f>H20</f>
        <v>5446.6</v>
      </c>
      <c r="I19" s="351">
        <f t="shared" si="3"/>
        <v>971</v>
      </c>
      <c r="J19" s="367">
        <f t="shared" si="1"/>
        <v>17.827635589174896</v>
      </c>
    </row>
    <row r="20" spans="1:10" s="21" customFormat="1" ht="28.5" customHeight="1" x14ac:dyDescent="0.25">
      <c r="A20" s="348"/>
      <c r="B20" s="353" t="s">
        <v>80</v>
      </c>
      <c r="C20" s="350" t="s">
        <v>26</v>
      </c>
      <c r="D20" s="350" t="s">
        <v>75</v>
      </c>
      <c r="E20" s="350" t="s">
        <v>24</v>
      </c>
      <c r="F20" s="350" t="s">
        <v>137</v>
      </c>
      <c r="G20" s="350" t="s">
        <v>81</v>
      </c>
      <c r="H20" s="351">
        <v>5446.6</v>
      </c>
      <c r="I20" s="351">
        <v>971</v>
      </c>
      <c r="J20" s="367">
        <f t="shared" si="1"/>
        <v>17.827635589174896</v>
      </c>
    </row>
    <row r="21" spans="1:10" s="21" customFormat="1" ht="57" customHeight="1" x14ac:dyDescent="0.25">
      <c r="A21" s="344"/>
      <c r="B21" s="345" t="str">
        <f>прил._5!B72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346" t="s">
        <v>30</v>
      </c>
      <c r="D21" s="346" t="s">
        <v>66</v>
      </c>
      <c r="E21" s="346" t="s">
        <v>24</v>
      </c>
      <c r="F21" s="346" t="s">
        <v>136</v>
      </c>
      <c r="G21" s="346"/>
      <c r="H21" s="347">
        <f>H22+H28</f>
        <v>207.9</v>
      </c>
      <c r="I21" s="347">
        <f t="shared" ref="I21:J21" si="4">I22+I28</f>
        <v>17.2</v>
      </c>
      <c r="J21" s="347">
        <f t="shared" si="4"/>
        <v>9.1538052155401797</v>
      </c>
    </row>
    <row r="22" spans="1:10" s="21" customFormat="1" ht="48" customHeight="1" x14ac:dyDescent="0.25">
      <c r="A22" s="348"/>
      <c r="B22" s="349" t="s">
        <v>175</v>
      </c>
      <c r="C22" s="350" t="s">
        <v>30</v>
      </c>
      <c r="D22" s="350" t="s">
        <v>75</v>
      </c>
      <c r="E22" s="350" t="s">
        <v>24</v>
      </c>
      <c r="F22" s="350" t="s">
        <v>154</v>
      </c>
      <c r="G22" s="350"/>
      <c r="H22" s="351">
        <f>H23</f>
        <v>187.9</v>
      </c>
      <c r="I22" s="351">
        <f t="shared" ref="I22" si="5">I23</f>
        <v>17.2</v>
      </c>
      <c r="J22" s="367">
        <f t="shared" si="1"/>
        <v>9.1538052155401797</v>
      </c>
    </row>
    <row r="23" spans="1:10" ht="49.5" customHeight="1" x14ac:dyDescent="0.25">
      <c r="A23" s="348"/>
      <c r="B23" s="353" t="str">
        <f>прил._5!B74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3" s="350" t="s">
        <v>30</v>
      </c>
      <c r="D23" s="350" t="s">
        <v>75</v>
      </c>
      <c r="E23" s="350" t="s">
        <v>24</v>
      </c>
      <c r="F23" s="350" t="s">
        <v>154</v>
      </c>
      <c r="G23" s="350"/>
      <c r="H23" s="351">
        <f>H24+H25</f>
        <v>187.9</v>
      </c>
      <c r="I23" s="351">
        <f t="shared" ref="I23:J23" si="6">I24+I25</f>
        <v>17.2</v>
      </c>
      <c r="J23" s="351">
        <f t="shared" si="6"/>
        <v>37.982012366498033</v>
      </c>
    </row>
    <row r="24" spans="1:10" ht="64.5" customHeight="1" x14ac:dyDescent="0.25">
      <c r="A24" s="348"/>
      <c r="B24" s="355" t="s">
        <v>76</v>
      </c>
      <c r="C24" s="350" t="s">
        <v>30</v>
      </c>
      <c r="D24" s="350" t="s">
        <v>75</v>
      </c>
      <c r="E24" s="350" t="s">
        <v>24</v>
      </c>
      <c r="F24" s="350" t="s">
        <v>154</v>
      </c>
      <c r="G24" s="350" t="s">
        <v>77</v>
      </c>
      <c r="H24" s="351">
        <f>прил._5!K75</f>
        <v>177.9</v>
      </c>
      <c r="I24" s="351">
        <v>14.2</v>
      </c>
      <c r="J24" s="367">
        <f t="shared" si="1"/>
        <v>7.9820123664980311</v>
      </c>
    </row>
    <row r="25" spans="1:10" ht="30.75" customHeight="1" x14ac:dyDescent="0.25">
      <c r="A25" s="348"/>
      <c r="B25" s="354" t="s">
        <v>80</v>
      </c>
      <c r="C25" s="350" t="s">
        <v>30</v>
      </c>
      <c r="D25" s="350" t="s">
        <v>75</v>
      </c>
      <c r="E25" s="350" t="s">
        <v>24</v>
      </c>
      <c r="F25" s="350" t="s">
        <v>154</v>
      </c>
      <c r="G25" s="350" t="s">
        <v>81</v>
      </c>
      <c r="H25" s="351">
        <v>10</v>
      </c>
      <c r="I25" s="351">
        <v>3</v>
      </c>
      <c r="J25" s="367">
        <f>I25/H25*100</f>
        <v>30</v>
      </c>
    </row>
    <row r="26" spans="1:10" ht="17.25" customHeight="1" x14ac:dyDescent="0.25">
      <c r="A26" s="348"/>
      <c r="B26" s="352" t="s">
        <v>95</v>
      </c>
      <c r="C26" s="350" t="s">
        <v>30</v>
      </c>
      <c r="D26" s="350" t="s">
        <v>90</v>
      </c>
      <c r="E26" s="350" t="s">
        <v>24</v>
      </c>
      <c r="F26" s="350" t="s">
        <v>136</v>
      </c>
      <c r="G26" s="350"/>
      <c r="H26" s="351">
        <v>20</v>
      </c>
      <c r="I26" s="351">
        <f>I28</f>
        <v>0</v>
      </c>
      <c r="J26" s="367">
        <f t="shared" si="1"/>
        <v>0</v>
      </c>
    </row>
    <row r="27" spans="1:10" ht="29.25" customHeight="1" x14ac:dyDescent="0.25">
      <c r="A27" s="348"/>
      <c r="B27" s="352" t="str">
        <f>прил._5!B79</f>
        <v>Подпрограмма "Поддержка и развитие казачества"</v>
      </c>
      <c r="C27" s="350" t="s">
        <v>30</v>
      </c>
      <c r="D27" s="350" t="s">
        <v>90</v>
      </c>
      <c r="E27" s="350" t="s">
        <v>24</v>
      </c>
      <c r="F27" s="350" t="s">
        <v>155</v>
      </c>
      <c r="G27" s="350"/>
      <c r="H27" s="351">
        <v>20</v>
      </c>
      <c r="I27" s="351">
        <f>I28</f>
        <v>0</v>
      </c>
      <c r="J27" s="367">
        <f t="shared" si="1"/>
        <v>0</v>
      </c>
    </row>
    <row r="28" spans="1:10" ht="15.75" customHeight="1" x14ac:dyDescent="0.25">
      <c r="A28" s="348"/>
      <c r="B28" s="356" t="s">
        <v>82</v>
      </c>
      <c r="C28" s="350" t="s">
        <v>30</v>
      </c>
      <c r="D28" s="350" t="s">
        <v>90</v>
      </c>
      <c r="E28" s="350" t="s">
        <v>24</v>
      </c>
      <c r="F28" s="350" t="s">
        <v>155</v>
      </c>
      <c r="G28" s="350" t="s">
        <v>116</v>
      </c>
      <c r="H28" s="351">
        <f>прил._5!K80</f>
        <v>20</v>
      </c>
      <c r="I28" s="351">
        <f>прил._5!N80</f>
        <v>0</v>
      </c>
      <c r="J28" s="367">
        <f t="shared" si="1"/>
        <v>0</v>
      </c>
    </row>
    <row r="29" spans="1:10" ht="45" customHeight="1" x14ac:dyDescent="0.25">
      <c r="A29" s="344"/>
      <c r="B29" s="345" t="str">
        <f>прил._5!B119</f>
        <v>Муниципальная программа "Развитие культуры на 2018-2020 годы  в Новодмитриевском сельском поселении"</v>
      </c>
      <c r="C29" s="346" t="s">
        <v>29</v>
      </c>
      <c r="D29" s="346" t="s">
        <v>66</v>
      </c>
      <c r="E29" s="346" t="s">
        <v>24</v>
      </c>
      <c r="F29" s="346" t="s">
        <v>136</v>
      </c>
      <c r="G29" s="346"/>
      <c r="H29" s="347">
        <f>H31</f>
        <v>5186.2</v>
      </c>
      <c r="I29" s="347">
        <f t="shared" ref="I29" si="7">I31</f>
        <v>1515.8</v>
      </c>
      <c r="J29" s="343">
        <f t="shared" si="1"/>
        <v>29.227565462188114</v>
      </c>
    </row>
    <row r="30" spans="1:10" ht="15.75" customHeight="1" x14ac:dyDescent="0.25">
      <c r="A30" s="348"/>
      <c r="B30" s="116" t="s">
        <v>162</v>
      </c>
      <c r="C30" s="350" t="s">
        <v>29</v>
      </c>
      <c r="D30" s="350" t="s">
        <v>75</v>
      </c>
      <c r="E30" s="350" t="s">
        <v>24</v>
      </c>
      <c r="F30" s="350" t="s">
        <v>136</v>
      </c>
      <c r="G30" s="350"/>
      <c r="H30" s="351">
        <f>H31</f>
        <v>5186.2</v>
      </c>
      <c r="I30" s="351">
        <f t="shared" ref="I30" si="8">I31</f>
        <v>1515.8</v>
      </c>
      <c r="J30" s="367">
        <f t="shared" si="1"/>
        <v>29.227565462188114</v>
      </c>
    </row>
    <row r="31" spans="1:10" ht="29.25" customHeight="1" x14ac:dyDescent="0.25">
      <c r="A31" s="357"/>
      <c r="B31" s="116" t="s">
        <v>117</v>
      </c>
      <c r="C31" s="350" t="s">
        <v>29</v>
      </c>
      <c r="D31" s="350" t="s">
        <v>75</v>
      </c>
      <c r="E31" s="350" t="s">
        <v>30</v>
      </c>
      <c r="F31" s="350" t="s">
        <v>136</v>
      </c>
      <c r="G31" s="350"/>
      <c r="H31" s="351">
        <f>H33</f>
        <v>5186.2</v>
      </c>
      <c r="I31" s="351">
        <f>I33</f>
        <v>1515.8</v>
      </c>
      <c r="J31" s="367">
        <f t="shared" si="1"/>
        <v>29.227565462188114</v>
      </c>
    </row>
    <row r="32" spans="1:10" ht="39" customHeight="1" x14ac:dyDescent="0.25">
      <c r="A32" s="357"/>
      <c r="B32" s="116" t="str">
        <f>прил._5!B122</f>
        <v>Подпрограмма "Расходы на обеспечение деятельности (оказание услуг) муниципальных учреждений"</v>
      </c>
      <c r="C32" s="350" t="s">
        <v>29</v>
      </c>
      <c r="D32" s="350" t="s">
        <v>75</v>
      </c>
      <c r="E32" s="350" t="s">
        <v>30</v>
      </c>
      <c r="F32" s="350" t="s">
        <v>138</v>
      </c>
      <c r="G32" s="350"/>
      <c r="H32" s="351">
        <f>H33</f>
        <v>5186.2</v>
      </c>
      <c r="I32" s="351">
        <f>I33</f>
        <v>1515.8</v>
      </c>
      <c r="J32" s="367">
        <f t="shared" si="1"/>
        <v>29.227565462188114</v>
      </c>
    </row>
    <row r="33" spans="1:10" ht="37.5" customHeight="1" x14ac:dyDescent="0.25">
      <c r="A33" s="357"/>
      <c r="B33" s="116" t="s">
        <v>160</v>
      </c>
      <c r="C33" s="350" t="s">
        <v>29</v>
      </c>
      <c r="D33" s="350" t="s">
        <v>75</v>
      </c>
      <c r="E33" s="350" t="s">
        <v>30</v>
      </c>
      <c r="F33" s="350" t="s">
        <v>138</v>
      </c>
      <c r="G33" s="350" t="s">
        <v>116</v>
      </c>
      <c r="H33" s="351">
        <v>5186.2</v>
      </c>
      <c r="I33" s="351">
        <v>1515.8</v>
      </c>
      <c r="J33" s="367">
        <f t="shared" si="1"/>
        <v>29.227565462188114</v>
      </c>
    </row>
    <row r="34" spans="1:10" ht="56.25" customHeight="1" x14ac:dyDescent="0.25">
      <c r="A34" s="348"/>
      <c r="B34" s="345" t="str">
        <f>прил._5!B136</f>
        <v>Муниципальная программа "Развитие физической культуры и спорта в Новодмитриевском сельском поселении Северского района</v>
      </c>
      <c r="C34" s="346" t="s">
        <v>31</v>
      </c>
      <c r="D34" s="346" t="s">
        <v>75</v>
      </c>
      <c r="E34" s="346" t="s">
        <v>27</v>
      </c>
      <c r="F34" s="346" t="s">
        <v>136</v>
      </c>
      <c r="G34" s="346"/>
      <c r="H34" s="347">
        <f>H37</f>
        <v>263.60000000000002</v>
      </c>
      <c r="I34" s="347">
        <f t="shared" ref="I34:J34" si="9">I37</f>
        <v>16.600000000000001</v>
      </c>
      <c r="J34" s="347">
        <f t="shared" si="9"/>
        <v>6.2974203338391499</v>
      </c>
    </row>
    <row r="35" spans="1:10" ht="29.25" customHeight="1" x14ac:dyDescent="0.25">
      <c r="A35" s="348"/>
      <c r="B35" s="354" t="s">
        <v>122</v>
      </c>
      <c r="C35" s="350" t="s">
        <v>31</v>
      </c>
      <c r="D35" s="350" t="s">
        <v>75</v>
      </c>
      <c r="E35" s="350" t="s">
        <v>27</v>
      </c>
      <c r="F35" s="350" t="s">
        <v>67</v>
      </c>
      <c r="G35" s="350"/>
      <c r="H35" s="351">
        <f>H36</f>
        <v>263.60000000000002</v>
      </c>
      <c r="I35" s="351">
        <f t="shared" ref="I35:J36" si="10">I36</f>
        <v>16.600000000000001</v>
      </c>
      <c r="J35" s="351">
        <f t="shared" si="10"/>
        <v>6.2974203338391499</v>
      </c>
    </row>
    <row r="36" spans="1:10" ht="29.25" customHeight="1" x14ac:dyDescent="0.25">
      <c r="A36" s="348"/>
      <c r="B36" s="354" t="s">
        <v>122</v>
      </c>
      <c r="C36" s="350" t="s">
        <v>31</v>
      </c>
      <c r="D36" s="350" t="s">
        <v>75</v>
      </c>
      <c r="E36" s="350" t="s">
        <v>27</v>
      </c>
      <c r="F36" s="350" t="s">
        <v>139</v>
      </c>
      <c r="G36" s="350"/>
      <c r="H36" s="351">
        <f>H37</f>
        <v>263.60000000000002</v>
      </c>
      <c r="I36" s="351">
        <f t="shared" si="10"/>
        <v>16.600000000000001</v>
      </c>
      <c r="J36" s="351">
        <f t="shared" si="10"/>
        <v>6.2974203338391499</v>
      </c>
    </row>
    <row r="37" spans="1:10" ht="75" customHeight="1" x14ac:dyDescent="0.25">
      <c r="A37" s="348"/>
      <c r="B37" s="358" t="s">
        <v>76</v>
      </c>
      <c r="C37" s="350" t="s">
        <v>31</v>
      </c>
      <c r="D37" s="350" t="s">
        <v>75</v>
      </c>
      <c r="E37" s="350" t="s">
        <v>27</v>
      </c>
      <c r="F37" s="350" t="s">
        <v>139</v>
      </c>
      <c r="G37" s="350" t="s">
        <v>77</v>
      </c>
      <c r="H37" s="351">
        <f>прил._5!K139</f>
        <v>263.60000000000002</v>
      </c>
      <c r="I37" s="351">
        <v>16.600000000000001</v>
      </c>
      <c r="J37" s="367">
        <f t="shared" si="1"/>
        <v>6.2974203338391499</v>
      </c>
    </row>
    <row r="38" spans="1:10" ht="60" customHeight="1" x14ac:dyDescent="0.25">
      <c r="A38" s="357"/>
      <c r="B38" s="345" t="str">
        <f>прил._5!B54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38" s="346" t="s">
        <v>41</v>
      </c>
      <c r="D38" s="346" t="s">
        <v>66</v>
      </c>
      <c r="E38" s="346" t="s">
        <v>24</v>
      </c>
      <c r="F38" s="346" t="s">
        <v>136</v>
      </c>
      <c r="G38" s="360"/>
      <c r="H38" s="347">
        <f>H39</f>
        <v>14.4</v>
      </c>
      <c r="I38" s="347">
        <f t="shared" ref="I38:I40" si="11">I39</f>
        <v>0</v>
      </c>
      <c r="J38" s="343">
        <f t="shared" si="1"/>
        <v>0</v>
      </c>
    </row>
    <row r="39" spans="1:10" ht="27.75" customHeight="1" x14ac:dyDescent="0.25">
      <c r="A39" s="357"/>
      <c r="B39" s="349" t="s">
        <v>92</v>
      </c>
      <c r="C39" s="350" t="s">
        <v>41</v>
      </c>
      <c r="D39" s="350" t="s">
        <v>75</v>
      </c>
      <c r="E39" s="350" t="s">
        <v>24</v>
      </c>
      <c r="F39" s="350" t="s">
        <v>136</v>
      </c>
      <c r="G39" s="361"/>
      <c r="H39" s="351">
        <f>H40</f>
        <v>14.4</v>
      </c>
      <c r="I39" s="351">
        <f t="shared" si="11"/>
        <v>0</v>
      </c>
      <c r="J39" s="367">
        <f t="shared" si="1"/>
        <v>0</v>
      </c>
    </row>
    <row r="40" spans="1:10" ht="33.75" customHeight="1" x14ac:dyDescent="0.25">
      <c r="A40" s="357"/>
      <c r="B40" s="349" t="s">
        <v>93</v>
      </c>
      <c r="C40" s="350" t="s">
        <v>41</v>
      </c>
      <c r="D40" s="350" t="s">
        <v>75</v>
      </c>
      <c r="E40" s="350" t="s">
        <v>24</v>
      </c>
      <c r="F40" s="350" t="s">
        <v>140</v>
      </c>
      <c r="G40" s="361"/>
      <c r="H40" s="351">
        <f>H41</f>
        <v>14.4</v>
      </c>
      <c r="I40" s="351">
        <f t="shared" si="11"/>
        <v>0</v>
      </c>
      <c r="J40" s="367">
        <f t="shared" si="1"/>
        <v>0</v>
      </c>
    </row>
    <row r="41" spans="1:10" ht="28.5" customHeight="1" x14ac:dyDescent="0.25">
      <c r="A41" s="357"/>
      <c r="B41" s="354" t="s">
        <v>80</v>
      </c>
      <c r="C41" s="350" t="s">
        <v>41</v>
      </c>
      <c r="D41" s="350" t="s">
        <v>75</v>
      </c>
      <c r="E41" s="350" t="s">
        <v>24</v>
      </c>
      <c r="F41" s="350" t="s">
        <v>140</v>
      </c>
      <c r="G41" s="361" t="s">
        <v>81</v>
      </c>
      <c r="H41" s="351">
        <v>14.4</v>
      </c>
      <c r="I41" s="351">
        <v>0</v>
      </c>
      <c r="J41" s="367">
        <f t="shared" si="1"/>
        <v>0</v>
      </c>
    </row>
    <row r="42" spans="1:10" ht="63" customHeight="1" x14ac:dyDescent="0.25">
      <c r="A42" s="357"/>
      <c r="B42" s="362" t="s">
        <v>254</v>
      </c>
      <c r="C42" s="363" t="s">
        <v>40</v>
      </c>
      <c r="D42" s="363" t="s">
        <v>66</v>
      </c>
      <c r="E42" s="363" t="s">
        <v>24</v>
      </c>
      <c r="F42" s="363" t="s">
        <v>136</v>
      </c>
      <c r="G42" s="361"/>
      <c r="H42" s="347">
        <f>H43</f>
        <v>224.5</v>
      </c>
      <c r="I42" s="347">
        <f t="shared" ref="I42:I43" si="12">I43</f>
        <v>14</v>
      </c>
      <c r="J42" s="343">
        <f t="shared" si="1"/>
        <v>6.2360801781737196</v>
      </c>
    </row>
    <row r="43" spans="1:10" ht="27.75" customHeight="1" x14ac:dyDescent="0.25">
      <c r="A43" s="357"/>
      <c r="B43" s="364" t="s">
        <v>199</v>
      </c>
      <c r="C43" s="365" t="s">
        <v>40</v>
      </c>
      <c r="D43" s="365" t="s">
        <v>75</v>
      </c>
      <c r="E43" s="365" t="s">
        <v>24</v>
      </c>
      <c r="F43" s="365" t="s">
        <v>136</v>
      </c>
      <c r="G43" s="366"/>
      <c r="H43" s="367">
        <f>H44</f>
        <v>224.5</v>
      </c>
      <c r="I43" s="367">
        <f t="shared" si="12"/>
        <v>14</v>
      </c>
      <c r="J43" s="367">
        <f t="shared" si="1"/>
        <v>6.2360801781737196</v>
      </c>
    </row>
    <row r="44" spans="1:10" ht="63" customHeight="1" x14ac:dyDescent="0.25">
      <c r="A44" s="357"/>
      <c r="B44" s="368" t="s">
        <v>201</v>
      </c>
      <c r="C44" s="365" t="s">
        <v>40</v>
      </c>
      <c r="D44" s="365" t="s">
        <v>75</v>
      </c>
      <c r="E44" s="365" t="s">
        <v>24</v>
      </c>
      <c r="F44" s="365" t="s">
        <v>200</v>
      </c>
      <c r="G44" s="366"/>
      <c r="H44" s="367">
        <f>H45</f>
        <v>224.5</v>
      </c>
      <c r="I44" s="367">
        <f>I45</f>
        <v>14</v>
      </c>
      <c r="J44" s="367">
        <f t="shared" si="1"/>
        <v>6.2360801781737196</v>
      </c>
    </row>
    <row r="45" spans="1:10" ht="31.5" customHeight="1" x14ac:dyDescent="0.25">
      <c r="A45" s="357"/>
      <c r="B45" s="369" t="s">
        <v>80</v>
      </c>
      <c r="C45" s="370" t="s">
        <v>40</v>
      </c>
      <c r="D45" s="370" t="s">
        <v>75</v>
      </c>
      <c r="E45" s="370" t="s">
        <v>24</v>
      </c>
      <c r="F45" s="370" t="s">
        <v>200</v>
      </c>
      <c r="G45" s="371" t="s">
        <v>81</v>
      </c>
      <c r="H45" s="372">
        <v>224.5</v>
      </c>
      <c r="I45" s="372">
        <v>14</v>
      </c>
      <c r="J45" s="367">
        <f t="shared" si="1"/>
        <v>6.2360801781737196</v>
      </c>
    </row>
    <row r="46" spans="1:10" s="15" customFormat="1" ht="72" customHeight="1" x14ac:dyDescent="0.25">
      <c r="A46" s="373"/>
      <c r="B46" s="374" t="s">
        <v>168</v>
      </c>
      <c r="C46" s="363" t="s">
        <v>39</v>
      </c>
      <c r="D46" s="363" t="s">
        <v>66</v>
      </c>
      <c r="E46" s="363" t="s">
        <v>24</v>
      </c>
      <c r="F46" s="363" t="s">
        <v>136</v>
      </c>
      <c r="G46" s="375"/>
      <c r="H46" s="347">
        <f>H49</f>
        <v>20</v>
      </c>
      <c r="I46" s="347">
        <f t="shared" ref="I46" si="13">I49</f>
        <v>0</v>
      </c>
      <c r="J46" s="343">
        <f t="shared" si="1"/>
        <v>0</v>
      </c>
    </row>
    <row r="47" spans="1:10" ht="30" customHeight="1" x14ac:dyDescent="0.25">
      <c r="A47" s="357"/>
      <c r="B47" s="376" t="s">
        <v>169</v>
      </c>
      <c r="C47" s="365" t="s">
        <v>39</v>
      </c>
      <c r="D47" s="365" t="s">
        <v>75</v>
      </c>
      <c r="E47" s="365" t="s">
        <v>24</v>
      </c>
      <c r="F47" s="365" t="s">
        <v>136</v>
      </c>
      <c r="G47" s="377"/>
      <c r="H47" s="351">
        <f>H48</f>
        <v>20</v>
      </c>
      <c r="I47" s="351">
        <f t="shared" ref="I47:I48" si="14">I48</f>
        <v>0</v>
      </c>
      <c r="J47" s="367">
        <f t="shared" si="1"/>
        <v>0</v>
      </c>
    </row>
    <row r="48" spans="1:10" ht="30" customHeight="1" x14ac:dyDescent="0.25">
      <c r="A48" s="357"/>
      <c r="B48" s="376" t="s">
        <v>169</v>
      </c>
      <c r="C48" s="365" t="s">
        <v>39</v>
      </c>
      <c r="D48" s="365" t="s">
        <v>75</v>
      </c>
      <c r="E48" s="365" t="s">
        <v>24</v>
      </c>
      <c r="F48" s="365" t="s">
        <v>161</v>
      </c>
      <c r="G48" s="377"/>
      <c r="H48" s="351">
        <f>H49</f>
        <v>20</v>
      </c>
      <c r="I48" s="351">
        <f t="shared" si="14"/>
        <v>0</v>
      </c>
      <c r="J48" s="367">
        <f t="shared" si="1"/>
        <v>0</v>
      </c>
    </row>
    <row r="49" spans="1:13" ht="44.25" customHeight="1" x14ac:dyDescent="0.25">
      <c r="A49" s="357"/>
      <c r="B49" s="376" t="s">
        <v>115</v>
      </c>
      <c r="C49" s="365" t="s">
        <v>39</v>
      </c>
      <c r="D49" s="365" t="s">
        <v>75</v>
      </c>
      <c r="E49" s="365" t="s">
        <v>24</v>
      </c>
      <c r="F49" s="365" t="s">
        <v>161</v>
      </c>
      <c r="G49" s="377" t="s">
        <v>116</v>
      </c>
      <c r="H49" s="351">
        <v>20</v>
      </c>
      <c r="I49" s="351">
        <v>0</v>
      </c>
      <c r="J49" s="367">
        <f t="shared" si="1"/>
        <v>0</v>
      </c>
    </row>
    <row r="50" spans="1:13" ht="56.25" customHeight="1" x14ac:dyDescent="0.25">
      <c r="A50" s="344"/>
      <c r="B50" s="378" t="str">
        <f>прил._5!B92</f>
        <v>Муниципальная программа "Информационное общество Северского района в Новодмитриевском сельском поселении на 2018-2020 годы"</v>
      </c>
      <c r="C50" s="346" t="s">
        <v>101</v>
      </c>
      <c r="D50" s="346" t="s">
        <v>66</v>
      </c>
      <c r="E50" s="346" t="s">
        <v>24</v>
      </c>
      <c r="F50" s="346" t="s">
        <v>136</v>
      </c>
      <c r="G50" s="346"/>
      <c r="H50" s="347">
        <f>H51+H54</f>
        <v>335</v>
      </c>
      <c r="I50" s="347">
        <f t="shared" ref="I50" si="15">I51+I54</f>
        <v>69</v>
      </c>
      <c r="J50" s="343">
        <f t="shared" si="1"/>
        <v>20.597014925373134</v>
      </c>
    </row>
    <row r="51" spans="1:13" ht="22.5" customHeight="1" x14ac:dyDescent="0.25">
      <c r="A51" s="344"/>
      <c r="B51" s="352" t="s">
        <v>123</v>
      </c>
      <c r="C51" s="350" t="s">
        <v>101</v>
      </c>
      <c r="D51" s="350" t="s">
        <v>75</v>
      </c>
      <c r="E51" s="350" t="s">
        <v>24</v>
      </c>
      <c r="F51" s="350" t="s">
        <v>136</v>
      </c>
      <c r="G51" s="350"/>
      <c r="H51" s="351">
        <f>H53</f>
        <v>150</v>
      </c>
      <c r="I51" s="351">
        <f t="shared" ref="I51" si="16">I53</f>
        <v>19.600000000000001</v>
      </c>
      <c r="J51" s="367">
        <f t="shared" si="1"/>
        <v>13.066666666666668</v>
      </c>
    </row>
    <row r="52" spans="1:13" ht="42.75" customHeight="1" x14ac:dyDescent="0.25">
      <c r="A52" s="344"/>
      <c r="B52" s="354" t="s">
        <v>57</v>
      </c>
      <c r="C52" s="350" t="s">
        <v>101</v>
      </c>
      <c r="D52" s="350" t="s">
        <v>75</v>
      </c>
      <c r="E52" s="350" t="s">
        <v>24</v>
      </c>
      <c r="F52" s="350" t="s">
        <v>141</v>
      </c>
      <c r="G52" s="350"/>
      <c r="H52" s="351">
        <f>H53</f>
        <v>150</v>
      </c>
      <c r="I52" s="351">
        <f>I53</f>
        <v>19.600000000000001</v>
      </c>
      <c r="J52" s="343">
        <f t="shared" si="1"/>
        <v>13.066666666666668</v>
      </c>
    </row>
    <row r="53" spans="1:13" ht="42.75" customHeight="1" x14ac:dyDescent="0.25">
      <c r="A53" s="344"/>
      <c r="B53" s="353" t="s">
        <v>80</v>
      </c>
      <c r="C53" s="350" t="s">
        <v>101</v>
      </c>
      <c r="D53" s="350" t="s">
        <v>75</v>
      </c>
      <c r="E53" s="350" t="s">
        <v>24</v>
      </c>
      <c r="F53" s="350" t="s">
        <v>141</v>
      </c>
      <c r="G53" s="350" t="s">
        <v>81</v>
      </c>
      <c r="H53" s="351">
        <f>прил._5!K145</f>
        <v>150</v>
      </c>
      <c r="I53" s="351">
        <v>19.600000000000001</v>
      </c>
      <c r="J53" s="367">
        <f t="shared" si="1"/>
        <v>13.066666666666668</v>
      </c>
    </row>
    <row r="54" spans="1:13" ht="24" customHeight="1" x14ac:dyDescent="0.25">
      <c r="A54" s="348"/>
      <c r="B54" s="352" t="s">
        <v>102</v>
      </c>
      <c r="C54" s="350" t="s">
        <v>101</v>
      </c>
      <c r="D54" s="350" t="s">
        <v>68</v>
      </c>
      <c r="E54" s="350" t="s">
        <v>24</v>
      </c>
      <c r="F54" s="350" t="s">
        <v>136</v>
      </c>
      <c r="G54" s="350"/>
      <c r="H54" s="351">
        <f>H55</f>
        <v>185</v>
      </c>
      <c r="I54" s="351">
        <f t="shared" ref="I54:I55" si="17">I55</f>
        <v>49.4</v>
      </c>
      <c r="J54" s="367">
        <f t="shared" si="1"/>
        <v>26.702702702702702</v>
      </c>
      <c r="K54" s="23"/>
      <c r="L54" s="23"/>
      <c r="M54" s="23"/>
    </row>
    <row r="55" spans="1:13" ht="15.75" x14ac:dyDescent="0.25">
      <c r="A55" s="348"/>
      <c r="B55" s="354" t="s">
        <v>57</v>
      </c>
      <c r="C55" s="350" t="s">
        <v>101</v>
      </c>
      <c r="D55" s="350" t="s">
        <v>68</v>
      </c>
      <c r="E55" s="350" t="s">
        <v>24</v>
      </c>
      <c r="F55" s="350" t="s">
        <v>142</v>
      </c>
      <c r="G55" s="350"/>
      <c r="H55" s="351">
        <f>H56</f>
        <v>185</v>
      </c>
      <c r="I55" s="351">
        <f t="shared" si="17"/>
        <v>49.4</v>
      </c>
      <c r="J55" s="367">
        <f t="shared" si="1"/>
        <v>26.702702702702702</v>
      </c>
      <c r="K55" s="23"/>
      <c r="L55" s="23"/>
      <c r="M55" s="23"/>
    </row>
    <row r="56" spans="1:13" ht="27.75" customHeight="1" x14ac:dyDescent="0.25">
      <c r="A56" s="348"/>
      <c r="B56" s="353" t="s">
        <v>80</v>
      </c>
      <c r="C56" s="350" t="s">
        <v>101</v>
      </c>
      <c r="D56" s="350" t="s">
        <v>68</v>
      </c>
      <c r="E56" s="350" t="s">
        <v>24</v>
      </c>
      <c r="F56" s="350" t="s">
        <v>142</v>
      </c>
      <c r="G56" s="350" t="s">
        <v>81</v>
      </c>
      <c r="H56" s="351">
        <f>прил._5!K95</f>
        <v>185</v>
      </c>
      <c r="I56" s="351">
        <v>49.4</v>
      </c>
      <c r="J56" s="367">
        <f t="shared" si="1"/>
        <v>26.702702702702702</v>
      </c>
      <c r="K56" s="23"/>
      <c r="L56" s="23"/>
      <c r="M56" s="23"/>
    </row>
    <row r="57" spans="1:13" ht="27" hidden="1" customHeight="1" x14ac:dyDescent="0.25">
      <c r="A57" s="348"/>
      <c r="B57" s="353" t="s">
        <v>102</v>
      </c>
      <c r="C57" s="350" t="s">
        <v>101</v>
      </c>
      <c r="D57" s="350" t="s">
        <v>75</v>
      </c>
      <c r="E57" s="350" t="s">
        <v>24</v>
      </c>
      <c r="F57" s="350" t="s">
        <v>141</v>
      </c>
      <c r="G57" s="350"/>
      <c r="H57" s="351"/>
      <c r="I57" s="351"/>
      <c r="J57" s="343" t="e">
        <f t="shared" si="1"/>
        <v>#DIV/0!</v>
      </c>
      <c r="K57" s="23"/>
      <c r="L57" s="23"/>
      <c r="M57" s="23"/>
    </row>
    <row r="58" spans="1:13" ht="30" hidden="1" customHeight="1" x14ac:dyDescent="0.25">
      <c r="A58" s="348"/>
      <c r="B58" s="353" t="s">
        <v>57</v>
      </c>
      <c r="C58" s="350" t="s">
        <v>101</v>
      </c>
      <c r="D58" s="350" t="s">
        <v>68</v>
      </c>
      <c r="E58" s="350" t="s">
        <v>24</v>
      </c>
      <c r="F58" s="350" t="s">
        <v>142</v>
      </c>
      <c r="G58" s="350"/>
      <c r="H58" s="351"/>
      <c r="I58" s="351"/>
      <c r="J58" s="343" t="e">
        <f t="shared" si="1"/>
        <v>#DIV/0!</v>
      </c>
      <c r="K58" s="23"/>
      <c r="L58" s="23"/>
      <c r="M58" s="23"/>
    </row>
    <row r="59" spans="1:13" ht="14.25" hidden="1" customHeight="1" x14ac:dyDescent="0.25">
      <c r="A59" s="348"/>
      <c r="B59" s="352" t="s">
        <v>80</v>
      </c>
      <c r="C59" s="350" t="s">
        <v>101</v>
      </c>
      <c r="D59" s="350" t="s">
        <v>68</v>
      </c>
      <c r="E59" s="350" t="s">
        <v>24</v>
      </c>
      <c r="F59" s="350" t="s">
        <v>142</v>
      </c>
      <c r="G59" s="350" t="s">
        <v>81</v>
      </c>
      <c r="H59" s="351"/>
      <c r="I59" s="351"/>
      <c r="J59" s="343" t="e">
        <f t="shared" si="1"/>
        <v>#DIV/0!</v>
      </c>
    </row>
    <row r="60" spans="1:13" ht="32.25" hidden="1" customHeight="1" x14ac:dyDescent="0.25">
      <c r="A60" s="348"/>
      <c r="B60" s="345" t="s">
        <v>124</v>
      </c>
      <c r="C60" s="350" t="s">
        <v>96</v>
      </c>
      <c r="D60" s="350" t="s">
        <v>66</v>
      </c>
      <c r="E60" s="350"/>
      <c r="F60" s="350" t="s">
        <v>136</v>
      </c>
      <c r="G60" s="350"/>
      <c r="H60" s="351">
        <v>0</v>
      </c>
      <c r="I60" s="351">
        <v>0</v>
      </c>
      <c r="J60" s="343" t="e">
        <f t="shared" si="1"/>
        <v>#DIV/0!</v>
      </c>
    </row>
    <row r="61" spans="1:13" ht="31.5" hidden="1" x14ac:dyDescent="0.25">
      <c r="A61" s="348"/>
      <c r="B61" s="352" t="s">
        <v>103</v>
      </c>
      <c r="C61" s="350" t="s">
        <v>96</v>
      </c>
      <c r="D61" s="350" t="s">
        <v>75</v>
      </c>
      <c r="E61" s="350"/>
      <c r="F61" s="350" t="s">
        <v>136</v>
      </c>
      <c r="G61" s="350"/>
      <c r="H61" s="351">
        <v>0</v>
      </c>
      <c r="I61" s="351">
        <v>0</v>
      </c>
      <c r="J61" s="343" t="e">
        <f t="shared" si="1"/>
        <v>#DIV/0!</v>
      </c>
    </row>
    <row r="62" spans="1:13" ht="47.25" hidden="1" x14ac:dyDescent="0.25">
      <c r="A62" s="348"/>
      <c r="B62" s="352" t="s">
        <v>104</v>
      </c>
      <c r="C62" s="350" t="s">
        <v>96</v>
      </c>
      <c r="D62" s="350" t="s">
        <v>75</v>
      </c>
      <c r="E62" s="350"/>
      <c r="F62" s="350" t="s">
        <v>156</v>
      </c>
      <c r="G62" s="350"/>
      <c r="H62" s="351">
        <v>0</v>
      </c>
      <c r="I62" s="351">
        <v>0</v>
      </c>
      <c r="J62" s="343" t="e">
        <f t="shared" si="1"/>
        <v>#DIV/0!</v>
      </c>
    </row>
    <row r="63" spans="1:13" ht="15.75" hidden="1" x14ac:dyDescent="0.25">
      <c r="A63" s="348"/>
      <c r="B63" s="352" t="s">
        <v>82</v>
      </c>
      <c r="C63" s="350" t="s">
        <v>96</v>
      </c>
      <c r="D63" s="350" t="s">
        <v>75</v>
      </c>
      <c r="E63" s="350"/>
      <c r="F63" s="350" t="s">
        <v>156</v>
      </c>
      <c r="G63" s="350" t="s">
        <v>83</v>
      </c>
      <c r="H63" s="351">
        <v>0</v>
      </c>
      <c r="I63" s="351">
        <v>0</v>
      </c>
      <c r="J63" s="343" t="e">
        <f t="shared" si="1"/>
        <v>#DIV/0!</v>
      </c>
    </row>
    <row r="64" spans="1:13" ht="47.25" x14ac:dyDescent="0.25">
      <c r="A64" s="348"/>
      <c r="B64" s="378" t="s">
        <v>481</v>
      </c>
      <c r="C64" s="346" t="s">
        <v>96</v>
      </c>
      <c r="D64" s="346" t="s">
        <v>66</v>
      </c>
      <c r="E64" s="346" t="s">
        <v>24</v>
      </c>
      <c r="F64" s="346" t="s">
        <v>136</v>
      </c>
      <c r="G64" s="346"/>
      <c r="H64" s="347">
        <f>H67</f>
        <v>10</v>
      </c>
      <c r="I64" s="347">
        <f t="shared" ref="I64" si="18">I67</f>
        <v>0</v>
      </c>
      <c r="J64" s="343">
        <f t="shared" si="1"/>
        <v>0</v>
      </c>
    </row>
    <row r="65" spans="1:10" ht="31.5" x14ac:dyDescent="0.25">
      <c r="A65" s="348"/>
      <c r="B65" s="352" t="s">
        <v>103</v>
      </c>
      <c r="C65" s="350" t="s">
        <v>96</v>
      </c>
      <c r="D65" s="350" t="s">
        <v>75</v>
      </c>
      <c r="E65" s="350" t="s">
        <v>23</v>
      </c>
      <c r="F65" s="350" t="s">
        <v>136</v>
      </c>
      <c r="G65" s="350"/>
      <c r="H65" s="351">
        <f>H67</f>
        <v>10</v>
      </c>
      <c r="I65" s="351">
        <f>I67</f>
        <v>0</v>
      </c>
      <c r="J65" s="367">
        <f t="shared" si="1"/>
        <v>0</v>
      </c>
    </row>
    <row r="66" spans="1:10" ht="31.5" x14ac:dyDescent="0.25">
      <c r="A66" s="348"/>
      <c r="B66" s="352" t="s">
        <v>425</v>
      </c>
      <c r="C66" s="350" t="s">
        <v>96</v>
      </c>
      <c r="D66" s="350" t="s">
        <v>75</v>
      </c>
      <c r="E66" s="350" t="s">
        <v>23</v>
      </c>
      <c r="F66" s="350" t="s">
        <v>156</v>
      </c>
      <c r="G66" s="350"/>
      <c r="H66" s="351">
        <f>H67</f>
        <v>10</v>
      </c>
      <c r="I66" s="351">
        <f>I67</f>
        <v>0</v>
      </c>
      <c r="J66" s="367">
        <f t="shared" si="1"/>
        <v>0</v>
      </c>
    </row>
    <row r="67" spans="1:10" ht="31.5" x14ac:dyDescent="0.25">
      <c r="A67" s="348"/>
      <c r="B67" s="352" t="s">
        <v>80</v>
      </c>
      <c r="C67" s="350" t="s">
        <v>96</v>
      </c>
      <c r="D67" s="350" t="s">
        <v>75</v>
      </c>
      <c r="E67" s="350" t="s">
        <v>23</v>
      </c>
      <c r="F67" s="350" t="s">
        <v>156</v>
      </c>
      <c r="G67" s="350" t="s">
        <v>81</v>
      </c>
      <c r="H67" s="351">
        <v>10</v>
      </c>
      <c r="I67" s="351">
        <v>0</v>
      </c>
      <c r="J67" s="367">
        <f t="shared" si="1"/>
        <v>0</v>
      </c>
    </row>
    <row r="68" spans="1:10" ht="57.75" customHeight="1" x14ac:dyDescent="0.25">
      <c r="A68" s="344"/>
      <c r="B68" s="345" t="str">
        <f>прил._5!B102</f>
        <v>Муниципальная программа "Развитие жилищно-коммунальной инфраструктуры в Новодмитриевском сельском поселении на 2018-2020 годы"</v>
      </c>
      <c r="C68" s="346" t="s">
        <v>105</v>
      </c>
      <c r="D68" s="346" t="s">
        <v>66</v>
      </c>
      <c r="E68" s="346" t="s">
        <v>24</v>
      </c>
      <c r="F68" s="346" t="s">
        <v>136</v>
      </c>
      <c r="G68" s="346"/>
      <c r="H68" s="347">
        <f>H84</f>
        <v>50</v>
      </c>
      <c r="I68" s="347">
        <f t="shared" ref="I68" si="19">I84</f>
        <v>50</v>
      </c>
      <c r="J68" s="343">
        <f t="shared" si="1"/>
        <v>100</v>
      </c>
    </row>
    <row r="69" spans="1:10" ht="15.75" x14ac:dyDescent="0.25">
      <c r="A69" s="348"/>
      <c r="B69" s="349" t="s">
        <v>106</v>
      </c>
      <c r="C69" s="350" t="s">
        <v>105</v>
      </c>
      <c r="D69" s="350" t="s">
        <v>68</v>
      </c>
      <c r="E69" s="350" t="s">
        <v>24</v>
      </c>
      <c r="F69" s="350" t="s">
        <v>136</v>
      </c>
      <c r="G69" s="350"/>
      <c r="H69" s="351">
        <f>H83</f>
        <v>50</v>
      </c>
      <c r="I69" s="351">
        <f t="shared" ref="I69" si="20">I83</f>
        <v>50</v>
      </c>
      <c r="J69" s="367">
        <f t="shared" si="1"/>
        <v>100</v>
      </c>
    </row>
    <row r="70" spans="1:10" ht="15.75" hidden="1" x14ac:dyDescent="0.25">
      <c r="A70" s="348"/>
      <c r="B70" s="349" t="s">
        <v>46</v>
      </c>
      <c r="C70" s="350" t="s">
        <v>105</v>
      </c>
      <c r="D70" s="350" t="s">
        <v>68</v>
      </c>
      <c r="E70" s="350"/>
      <c r="F70" s="350" t="s">
        <v>157</v>
      </c>
      <c r="G70" s="350"/>
      <c r="H70" s="351">
        <f>H71+H72</f>
        <v>0</v>
      </c>
      <c r="I70" s="351">
        <f t="shared" ref="I70" si="21">I71+I72</f>
        <v>0</v>
      </c>
      <c r="J70" s="367" t="e">
        <f t="shared" si="1"/>
        <v>#DIV/0!</v>
      </c>
    </row>
    <row r="71" spans="1:10" ht="33" hidden="1" customHeight="1" x14ac:dyDescent="0.25">
      <c r="A71" s="348"/>
      <c r="B71" s="352" t="s">
        <v>80</v>
      </c>
      <c r="C71" s="350" t="s">
        <v>105</v>
      </c>
      <c r="D71" s="350" t="s">
        <v>68</v>
      </c>
      <c r="E71" s="350"/>
      <c r="F71" s="350" t="s">
        <v>157</v>
      </c>
      <c r="G71" s="350" t="s">
        <v>81</v>
      </c>
      <c r="H71" s="351">
        <v>0</v>
      </c>
      <c r="I71" s="351">
        <v>0</v>
      </c>
      <c r="J71" s="367" t="e">
        <f t="shared" si="1"/>
        <v>#DIV/0!</v>
      </c>
    </row>
    <row r="72" spans="1:10" ht="27.75" hidden="1" customHeight="1" x14ac:dyDescent="0.25">
      <c r="A72" s="348"/>
      <c r="B72" s="352" t="s">
        <v>82</v>
      </c>
      <c r="C72" s="350" t="s">
        <v>105</v>
      </c>
      <c r="D72" s="350" t="s">
        <v>68</v>
      </c>
      <c r="E72" s="350"/>
      <c r="F72" s="350" t="s">
        <v>157</v>
      </c>
      <c r="G72" s="350" t="s">
        <v>83</v>
      </c>
      <c r="H72" s="351">
        <v>0</v>
      </c>
      <c r="I72" s="351">
        <v>0</v>
      </c>
      <c r="J72" s="367" t="e">
        <f t="shared" si="1"/>
        <v>#DIV/0!</v>
      </c>
    </row>
    <row r="73" spans="1:10" ht="28.5" hidden="1" customHeight="1" x14ac:dyDescent="0.25">
      <c r="A73" s="348"/>
      <c r="B73" s="352" t="s">
        <v>108</v>
      </c>
      <c r="C73" s="350" t="s">
        <v>105</v>
      </c>
      <c r="D73" s="350" t="s">
        <v>86</v>
      </c>
      <c r="E73" s="350"/>
      <c r="F73" s="350" t="s">
        <v>136</v>
      </c>
      <c r="G73" s="350"/>
      <c r="H73" s="351">
        <f>H74+H77</f>
        <v>0</v>
      </c>
      <c r="I73" s="351">
        <f t="shared" ref="I73" si="22">I74+I77</f>
        <v>0</v>
      </c>
      <c r="J73" s="367" t="e">
        <f t="shared" ref="J73:J136" si="23">I73/H73*100</f>
        <v>#DIV/0!</v>
      </c>
    </row>
    <row r="74" spans="1:10" ht="32.25" hidden="1" customHeight="1" x14ac:dyDescent="0.25">
      <c r="A74" s="348"/>
      <c r="B74" s="349" t="s">
        <v>107</v>
      </c>
      <c r="C74" s="350" t="s">
        <v>105</v>
      </c>
      <c r="D74" s="350" t="s">
        <v>86</v>
      </c>
      <c r="E74" s="350"/>
      <c r="F74" s="350" t="s">
        <v>143</v>
      </c>
      <c r="G74" s="350"/>
      <c r="H74" s="351">
        <f>H75+H76</f>
        <v>0</v>
      </c>
      <c r="I74" s="351">
        <f t="shared" ref="I74" si="24">I75+I76</f>
        <v>0</v>
      </c>
      <c r="J74" s="367" t="e">
        <f t="shared" si="23"/>
        <v>#DIV/0!</v>
      </c>
    </row>
    <row r="75" spans="1:10" ht="29.25" hidden="1" customHeight="1" x14ac:dyDescent="0.25">
      <c r="A75" s="348"/>
      <c r="B75" s="352" t="s">
        <v>80</v>
      </c>
      <c r="C75" s="350" t="s">
        <v>105</v>
      </c>
      <c r="D75" s="350" t="s">
        <v>86</v>
      </c>
      <c r="E75" s="350"/>
      <c r="F75" s="350" t="s">
        <v>143</v>
      </c>
      <c r="G75" s="350" t="s">
        <v>81</v>
      </c>
      <c r="H75" s="351">
        <v>0</v>
      </c>
      <c r="I75" s="351">
        <v>0</v>
      </c>
      <c r="J75" s="367" t="e">
        <f t="shared" si="23"/>
        <v>#DIV/0!</v>
      </c>
    </row>
    <row r="76" spans="1:10" ht="13.5" hidden="1" customHeight="1" x14ac:dyDescent="0.25">
      <c r="A76" s="348"/>
      <c r="B76" s="352" t="s">
        <v>82</v>
      </c>
      <c r="C76" s="350" t="s">
        <v>105</v>
      </c>
      <c r="D76" s="350" t="s">
        <v>86</v>
      </c>
      <c r="E76" s="350"/>
      <c r="F76" s="350" t="s">
        <v>143</v>
      </c>
      <c r="G76" s="350" t="s">
        <v>83</v>
      </c>
      <c r="H76" s="351">
        <v>0</v>
      </c>
      <c r="I76" s="351">
        <v>0</v>
      </c>
      <c r="J76" s="367" t="e">
        <f t="shared" si="23"/>
        <v>#DIV/0!</v>
      </c>
    </row>
    <row r="77" spans="1:10" ht="16.5" hidden="1" customHeight="1" x14ac:dyDescent="0.25">
      <c r="A77" s="348"/>
      <c r="B77" s="349" t="s">
        <v>46</v>
      </c>
      <c r="C77" s="350" t="s">
        <v>105</v>
      </c>
      <c r="D77" s="350" t="s">
        <v>86</v>
      </c>
      <c r="E77" s="350"/>
      <c r="F77" s="350" t="s">
        <v>157</v>
      </c>
      <c r="G77" s="350"/>
      <c r="H77" s="351">
        <f>H78+H79</f>
        <v>0</v>
      </c>
      <c r="I77" s="351">
        <f t="shared" ref="I77" si="25">I78+I79</f>
        <v>0</v>
      </c>
      <c r="J77" s="367" t="e">
        <f t="shared" si="23"/>
        <v>#DIV/0!</v>
      </c>
    </row>
    <row r="78" spans="1:10" ht="12" hidden="1" customHeight="1" x14ac:dyDescent="0.25">
      <c r="A78" s="348"/>
      <c r="B78" s="352" t="s">
        <v>80</v>
      </c>
      <c r="C78" s="350" t="s">
        <v>105</v>
      </c>
      <c r="D78" s="350" t="s">
        <v>86</v>
      </c>
      <c r="E78" s="350"/>
      <c r="F78" s="350" t="s">
        <v>157</v>
      </c>
      <c r="G78" s="350" t="s">
        <v>81</v>
      </c>
      <c r="H78" s="351">
        <v>0</v>
      </c>
      <c r="I78" s="351">
        <v>0</v>
      </c>
      <c r="J78" s="367" t="e">
        <f t="shared" si="23"/>
        <v>#DIV/0!</v>
      </c>
    </row>
    <row r="79" spans="1:10" ht="1.5" hidden="1" customHeight="1" x14ac:dyDescent="0.25">
      <c r="A79" s="348"/>
      <c r="B79" s="352" t="s">
        <v>82</v>
      </c>
      <c r="C79" s="350" t="s">
        <v>105</v>
      </c>
      <c r="D79" s="350" t="s">
        <v>86</v>
      </c>
      <c r="E79" s="350"/>
      <c r="F79" s="350" t="s">
        <v>157</v>
      </c>
      <c r="G79" s="350" t="s">
        <v>83</v>
      </c>
      <c r="H79" s="351">
        <v>0</v>
      </c>
      <c r="I79" s="351">
        <v>0</v>
      </c>
      <c r="J79" s="367" t="e">
        <f t="shared" si="23"/>
        <v>#DIV/0!</v>
      </c>
    </row>
    <row r="80" spans="1:10" ht="18" hidden="1" customHeight="1" x14ac:dyDescent="0.25">
      <c r="A80" s="348"/>
      <c r="B80" s="379" t="s">
        <v>129</v>
      </c>
      <c r="C80" s="350" t="s">
        <v>105</v>
      </c>
      <c r="D80" s="350" t="s">
        <v>68</v>
      </c>
      <c r="E80" s="350" t="s">
        <v>24</v>
      </c>
      <c r="F80" s="350" t="s">
        <v>144</v>
      </c>
      <c r="G80" s="350"/>
      <c r="H80" s="351">
        <v>0</v>
      </c>
      <c r="I80" s="351">
        <v>0</v>
      </c>
      <c r="J80" s="367" t="e">
        <f t="shared" si="23"/>
        <v>#DIV/0!</v>
      </c>
    </row>
    <row r="81" spans="1:10" ht="16.5" hidden="1" customHeight="1" x14ac:dyDescent="0.25">
      <c r="A81" s="348"/>
      <c r="B81" s="380" t="s">
        <v>82</v>
      </c>
      <c r="C81" s="350" t="s">
        <v>105</v>
      </c>
      <c r="D81" s="350" t="s">
        <v>68</v>
      </c>
      <c r="E81" s="350" t="s">
        <v>24</v>
      </c>
      <c r="F81" s="350" t="s">
        <v>144</v>
      </c>
      <c r="G81" s="350" t="s">
        <v>83</v>
      </c>
      <c r="H81" s="351">
        <v>0</v>
      </c>
      <c r="I81" s="351">
        <v>0</v>
      </c>
      <c r="J81" s="367" t="e">
        <f t="shared" si="23"/>
        <v>#DIV/0!</v>
      </c>
    </row>
    <row r="82" spans="1:10" ht="16.5" hidden="1" customHeight="1" x14ac:dyDescent="0.25">
      <c r="A82" s="348"/>
      <c r="B82" s="349" t="s">
        <v>17</v>
      </c>
      <c r="C82" s="350" t="s">
        <v>105</v>
      </c>
      <c r="D82" s="350" t="s">
        <v>68</v>
      </c>
      <c r="E82" s="350"/>
      <c r="F82" s="350" t="s">
        <v>157</v>
      </c>
      <c r="G82" s="350"/>
      <c r="H82" s="351">
        <f>H83</f>
        <v>50</v>
      </c>
      <c r="I82" s="351">
        <f t="shared" ref="I82:I83" si="26">I83</f>
        <v>50</v>
      </c>
      <c r="J82" s="367">
        <f t="shared" si="23"/>
        <v>100</v>
      </c>
    </row>
    <row r="83" spans="1:10" ht="28.5" customHeight="1" x14ac:dyDescent="0.25">
      <c r="A83" s="348"/>
      <c r="B83" s="380" t="str">
        <f>прил._5!B104</f>
        <v>Мероприятия в области коммунального хозяйства</v>
      </c>
      <c r="C83" s="350" t="s">
        <v>105</v>
      </c>
      <c r="D83" s="350" t="s">
        <v>68</v>
      </c>
      <c r="E83" s="350" t="s">
        <v>24</v>
      </c>
      <c r="F83" s="350" t="s">
        <v>157</v>
      </c>
      <c r="G83" s="350"/>
      <c r="H83" s="351">
        <f>H84</f>
        <v>50</v>
      </c>
      <c r="I83" s="351">
        <f t="shared" si="26"/>
        <v>50</v>
      </c>
      <c r="J83" s="367">
        <f t="shared" si="23"/>
        <v>100</v>
      </c>
    </row>
    <row r="84" spans="1:10" ht="34.5" customHeight="1" x14ac:dyDescent="0.25">
      <c r="A84" s="348"/>
      <c r="B84" s="352" t="s">
        <v>80</v>
      </c>
      <c r="C84" s="350" t="s">
        <v>105</v>
      </c>
      <c r="D84" s="350" t="s">
        <v>68</v>
      </c>
      <c r="E84" s="350" t="s">
        <v>24</v>
      </c>
      <c r="F84" s="350" t="s">
        <v>157</v>
      </c>
      <c r="G84" s="350" t="s">
        <v>81</v>
      </c>
      <c r="H84" s="351">
        <v>50</v>
      </c>
      <c r="I84" s="351">
        <v>50</v>
      </c>
      <c r="J84" s="367">
        <f t="shared" si="23"/>
        <v>100</v>
      </c>
    </row>
    <row r="85" spans="1:10" ht="56.25" customHeight="1" x14ac:dyDescent="0.25">
      <c r="A85" s="344"/>
      <c r="B85" s="345" t="str">
        <f>прил._5!B107</f>
        <v>Муниципальная программа "Благоустройство территории поселения в Новодмитриевском сельском поселении на 2018-2020 годы"</v>
      </c>
      <c r="C85" s="346" t="s">
        <v>111</v>
      </c>
      <c r="D85" s="346" t="s">
        <v>66</v>
      </c>
      <c r="E85" s="346" t="s">
        <v>24</v>
      </c>
      <c r="F85" s="346" t="s">
        <v>136</v>
      </c>
      <c r="G85" s="346"/>
      <c r="H85" s="347">
        <f>H88+H94+H90</f>
        <v>1730</v>
      </c>
      <c r="I85" s="347">
        <f t="shared" ref="I85" si="27">I88+I94+I90</f>
        <v>350.70000000000005</v>
      </c>
      <c r="J85" s="343">
        <f t="shared" si="23"/>
        <v>20.271676300578036</v>
      </c>
    </row>
    <row r="86" spans="1:10" ht="34.5" customHeight="1" x14ac:dyDescent="0.25">
      <c r="A86" s="348"/>
      <c r="B86" s="349" t="s">
        <v>112</v>
      </c>
      <c r="C86" s="350" t="s">
        <v>111</v>
      </c>
      <c r="D86" s="350" t="s">
        <v>75</v>
      </c>
      <c r="E86" s="350" t="s">
        <v>24</v>
      </c>
      <c r="F86" s="350" t="s">
        <v>136</v>
      </c>
      <c r="G86" s="350"/>
      <c r="H86" s="351">
        <f>H88</f>
        <v>840</v>
      </c>
      <c r="I86" s="351">
        <f t="shared" ref="I86" si="28">I88</f>
        <v>187.1</v>
      </c>
      <c r="J86" s="367">
        <f t="shared" si="23"/>
        <v>22.273809523809522</v>
      </c>
    </row>
    <row r="87" spans="1:10" ht="61.5" customHeight="1" x14ac:dyDescent="0.25">
      <c r="A87" s="348"/>
      <c r="B87" s="354" t="str">
        <f>прил._5!B109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7" s="350" t="s">
        <v>111</v>
      </c>
      <c r="D87" s="350" t="s">
        <v>75</v>
      </c>
      <c r="E87" s="350" t="s">
        <v>24</v>
      </c>
      <c r="F87" s="350" t="s">
        <v>145</v>
      </c>
      <c r="G87" s="350"/>
      <c r="H87" s="351">
        <f>H88</f>
        <v>840</v>
      </c>
      <c r="I87" s="351">
        <f t="shared" ref="I87" si="29">I88</f>
        <v>187.1</v>
      </c>
      <c r="J87" s="367">
        <f t="shared" si="23"/>
        <v>22.273809523809522</v>
      </c>
    </row>
    <row r="88" spans="1:10" ht="31.5" x14ac:dyDescent="0.25">
      <c r="A88" s="348"/>
      <c r="B88" s="352" t="s">
        <v>80</v>
      </c>
      <c r="C88" s="350" t="s">
        <v>111</v>
      </c>
      <c r="D88" s="350" t="s">
        <v>75</v>
      </c>
      <c r="E88" s="350" t="s">
        <v>24</v>
      </c>
      <c r="F88" s="350" t="s">
        <v>145</v>
      </c>
      <c r="G88" s="350" t="s">
        <v>81</v>
      </c>
      <c r="H88" s="351">
        <f>прил._5!K110</f>
        <v>840</v>
      </c>
      <c r="I88" s="351">
        <f>прил._5!L110</f>
        <v>187.1</v>
      </c>
      <c r="J88" s="367">
        <f t="shared" si="23"/>
        <v>22.273809523809522</v>
      </c>
    </row>
    <row r="89" spans="1:10" ht="44.25" customHeight="1" x14ac:dyDescent="0.25">
      <c r="A89" s="348"/>
      <c r="B89" s="359" t="str">
        <f>прил._5!B111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9" s="350" t="s">
        <v>111</v>
      </c>
      <c r="D89" s="350" t="s">
        <v>68</v>
      </c>
      <c r="E89" s="350" t="s">
        <v>24</v>
      </c>
      <c r="F89" s="350" t="s">
        <v>136</v>
      </c>
      <c r="G89" s="350"/>
      <c r="H89" s="372">
        <f>H91</f>
        <v>190</v>
      </c>
      <c r="I89" s="372">
        <f>I91</f>
        <v>67.599999999999994</v>
      </c>
      <c r="J89" s="367">
        <f t="shared" si="23"/>
        <v>35.578947368421048</v>
      </c>
    </row>
    <row r="90" spans="1:10" ht="30.75" customHeight="1" x14ac:dyDescent="0.25">
      <c r="A90" s="348"/>
      <c r="B90" s="352" t="s">
        <v>113</v>
      </c>
      <c r="C90" s="350" t="s">
        <v>111</v>
      </c>
      <c r="D90" s="350" t="s">
        <v>68</v>
      </c>
      <c r="E90" s="350" t="s">
        <v>24</v>
      </c>
      <c r="F90" s="350" t="s">
        <v>146</v>
      </c>
      <c r="G90" s="350"/>
      <c r="H90" s="372">
        <f>H91</f>
        <v>190</v>
      </c>
      <c r="I90" s="372">
        <f>I91</f>
        <v>67.599999999999994</v>
      </c>
      <c r="J90" s="367">
        <f t="shared" si="23"/>
        <v>35.578947368421048</v>
      </c>
    </row>
    <row r="91" spans="1:10" ht="31.5" customHeight="1" x14ac:dyDescent="0.25">
      <c r="A91" s="348"/>
      <c r="B91" s="359" t="s">
        <v>80</v>
      </c>
      <c r="C91" s="350" t="s">
        <v>111</v>
      </c>
      <c r="D91" s="350" t="s">
        <v>68</v>
      </c>
      <c r="E91" s="350" t="s">
        <v>24</v>
      </c>
      <c r="F91" s="350" t="s">
        <v>146</v>
      </c>
      <c r="G91" s="350" t="s">
        <v>81</v>
      </c>
      <c r="H91" s="351">
        <v>190</v>
      </c>
      <c r="I91" s="351">
        <v>67.599999999999994</v>
      </c>
      <c r="J91" s="367">
        <f t="shared" si="23"/>
        <v>35.578947368421048</v>
      </c>
    </row>
    <row r="92" spans="1:10" ht="31.5" customHeight="1" x14ac:dyDescent="0.25">
      <c r="A92" s="348"/>
      <c r="B92" s="352" t="s">
        <v>114</v>
      </c>
      <c r="C92" s="350" t="s">
        <v>111</v>
      </c>
      <c r="D92" s="350" t="s">
        <v>94</v>
      </c>
      <c r="E92" s="350" t="s">
        <v>24</v>
      </c>
      <c r="F92" s="350" t="s">
        <v>136</v>
      </c>
      <c r="G92" s="350"/>
      <c r="H92" s="351">
        <f>H93</f>
        <v>700</v>
      </c>
      <c r="I92" s="351">
        <f t="shared" ref="I92:I93" si="30">I93</f>
        <v>96</v>
      </c>
      <c r="J92" s="367">
        <f t="shared" si="23"/>
        <v>13.714285714285715</v>
      </c>
    </row>
    <row r="93" spans="1:10" ht="60" customHeight="1" x14ac:dyDescent="0.25">
      <c r="A93" s="348"/>
      <c r="B93" s="349" t="str">
        <f>прил._5!B115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3" s="350" t="s">
        <v>111</v>
      </c>
      <c r="D93" s="350" t="s">
        <v>94</v>
      </c>
      <c r="E93" s="350" t="s">
        <v>24</v>
      </c>
      <c r="F93" s="350" t="s">
        <v>147</v>
      </c>
      <c r="G93" s="350"/>
      <c r="H93" s="351">
        <f>H94</f>
        <v>700</v>
      </c>
      <c r="I93" s="351">
        <f t="shared" si="30"/>
        <v>96</v>
      </c>
      <c r="J93" s="367">
        <f t="shared" si="23"/>
        <v>13.714285714285715</v>
      </c>
    </row>
    <row r="94" spans="1:10" ht="29.25" customHeight="1" x14ac:dyDescent="0.25">
      <c r="A94" s="348"/>
      <c r="B94" s="352" t="s">
        <v>80</v>
      </c>
      <c r="C94" s="350" t="s">
        <v>111</v>
      </c>
      <c r="D94" s="350" t="s">
        <v>94</v>
      </c>
      <c r="E94" s="350" t="s">
        <v>24</v>
      </c>
      <c r="F94" s="350" t="s">
        <v>147</v>
      </c>
      <c r="G94" s="350" t="s">
        <v>81</v>
      </c>
      <c r="H94" s="351">
        <v>700</v>
      </c>
      <c r="I94" s="351">
        <v>96</v>
      </c>
      <c r="J94" s="367">
        <f t="shared" si="23"/>
        <v>13.714285714285715</v>
      </c>
    </row>
    <row r="95" spans="1:10" ht="32.25" customHeight="1" x14ac:dyDescent="0.25">
      <c r="A95" s="340"/>
      <c r="B95" s="381" t="s">
        <v>73</v>
      </c>
      <c r="C95" s="346" t="s">
        <v>74</v>
      </c>
      <c r="D95" s="346" t="s">
        <v>66</v>
      </c>
      <c r="E95" s="346" t="s">
        <v>24</v>
      </c>
      <c r="F95" s="346" t="s">
        <v>136</v>
      </c>
      <c r="G95" s="346"/>
      <c r="H95" s="347">
        <f>H98</f>
        <v>853.1</v>
      </c>
      <c r="I95" s="347">
        <f t="shared" ref="I95" si="31">I98</f>
        <v>232.3</v>
      </c>
      <c r="J95" s="343">
        <f t="shared" si="23"/>
        <v>27.230101981010435</v>
      </c>
    </row>
    <row r="96" spans="1:10" ht="24.75" customHeight="1" x14ac:dyDescent="0.25">
      <c r="A96" s="340"/>
      <c r="B96" s="354" t="s">
        <v>51</v>
      </c>
      <c r="C96" s="350" t="s">
        <v>74</v>
      </c>
      <c r="D96" s="350" t="s">
        <v>75</v>
      </c>
      <c r="E96" s="350" t="s">
        <v>24</v>
      </c>
      <c r="F96" s="350" t="s">
        <v>136</v>
      </c>
      <c r="G96" s="350"/>
      <c r="H96" s="351">
        <f>прил._5!K32</f>
        <v>853.1</v>
      </c>
      <c r="I96" s="351">
        <f>прил._5!L32</f>
        <v>232.3</v>
      </c>
      <c r="J96" s="367">
        <f t="shared" si="23"/>
        <v>27.230101981010435</v>
      </c>
    </row>
    <row r="97" spans="1:10" ht="37.5" customHeight="1" x14ac:dyDescent="0.25">
      <c r="A97" s="340"/>
      <c r="B97" s="354" t="s">
        <v>69</v>
      </c>
      <c r="C97" s="350" t="s">
        <v>74</v>
      </c>
      <c r="D97" s="350" t="s">
        <v>75</v>
      </c>
      <c r="E97" s="350" t="s">
        <v>24</v>
      </c>
      <c r="F97" s="350" t="s">
        <v>148</v>
      </c>
      <c r="G97" s="350"/>
      <c r="H97" s="351">
        <f>H98</f>
        <v>853.1</v>
      </c>
      <c r="I97" s="351">
        <f t="shared" ref="I97" si="32">I98</f>
        <v>232.3</v>
      </c>
      <c r="J97" s="367">
        <f t="shared" si="23"/>
        <v>27.230101981010435</v>
      </c>
    </row>
    <row r="98" spans="1:10" ht="64.5" customHeight="1" x14ac:dyDescent="0.25">
      <c r="A98" s="340"/>
      <c r="B98" s="354" t="s">
        <v>76</v>
      </c>
      <c r="C98" s="350" t="s">
        <v>74</v>
      </c>
      <c r="D98" s="350" t="s">
        <v>75</v>
      </c>
      <c r="E98" s="350" t="s">
        <v>24</v>
      </c>
      <c r="F98" s="350" t="s">
        <v>148</v>
      </c>
      <c r="G98" s="350" t="s">
        <v>77</v>
      </c>
      <c r="H98" s="351">
        <f>прил._5!K32</f>
        <v>853.1</v>
      </c>
      <c r="I98" s="351">
        <f>прил._5!L32</f>
        <v>232.3</v>
      </c>
      <c r="J98" s="367">
        <f t="shared" si="23"/>
        <v>27.230101981010435</v>
      </c>
    </row>
    <row r="99" spans="1:10" ht="18" customHeight="1" x14ac:dyDescent="0.25">
      <c r="A99" s="340"/>
      <c r="B99" s="381" t="s">
        <v>173</v>
      </c>
      <c r="C99" s="346" t="s">
        <v>79</v>
      </c>
      <c r="D99" s="346" t="s">
        <v>75</v>
      </c>
      <c r="E99" s="346" t="s">
        <v>24</v>
      </c>
      <c r="F99" s="346" t="s">
        <v>136</v>
      </c>
      <c r="G99" s="346"/>
      <c r="H99" s="343">
        <f>H100</f>
        <v>10666.599999999999</v>
      </c>
      <c r="I99" s="343">
        <f t="shared" ref="I99" si="33">I100</f>
        <v>3591.7000000000003</v>
      </c>
      <c r="J99" s="343">
        <f t="shared" si="23"/>
        <v>33.672397952487209</v>
      </c>
    </row>
    <row r="100" spans="1:10" ht="16.5" customHeight="1" x14ac:dyDescent="0.25">
      <c r="A100" s="348"/>
      <c r="B100" s="354" t="s">
        <v>173</v>
      </c>
      <c r="C100" s="350" t="s">
        <v>79</v>
      </c>
      <c r="D100" s="350" t="s">
        <v>75</v>
      </c>
      <c r="E100" s="350" t="s">
        <v>24</v>
      </c>
      <c r="F100" s="350" t="s">
        <v>136</v>
      </c>
      <c r="G100" s="350"/>
      <c r="H100" s="351">
        <f>H101+H105+H107</f>
        <v>10666.599999999999</v>
      </c>
      <c r="I100" s="351">
        <f t="shared" ref="I100" si="34">I101+I105+I107</f>
        <v>3591.7000000000003</v>
      </c>
      <c r="J100" s="367">
        <f t="shared" si="23"/>
        <v>33.672397952487209</v>
      </c>
    </row>
    <row r="101" spans="1:10" ht="31.5" x14ac:dyDescent="0.25">
      <c r="A101" s="348"/>
      <c r="B101" s="354" t="s">
        <v>69</v>
      </c>
      <c r="C101" s="350" t="s">
        <v>79</v>
      </c>
      <c r="D101" s="350" t="s">
        <v>75</v>
      </c>
      <c r="E101" s="350" t="s">
        <v>24</v>
      </c>
      <c r="F101" s="350" t="s">
        <v>148</v>
      </c>
      <c r="G101" s="350"/>
      <c r="H101" s="351">
        <f>H102+H103+H104</f>
        <v>4800</v>
      </c>
      <c r="I101" s="351">
        <f t="shared" ref="I101" si="35">I102+I103+I104</f>
        <v>1308.5</v>
      </c>
      <c r="J101" s="367">
        <f t="shared" si="23"/>
        <v>27.260416666666664</v>
      </c>
    </row>
    <row r="102" spans="1:10" ht="72" customHeight="1" x14ac:dyDescent="0.25">
      <c r="A102" s="348"/>
      <c r="B102" s="354" t="s">
        <v>76</v>
      </c>
      <c r="C102" s="350" t="s">
        <v>79</v>
      </c>
      <c r="D102" s="350" t="s">
        <v>75</v>
      </c>
      <c r="E102" s="350" t="s">
        <v>24</v>
      </c>
      <c r="F102" s="350" t="s">
        <v>148</v>
      </c>
      <c r="G102" s="350" t="s">
        <v>77</v>
      </c>
      <c r="H102" s="351">
        <f>прил._5!K37</f>
        <v>3507.5</v>
      </c>
      <c r="I102" s="351">
        <v>894.4</v>
      </c>
      <c r="J102" s="367">
        <f t="shared" si="23"/>
        <v>25.499643620812545</v>
      </c>
    </row>
    <row r="103" spans="1:10" ht="34.5" customHeight="1" x14ac:dyDescent="0.25">
      <c r="A103" s="348"/>
      <c r="B103" s="354" t="s">
        <v>80</v>
      </c>
      <c r="C103" s="350" t="s">
        <v>79</v>
      </c>
      <c r="D103" s="350" t="s">
        <v>75</v>
      </c>
      <c r="E103" s="350" t="s">
        <v>24</v>
      </c>
      <c r="F103" s="350" t="s">
        <v>148</v>
      </c>
      <c r="G103" s="350" t="s">
        <v>81</v>
      </c>
      <c r="H103" s="351">
        <v>1225</v>
      </c>
      <c r="I103" s="351">
        <v>395.7</v>
      </c>
      <c r="J103" s="367">
        <f t="shared" si="23"/>
        <v>32.302040816326524</v>
      </c>
    </row>
    <row r="104" spans="1:10" ht="20.25" customHeight="1" x14ac:dyDescent="0.25">
      <c r="A104" s="348"/>
      <c r="B104" s="354" t="s">
        <v>82</v>
      </c>
      <c r="C104" s="350" t="s">
        <v>79</v>
      </c>
      <c r="D104" s="350" t="s">
        <v>75</v>
      </c>
      <c r="E104" s="350" t="s">
        <v>24</v>
      </c>
      <c r="F104" s="350" t="s">
        <v>148</v>
      </c>
      <c r="G104" s="350" t="s">
        <v>83</v>
      </c>
      <c r="H104" s="351">
        <f>прил._5!K39</f>
        <v>67.5</v>
      </c>
      <c r="I104" s="351">
        <v>18.399999999999999</v>
      </c>
      <c r="J104" s="367">
        <f t="shared" si="23"/>
        <v>27.259259259259256</v>
      </c>
    </row>
    <row r="105" spans="1:10" ht="20.25" customHeight="1" x14ac:dyDescent="0.25">
      <c r="A105" s="348"/>
      <c r="B105" s="354" t="s">
        <v>411</v>
      </c>
      <c r="C105" s="350" t="s">
        <v>79</v>
      </c>
      <c r="D105" s="350" t="s">
        <v>75</v>
      </c>
      <c r="E105" s="350" t="s">
        <v>24</v>
      </c>
      <c r="F105" s="350" t="s">
        <v>136</v>
      </c>
      <c r="G105" s="350"/>
      <c r="H105" s="351">
        <f>H106</f>
        <v>5654.3</v>
      </c>
      <c r="I105" s="351">
        <f t="shared" ref="I105" si="36">I106</f>
        <v>2235.8000000000002</v>
      </c>
      <c r="J105" s="367">
        <f t="shared" si="23"/>
        <v>39.541587818120725</v>
      </c>
    </row>
    <row r="106" spans="1:10" ht="44.25" customHeight="1" x14ac:dyDescent="0.25">
      <c r="A106" s="348"/>
      <c r="B106" s="354" t="s">
        <v>412</v>
      </c>
      <c r="C106" s="350" t="s">
        <v>79</v>
      </c>
      <c r="D106" s="350" t="s">
        <v>75</v>
      </c>
      <c r="E106" s="350" t="s">
        <v>24</v>
      </c>
      <c r="F106" s="350" t="s">
        <v>185</v>
      </c>
      <c r="G106" s="350" t="s">
        <v>83</v>
      </c>
      <c r="H106" s="351">
        <v>5654.3</v>
      </c>
      <c r="I106" s="351">
        <v>2235.8000000000002</v>
      </c>
      <c r="J106" s="367">
        <f t="shared" si="23"/>
        <v>39.541587818120725</v>
      </c>
    </row>
    <row r="107" spans="1:10" ht="31.5" x14ac:dyDescent="0.25">
      <c r="A107" s="357"/>
      <c r="B107" s="354" t="s">
        <v>35</v>
      </c>
      <c r="C107" s="350" t="s">
        <v>79</v>
      </c>
      <c r="D107" s="350" t="s">
        <v>75</v>
      </c>
      <c r="E107" s="350" t="s">
        <v>24</v>
      </c>
      <c r="F107" s="350" t="s">
        <v>152</v>
      </c>
      <c r="G107" s="350"/>
      <c r="H107" s="351">
        <f>прил._5!K65</f>
        <v>212.3</v>
      </c>
      <c r="I107" s="351">
        <f>I108</f>
        <v>47.4</v>
      </c>
      <c r="J107" s="367">
        <f t="shared" si="23"/>
        <v>22.326895902025434</v>
      </c>
    </row>
    <row r="108" spans="1:10" ht="66.75" customHeight="1" x14ac:dyDescent="0.25">
      <c r="A108" s="357"/>
      <c r="B108" s="354" t="s">
        <v>76</v>
      </c>
      <c r="C108" s="350" t="s">
        <v>79</v>
      </c>
      <c r="D108" s="350" t="s">
        <v>75</v>
      </c>
      <c r="E108" s="350" t="s">
        <v>24</v>
      </c>
      <c r="F108" s="350" t="s">
        <v>152</v>
      </c>
      <c r="G108" s="350" t="s">
        <v>77</v>
      </c>
      <c r="H108" s="351">
        <f>прил._5!K69</f>
        <v>212.3</v>
      </c>
      <c r="I108" s="351">
        <v>47.4</v>
      </c>
      <c r="J108" s="367">
        <f t="shared" si="23"/>
        <v>22.326895902025434</v>
      </c>
    </row>
    <row r="109" spans="1:10" ht="15" customHeight="1" x14ac:dyDescent="0.25">
      <c r="A109" s="348"/>
      <c r="B109" s="354" t="s">
        <v>56</v>
      </c>
      <c r="C109" s="350" t="s">
        <v>79</v>
      </c>
      <c r="D109" s="350" t="s">
        <v>68</v>
      </c>
      <c r="E109" s="350" t="s">
        <v>24</v>
      </c>
      <c r="F109" s="350" t="s">
        <v>136</v>
      </c>
      <c r="G109" s="350"/>
      <c r="H109" s="351">
        <v>3.8</v>
      </c>
      <c r="I109" s="351">
        <v>3.8</v>
      </c>
      <c r="J109" s="367">
        <f t="shared" si="23"/>
        <v>100</v>
      </c>
    </row>
    <row r="110" spans="1:10" ht="46.5" customHeight="1" x14ac:dyDescent="0.25">
      <c r="A110" s="348"/>
      <c r="B110" s="354" t="s">
        <v>84</v>
      </c>
      <c r="C110" s="350" t="s">
        <v>79</v>
      </c>
      <c r="D110" s="350" t="s">
        <v>68</v>
      </c>
      <c r="E110" s="350" t="s">
        <v>24</v>
      </c>
      <c r="F110" s="350" t="s">
        <v>149</v>
      </c>
      <c r="G110" s="350"/>
      <c r="H110" s="351">
        <v>3.8</v>
      </c>
      <c r="I110" s="351">
        <v>3.8</v>
      </c>
      <c r="J110" s="367">
        <f t="shared" si="23"/>
        <v>100</v>
      </c>
    </row>
    <row r="111" spans="1:10" ht="27" customHeight="1" x14ac:dyDescent="0.25">
      <c r="A111" s="348"/>
      <c r="B111" s="354" t="s">
        <v>80</v>
      </c>
      <c r="C111" s="350" t="s">
        <v>79</v>
      </c>
      <c r="D111" s="350" t="s">
        <v>68</v>
      </c>
      <c r="E111" s="350" t="s">
        <v>24</v>
      </c>
      <c r="F111" s="350" t="s">
        <v>149</v>
      </c>
      <c r="G111" s="350" t="s">
        <v>81</v>
      </c>
      <c r="H111" s="351">
        <f>прил._5!K42</f>
        <v>3.8</v>
      </c>
      <c r="I111" s="351">
        <f>прил._5!N42</f>
        <v>0</v>
      </c>
      <c r="J111" s="367">
        <f t="shared" si="23"/>
        <v>0</v>
      </c>
    </row>
    <row r="112" spans="1:10" ht="34.5" customHeight="1" x14ac:dyDescent="0.25">
      <c r="A112" s="348"/>
      <c r="B112" s="354" t="s">
        <v>54</v>
      </c>
      <c r="C112" s="350" t="s">
        <v>79</v>
      </c>
      <c r="D112" s="350" t="s">
        <v>86</v>
      </c>
      <c r="E112" s="350" t="s">
        <v>24</v>
      </c>
      <c r="F112" s="350" t="s">
        <v>136</v>
      </c>
      <c r="G112" s="350"/>
      <c r="H112" s="351">
        <f>H114</f>
        <v>11</v>
      </c>
      <c r="I112" s="351">
        <f t="shared" ref="I112" si="37">I114</f>
        <v>0</v>
      </c>
      <c r="J112" s="367">
        <f t="shared" si="23"/>
        <v>0</v>
      </c>
    </row>
    <row r="113" spans="1:10" ht="20.25" customHeight="1" x14ac:dyDescent="0.25">
      <c r="A113" s="348"/>
      <c r="B113" s="354" t="s">
        <v>87</v>
      </c>
      <c r="C113" s="350" t="s">
        <v>79</v>
      </c>
      <c r="D113" s="350" t="s">
        <v>86</v>
      </c>
      <c r="E113" s="350" t="s">
        <v>24</v>
      </c>
      <c r="F113" s="350" t="s">
        <v>150</v>
      </c>
      <c r="G113" s="350"/>
      <c r="H113" s="351">
        <f>H114</f>
        <v>11</v>
      </c>
      <c r="I113" s="351">
        <f t="shared" ref="I113" si="38">I114</f>
        <v>0</v>
      </c>
      <c r="J113" s="367">
        <f t="shared" si="23"/>
        <v>0</v>
      </c>
    </row>
    <row r="114" spans="1:10" ht="22.5" customHeight="1" x14ac:dyDescent="0.25">
      <c r="A114" s="348"/>
      <c r="B114" s="382" t="s">
        <v>82</v>
      </c>
      <c r="C114" s="365" t="s">
        <v>79</v>
      </c>
      <c r="D114" s="365" t="s">
        <v>86</v>
      </c>
      <c r="E114" s="365" t="s">
        <v>24</v>
      </c>
      <c r="F114" s="365" t="s">
        <v>150</v>
      </c>
      <c r="G114" s="365" t="s">
        <v>83</v>
      </c>
      <c r="H114" s="367">
        <f>прил._5!K52</f>
        <v>11</v>
      </c>
      <c r="I114" s="367">
        <f>прил._5!N52</f>
        <v>0</v>
      </c>
      <c r="J114" s="367">
        <f t="shared" si="23"/>
        <v>0</v>
      </c>
    </row>
    <row r="115" spans="1:10" ht="41.25" hidden="1" customHeight="1" x14ac:dyDescent="0.25">
      <c r="A115" s="348"/>
      <c r="B115" s="383" t="s">
        <v>49</v>
      </c>
      <c r="C115" s="384">
        <v>51</v>
      </c>
      <c r="D115" s="365" t="s">
        <v>91</v>
      </c>
      <c r="E115" s="365" t="s">
        <v>24</v>
      </c>
      <c r="F115" s="365" t="s">
        <v>136</v>
      </c>
      <c r="G115" s="365"/>
      <c r="H115" s="351">
        <v>0</v>
      </c>
      <c r="I115" s="351">
        <v>0</v>
      </c>
      <c r="J115" s="367" t="e">
        <f t="shared" si="23"/>
        <v>#DIV/0!</v>
      </c>
    </row>
    <row r="116" spans="1:10" ht="27.75" hidden="1" customHeight="1" x14ac:dyDescent="0.25">
      <c r="A116" s="348"/>
      <c r="B116" s="383" t="s">
        <v>50</v>
      </c>
      <c r="C116" s="365" t="s">
        <v>79</v>
      </c>
      <c r="D116" s="365" t="s">
        <v>91</v>
      </c>
      <c r="E116" s="365" t="s">
        <v>24</v>
      </c>
      <c r="F116" s="365" t="s">
        <v>153</v>
      </c>
      <c r="G116" s="350"/>
      <c r="H116" s="351">
        <v>0</v>
      </c>
      <c r="I116" s="351">
        <v>0</v>
      </c>
      <c r="J116" s="367" t="e">
        <f t="shared" si="23"/>
        <v>#DIV/0!</v>
      </c>
    </row>
    <row r="117" spans="1:10" ht="33.75" hidden="1" customHeight="1" x14ac:dyDescent="0.25">
      <c r="A117" s="348"/>
      <c r="B117" s="385" t="s">
        <v>80</v>
      </c>
      <c r="C117" s="365" t="s">
        <v>79</v>
      </c>
      <c r="D117" s="365" t="s">
        <v>91</v>
      </c>
      <c r="E117" s="365" t="s">
        <v>24</v>
      </c>
      <c r="F117" s="365" t="s">
        <v>153</v>
      </c>
      <c r="G117" s="365" t="s">
        <v>81</v>
      </c>
      <c r="H117" s="351">
        <v>0</v>
      </c>
      <c r="I117" s="351">
        <v>0</v>
      </c>
      <c r="J117" s="367" t="e">
        <f t="shared" si="23"/>
        <v>#DIV/0!</v>
      </c>
    </row>
    <row r="118" spans="1:10" ht="16.5" hidden="1" customHeight="1" x14ac:dyDescent="0.25">
      <c r="A118" s="373"/>
      <c r="B118" s="359" t="s">
        <v>55</v>
      </c>
      <c r="C118" s="350" t="s">
        <v>79</v>
      </c>
      <c r="D118" s="350" t="s">
        <v>88</v>
      </c>
      <c r="E118" s="350" t="s">
        <v>24</v>
      </c>
      <c r="F118" s="350" t="s">
        <v>136</v>
      </c>
      <c r="G118" s="350"/>
      <c r="H118" s="351">
        <v>0</v>
      </c>
      <c r="I118" s="351">
        <v>0</v>
      </c>
      <c r="J118" s="367" t="e">
        <f t="shared" si="23"/>
        <v>#DIV/0!</v>
      </c>
    </row>
    <row r="119" spans="1:10" ht="45.75" hidden="1" customHeight="1" x14ac:dyDescent="0.25">
      <c r="A119" s="357"/>
      <c r="B119" s="352" t="s">
        <v>89</v>
      </c>
      <c r="C119" s="350" t="s">
        <v>79</v>
      </c>
      <c r="D119" s="350" t="s">
        <v>88</v>
      </c>
      <c r="E119" s="350" t="s">
        <v>24</v>
      </c>
      <c r="F119" s="350" t="s">
        <v>138</v>
      </c>
      <c r="G119" s="350"/>
      <c r="H119" s="351">
        <v>0</v>
      </c>
      <c r="I119" s="351">
        <v>0</v>
      </c>
      <c r="J119" s="367" t="e">
        <f t="shared" si="23"/>
        <v>#DIV/0!</v>
      </c>
    </row>
    <row r="120" spans="1:10" ht="76.5" hidden="1" customHeight="1" x14ac:dyDescent="0.25">
      <c r="A120" s="357"/>
      <c r="B120" s="354" t="s">
        <v>76</v>
      </c>
      <c r="C120" s="350" t="s">
        <v>79</v>
      </c>
      <c r="D120" s="350" t="s">
        <v>88</v>
      </c>
      <c r="E120" s="350" t="s">
        <v>24</v>
      </c>
      <c r="F120" s="350" t="s">
        <v>138</v>
      </c>
      <c r="G120" s="350" t="s">
        <v>77</v>
      </c>
      <c r="H120" s="351">
        <v>0</v>
      </c>
      <c r="I120" s="351">
        <v>0</v>
      </c>
      <c r="J120" s="367" t="e">
        <f t="shared" si="23"/>
        <v>#DIV/0!</v>
      </c>
    </row>
    <row r="121" spans="1:10" ht="69" hidden="1" customHeight="1" x14ac:dyDescent="0.25">
      <c r="A121" s="357"/>
      <c r="B121" s="354" t="s">
        <v>80</v>
      </c>
      <c r="C121" s="350" t="s">
        <v>79</v>
      </c>
      <c r="D121" s="350" t="s">
        <v>88</v>
      </c>
      <c r="E121" s="350" t="s">
        <v>24</v>
      </c>
      <c r="F121" s="350" t="s">
        <v>138</v>
      </c>
      <c r="G121" s="350" t="s">
        <v>81</v>
      </c>
      <c r="H121" s="351">
        <v>0</v>
      </c>
      <c r="I121" s="351">
        <v>0</v>
      </c>
      <c r="J121" s="367" t="e">
        <f t="shared" si="23"/>
        <v>#DIV/0!</v>
      </c>
    </row>
    <row r="122" spans="1:10" ht="15.75" hidden="1" x14ac:dyDescent="0.25">
      <c r="A122" s="357"/>
      <c r="B122" s="353" t="s">
        <v>82</v>
      </c>
      <c r="C122" s="350" t="s">
        <v>79</v>
      </c>
      <c r="D122" s="350" t="s">
        <v>88</v>
      </c>
      <c r="E122" s="350" t="s">
        <v>24</v>
      </c>
      <c r="F122" s="350" t="s">
        <v>138</v>
      </c>
      <c r="G122" s="350" t="s">
        <v>83</v>
      </c>
      <c r="H122" s="351">
        <v>0</v>
      </c>
      <c r="I122" s="351">
        <v>0</v>
      </c>
      <c r="J122" s="367" t="e">
        <f t="shared" si="23"/>
        <v>#DIV/0!</v>
      </c>
    </row>
    <row r="123" spans="1:10" s="21" customFormat="1" ht="34.5" customHeight="1" x14ac:dyDescent="0.25">
      <c r="A123" s="357"/>
      <c r="B123" s="349" t="s">
        <v>49</v>
      </c>
      <c r="C123" s="350" t="s">
        <v>79</v>
      </c>
      <c r="D123" s="350" t="s">
        <v>91</v>
      </c>
      <c r="E123" s="350" t="s">
        <v>24</v>
      </c>
      <c r="F123" s="350" t="s">
        <v>136</v>
      </c>
      <c r="G123" s="350"/>
      <c r="H123" s="351">
        <f>H127+H125</f>
        <v>416.2</v>
      </c>
      <c r="I123" s="351">
        <f>I127+I125</f>
        <v>69.400000000000006</v>
      </c>
      <c r="J123" s="367">
        <f t="shared" si="23"/>
        <v>16.674675636713122</v>
      </c>
    </row>
    <row r="124" spans="1:10" s="21" customFormat="1" ht="23.25" hidden="1" customHeight="1" x14ac:dyDescent="0.25">
      <c r="A124" s="357"/>
      <c r="B124" s="386" t="s">
        <v>50</v>
      </c>
      <c r="C124" s="387" t="s">
        <v>79</v>
      </c>
      <c r="D124" s="387" t="s">
        <v>91</v>
      </c>
      <c r="E124" s="387" t="s">
        <v>24</v>
      </c>
      <c r="F124" s="387" t="s">
        <v>153</v>
      </c>
      <c r="G124" s="387"/>
      <c r="H124" s="388"/>
      <c r="I124" s="388"/>
      <c r="J124" s="367" t="e">
        <f t="shared" si="23"/>
        <v>#DIV/0!</v>
      </c>
    </row>
    <row r="125" spans="1:10" s="21" customFormat="1" ht="28.5" hidden="1" customHeight="1" x14ac:dyDescent="0.25">
      <c r="A125" s="357"/>
      <c r="B125" s="386" t="s">
        <v>80</v>
      </c>
      <c r="C125" s="387" t="s">
        <v>79</v>
      </c>
      <c r="D125" s="387" t="s">
        <v>91</v>
      </c>
      <c r="E125" s="387" t="s">
        <v>24</v>
      </c>
      <c r="F125" s="387" t="s">
        <v>153</v>
      </c>
      <c r="G125" s="387" t="s">
        <v>81</v>
      </c>
      <c r="H125" s="388"/>
      <c r="I125" s="388"/>
      <c r="J125" s="367" t="e">
        <f t="shared" si="23"/>
        <v>#DIV/0!</v>
      </c>
    </row>
    <row r="126" spans="1:10" ht="15.75" x14ac:dyDescent="0.25">
      <c r="A126" s="357"/>
      <c r="B126" s="352" t="s">
        <v>118</v>
      </c>
      <c r="C126" s="350" t="s">
        <v>79</v>
      </c>
      <c r="D126" s="350" t="s">
        <v>91</v>
      </c>
      <c r="E126" s="350" t="s">
        <v>24</v>
      </c>
      <c r="F126" s="350" t="s">
        <v>151</v>
      </c>
      <c r="G126" s="350"/>
      <c r="H126" s="351">
        <f>H127</f>
        <v>416.2</v>
      </c>
      <c r="I126" s="351">
        <f>I127</f>
        <v>69.400000000000006</v>
      </c>
      <c r="J126" s="367">
        <f t="shared" si="23"/>
        <v>16.674675636713122</v>
      </c>
    </row>
    <row r="127" spans="1:10" ht="15.75" x14ac:dyDescent="0.25">
      <c r="A127" s="357"/>
      <c r="B127" s="352" t="s">
        <v>119</v>
      </c>
      <c r="C127" s="350" t="s">
        <v>79</v>
      </c>
      <c r="D127" s="350" t="s">
        <v>91</v>
      </c>
      <c r="E127" s="350" t="s">
        <v>24</v>
      </c>
      <c r="F127" s="350" t="s">
        <v>151</v>
      </c>
      <c r="G127" s="350" t="s">
        <v>120</v>
      </c>
      <c r="H127" s="351">
        <f>прил._5!K129</f>
        <v>416.2</v>
      </c>
      <c r="I127" s="351">
        <f>прил._5!L129</f>
        <v>69.400000000000006</v>
      </c>
      <c r="J127" s="367">
        <f t="shared" si="23"/>
        <v>16.674675636713122</v>
      </c>
    </row>
    <row r="128" spans="1:10" ht="15.75" x14ac:dyDescent="0.25">
      <c r="A128" s="357"/>
      <c r="B128" s="291" t="s">
        <v>406</v>
      </c>
      <c r="C128" s="389" t="s">
        <v>79</v>
      </c>
      <c r="D128" s="389" t="s">
        <v>159</v>
      </c>
      <c r="E128" s="389" t="s">
        <v>24</v>
      </c>
      <c r="F128" s="389" t="s">
        <v>136</v>
      </c>
      <c r="G128" s="390"/>
      <c r="H128" s="391">
        <f>H130</f>
        <v>48.2</v>
      </c>
      <c r="I128" s="391">
        <f t="shared" ref="I128" si="39">I130</f>
        <v>12</v>
      </c>
      <c r="J128" s="367">
        <f t="shared" si="23"/>
        <v>24.896265560165972</v>
      </c>
    </row>
    <row r="129" spans="1:254" ht="63" x14ac:dyDescent="0.25">
      <c r="A129" s="357"/>
      <c r="B129" s="291" t="s">
        <v>407</v>
      </c>
      <c r="C129" s="389" t="s">
        <v>79</v>
      </c>
      <c r="D129" s="389" t="s">
        <v>159</v>
      </c>
      <c r="E129" s="389" t="s">
        <v>24</v>
      </c>
      <c r="F129" s="389" t="s">
        <v>136</v>
      </c>
      <c r="G129" s="390"/>
      <c r="H129" s="391">
        <f>H130</f>
        <v>48.2</v>
      </c>
      <c r="I129" s="391">
        <f t="shared" ref="I129" si="40">I130</f>
        <v>12</v>
      </c>
      <c r="J129" s="367">
        <f t="shared" si="23"/>
        <v>24.896265560165972</v>
      </c>
    </row>
    <row r="130" spans="1:254" ht="15.75" x14ac:dyDescent="0.25">
      <c r="A130" s="357"/>
      <c r="B130" s="392" t="s">
        <v>70</v>
      </c>
      <c r="C130" s="389" t="s">
        <v>79</v>
      </c>
      <c r="D130" s="389" t="s">
        <v>159</v>
      </c>
      <c r="E130" s="389" t="s">
        <v>24</v>
      </c>
      <c r="F130" s="389" t="s">
        <v>408</v>
      </c>
      <c r="G130" s="390" t="s">
        <v>71</v>
      </c>
      <c r="H130" s="391">
        <f>прил._5!K45</f>
        <v>48.2</v>
      </c>
      <c r="I130" s="391">
        <f>прил._5!L45</f>
        <v>12</v>
      </c>
      <c r="J130" s="367">
        <f t="shared" si="23"/>
        <v>24.896265560165972</v>
      </c>
    </row>
    <row r="131" spans="1:254" ht="31.5" x14ac:dyDescent="0.25">
      <c r="A131" s="357"/>
      <c r="B131" s="291" t="s">
        <v>409</v>
      </c>
      <c r="C131" s="389" t="s">
        <v>79</v>
      </c>
      <c r="D131" s="389" t="s">
        <v>159</v>
      </c>
      <c r="E131" s="389" t="s">
        <v>24</v>
      </c>
      <c r="F131" s="389" t="s">
        <v>136</v>
      </c>
      <c r="G131" s="390"/>
      <c r="H131" s="391">
        <f>H132</f>
        <v>37.200000000000003</v>
      </c>
      <c r="I131" s="391">
        <f t="shared" ref="I131" si="41">I132</f>
        <v>9.3000000000000007</v>
      </c>
      <c r="J131" s="367">
        <f t="shared" si="23"/>
        <v>25</v>
      </c>
    </row>
    <row r="132" spans="1:254" ht="15.75" x14ac:dyDescent="0.25">
      <c r="A132" s="357"/>
      <c r="B132" s="392" t="s">
        <v>70</v>
      </c>
      <c r="C132" s="389" t="s">
        <v>79</v>
      </c>
      <c r="D132" s="389" t="s">
        <v>159</v>
      </c>
      <c r="E132" s="389" t="s">
        <v>24</v>
      </c>
      <c r="F132" s="389" t="s">
        <v>410</v>
      </c>
      <c r="G132" s="390" t="s">
        <v>71</v>
      </c>
      <c r="H132" s="391">
        <f>прил._5!K47</f>
        <v>37.200000000000003</v>
      </c>
      <c r="I132" s="391">
        <f>прил._5!L47</f>
        <v>9.3000000000000007</v>
      </c>
      <c r="J132" s="367">
        <f t="shared" si="23"/>
        <v>25</v>
      </c>
    </row>
    <row r="133" spans="1:254" ht="31.5" x14ac:dyDescent="0.25">
      <c r="A133" s="357"/>
      <c r="B133" s="158" t="s">
        <v>189</v>
      </c>
      <c r="C133" s="393" t="s">
        <v>187</v>
      </c>
      <c r="D133" s="393" t="s">
        <v>66</v>
      </c>
      <c r="E133" s="393" t="s">
        <v>24</v>
      </c>
      <c r="F133" s="393" t="s">
        <v>136</v>
      </c>
      <c r="G133" s="393"/>
      <c r="H133" s="394">
        <f>H136</f>
        <v>10</v>
      </c>
      <c r="I133" s="394">
        <f t="shared" ref="I133" si="42">I136</f>
        <v>1.4</v>
      </c>
      <c r="J133" s="343">
        <f t="shared" si="23"/>
        <v>13.999999999999998</v>
      </c>
    </row>
    <row r="134" spans="1:254" ht="15.75" x14ac:dyDescent="0.25">
      <c r="A134" s="357"/>
      <c r="B134" s="142" t="s">
        <v>190</v>
      </c>
      <c r="C134" s="395" t="s">
        <v>187</v>
      </c>
      <c r="D134" s="396" t="s">
        <v>68</v>
      </c>
      <c r="E134" s="396" t="s">
        <v>24</v>
      </c>
      <c r="F134" s="396" t="s">
        <v>136</v>
      </c>
      <c r="G134" s="396"/>
      <c r="H134" s="397">
        <f>H136</f>
        <v>10</v>
      </c>
      <c r="I134" s="397">
        <f t="shared" ref="I134" si="43">I136</f>
        <v>1.4</v>
      </c>
      <c r="J134" s="367">
        <f t="shared" si="23"/>
        <v>13.999999999999998</v>
      </c>
    </row>
    <row r="135" spans="1:254" ht="31.5" x14ac:dyDescent="0.25">
      <c r="A135" s="357"/>
      <c r="B135" s="142" t="s">
        <v>191</v>
      </c>
      <c r="C135" s="395" t="s">
        <v>187</v>
      </c>
      <c r="D135" s="396" t="s">
        <v>68</v>
      </c>
      <c r="E135" s="396" t="s">
        <v>24</v>
      </c>
      <c r="F135" s="396" t="s">
        <v>136</v>
      </c>
      <c r="G135" s="396"/>
      <c r="H135" s="397">
        <f>H136</f>
        <v>10</v>
      </c>
      <c r="I135" s="397">
        <f t="shared" ref="I135" si="44">I136</f>
        <v>1.4</v>
      </c>
      <c r="J135" s="367">
        <f t="shared" si="23"/>
        <v>13.999999999999998</v>
      </c>
    </row>
    <row r="136" spans="1:254" ht="31.5" x14ac:dyDescent="0.25">
      <c r="A136" s="357"/>
      <c r="B136" s="201" t="s">
        <v>192</v>
      </c>
      <c r="C136" s="395" t="s">
        <v>187</v>
      </c>
      <c r="D136" s="396" t="s">
        <v>68</v>
      </c>
      <c r="E136" s="396" t="s">
        <v>24</v>
      </c>
      <c r="F136" s="396" t="s">
        <v>148</v>
      </c>
      <c r="G136" s="396" t="s">
        <v>81</v>
      </c>
      <c r="H136" s="397">
        <v>10</v>
      </c>
      <c r="I136" s="397">
        <v>1.4</v>
      </c>
      <c r="J136" s="367">
        <f t="shared" si="23"/>
        <v>13.999999999999998</v>
      </c>
    </row>
    <row r="137" spans="1:254" ht="31.5" hidden="1" x14ac:dyDescent="0.25">
      <c r="A137" s="357"/>
      <c r="B137" s="201" t="s">
        <v>192</v>
      </c>
      <c r="C137" s="395" t="s">
        <v>187</v>
      </c>
      <c r="D137" s="396" t="s">
        <v>68</v>
      </c>
      <c r="E137" s="396" t="s">
        <v>24</v>
      </c>
      <c r="F137" s="396" t="s">
        <v>148</v>
      </c>
      <c r="G137" s="396" t="s">
        <v>81</v>
      </c>
      <c r="H137" s="397">
        <f>прил._5!K21</f>
        <v>70</v>
      </c>
      <c r="I137" s="397">
        <f>прил._5!N21</f>
        <v>0</v>
      </c>
      <c r="J137" s="343">
        <f t="shared" ref="J137:J147" si="45">I137/H137*100</f>
        <v>0</v>
      </c>
    </row>
    <row r="138" spans="1:254" ht="83.25" hidden="1" customHeight="1" x14ac:dyDescent="0.25">
      <c r="A138" s="357"/>
      <c r="B138" s="201" t="s">
        <v>192</v>
      </c>
      <c r="C138" s="395" t="s">
        <v>187</v>
      </c>
      <c r="D138" s="396" t="s">
        <v>68</v>
      </c>
      <c r="E138" s="396" t="s">
        <v>24</v>
      </c>
      <c r="F138" s="396" t="s">
        <v>148</v>
      </c>
      <c r="G138" s="396" t="s">
        <v>81</v>
      </c>
      <c r="H138" s="397">
        <f>прил._5!K22</f>
        <v>70</v>
      </c>
      <c r="I138" s="397">
        <f>прил._5!N22</f>
        <v>0</v>
      </c>
      <c r="J138" s="343">
        <f t="shared" si="45"/>
        <v>0</v>
      </c>
    </row>
    <row r="139" spans="1:254" ht="31.5" hidden="1" x14ac:dyDescent="0.25">
      <c r="A139" s="357"/>
      <c r="B139" s="201" t="s">
        <v>192</v>
      </c>
      <c r="C139" s="395" t="s">
        <v>187</v>
      </c>
      <c r="D139" s="396" t="s">
        <v>68</v>
      </c>
      <c r="E139" s="396" t="s">
        <v>24</v>
      </c>
      <c r="F139" s="396" t="s">
        <v>148</v>
      </c>
      <c r="G139" s="396" t="s">
        <v>81</v>
      </c>
      <c r="H139" s="397">
        <f>прил._5!K23</f>
        <v>70</v>
      </c>
      <c r="I139" s="397">
        <f>прил._5!N23</f>
        <v>0</v>
      </c>
      <c r="J139" s="343">
        <f t="shared" si="45"/>
        <v>0</v>
      </c>
    </row>
    <row r="140" spans="1:254" s="131" customFormat="1" ht="31.5" hidden="1" x14ac:dyDescent="0.25">
      <c r="A140" s="357"/>
      <c r="B140" s="201" t="s">
        <v>192</v>
      </c>
      <c r="C140" s="395" t="s">
        <v>187</v>
      </c>
      <c r="D140" s="396" t="s">
        <v>68</v>
      </c>
      <c r="E140" s="396" t="s">
        <v>24</v>
      </c>
      <c r="F140" s="396" t="s">
        <v>148</v>
      </c>
      <c r="G140" s="396" t="s">
        <v>81</v>
      </c>
      <c r="H140" s="397">
        <f>прил._5!K24</f>
        <v>70</v>
      </c>
      <c r="I140" s="397">
        <f>прил._5!N24</f>
        <v>0</v>
      </c>
      <c r="J140" s="343">
        <f t="shared" si="45"/>
        <v>0</v>
      </c>
      <c r="K140" s="132"/>
      <c r="L140" s="132"/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  <c r="AF140" s="132"/>
      <c r="AG140" s="132"/>
      <c r="AH140" s="132"/>
      <c r="AI140" s="132"/>
      <c r="AJ140" s="132"/>
      <c r="AK140" s="132"/>
      <c r="AL140" s="132"/>
      <c r="AM140" s="132"/>
      <c r="AN140" s="132"/>
      <c r="AO140" s="132"/>
      <c r="AP140" s="132"/>
      <c r="AQ140" s="132"/>
      <c r="AR140" s="132"/>
      <c r="AS140" s="132"/>
      <c r="AT140" s="132"/>
      <c r="AU140" s="132"/>
      <c r="AV140" s="132"/>
      <c r="AW140" s="132"/>
      <c r="AX140" s="132"/>
      <c r="AY140" s="132"/>
      <c r="AZ140" s="132"/>
      <c r="BA140" s="132"/>
      <c r="BB140" s="132"/>
      <c r="BC140" s="132"/>
      <c r="BD140" s="132"/>
      <c r="BE140" s="132"/>
      <c r="BF140" s="132"/>
      <c r="BG140" s="132"/>
      <c r="BH140" s="132"/>
      <c r="BI140" s="132"/>
      <c r="BJ140" s="132"/>
      <c r="BK140" s="132"/>
      <c r="BL140" s="132"/>
      <c r="BM140" s="132"/>
      <c r="BN140" s="132"/>
      <c r="BO140" s="132"/>
      <c r="BP140" s="132"/>
      <c r="BQ140" s="132"/>
      <c r="BR140" s="132"/>
      <c r="BS140" s="132"/>
      <c r="BT140" s="132"/>
      <c r="BU140" s="132"/>
      <c r="BV140" s="132"/>
      <c r="BW140" s="132"/>
      <c r="BX140" s="132"/>
      <c r="BY140" s="132"/>
      <c r="BZ140" s="132"/>
      <c r="CA140" s="132"/>
      <c r="CB140" s="132"/>
      <c r="CC140" s="132"/>
      <c r="CD140" s="132"/>
      <c r="CE140" s="132"/>
      <c r="CF140" s="132"/>
      <c r="CG140" s="132"/>
      <c r="CH140" s="132"/>
      <c r="CI140" s="132"/>
      <c r="CJ140" s="132"/>
      <c r="CK140" s="132"/>
      <c r="CL140" s="132"/>
      <c r="CM140" s="132"/>
      <c r="CN140" s="132"/>
      <c r="CO140" s="132"/>
      <c r="CP140" s="132"/>
      <c r="CQ140" s="132"/>
      <c r="CR140" s="132"/>
      <c r="CS140" s="132"/>
      <c r="CT140" s="132"/>
      <c r="CU140" s="132"/>
      <c r="CV140" s="132"/>
      <c r="CW140" s="132"/>
      <c r="CX140" s="132"/>
      <c r="CY140" s="132"/>
      <c r="CZ140" s="132"/>
      <c r="DA140" s="132"/>
      <c r="DB140" s="132"/>
      <c r="DC140" s="132"/>
      <c r="DD140" s="132"/>
      <c r="DE140" s="132"/>
      <c r="DF140" s="132"/>
      <c r="DG140" s="132"/>
      <c r="DH140" s="132"/>
      <c r="DI140" s="132"/>
      <c r="DJ140" s="132"/>
      <c r="DK140" s="132"/>
      <c r="DL140" s="132"/>
      <c r="DM140" s="132"/>
      <c r="DN140" s="132"/>
      <c r="DO140" s="132"/>
      <c r="DP140" s="132"/>
      <c r="DQ140" s="132"/>
      <c r="DR140" s="132"/>
      <c r="DS140" s="132"/>
      <c r="DT140" s="132"/>
      <c r="DU140" s="132"/>
      <c r="DV140" s="132"/>
      <c r="DW140" s="132"/>
      <c r="DX140" s="132"/>
      <c r="DY140" s="132"/>
      <c r="DZ140" s="132"/>
      <c r="EA140" s="132"/>
      <c r="EB140" s="132"/>
      <c r="EC140" s="132"/>
      <c r="ED140" s="132"/>
      <c r="EE140" s="132"/>
      <c r="EF140" s="132"/>
      <c r="EG140" s="132"/>
      <c r="EH140" s="132"/>
      <c r="EI140" s="132"/>
      <c r="EJ140" s="132"/>
      <c r="EK140" s="132"/>
      <c r="EL140" s="132"/>
      <c r="EM140" s="132"/>
      <c r="EN140" s="132"/>
      <c r="EO140" s="132"/>
      <c r="EP140" s="132"/>
      <c r="EQ140" s="132"/>
      <c r="ER140" s="132"/>
      <c r="ES140" s="132"/>
      <c r="ET140" s="132"/>
      <c r="EU140" s="132"/>
      <c r="EV140" s="132"/>
      <c r="EW140" s="132"/>
      <c r="EX140" s="132"/>
      <c r="EY140" s="132"/>
      <c r="EZ140" s="132"/>
      <c r="FA140" s="132"/>
      <c r="FB140" s="132"/>
      <c r="FC140" s="132"/>
      <c r="FD140" s="132"/>
      <c r="FE140" s="132"/>
      <c r="FF140" s="132"/>
      <c r="FG140" s="132"/>
      <c r="FH140" s="132"/>
      <c r="FI140" s="132"/>
      <c r="FJ140" s="132"/>
      <c r="FK140" s="132"/>
      <c r="FL140" s="132"/>
      <c r="FM140" s="132"/>
      <c r="FN140" s="132"/>
      <c r="FO140" s="132"/>
      <c r="FP140" s="132"/>
      <c r="FQ140" s="132"/>
      <c r="FR140" s="132"/>
      <c r="FS140" s="132"/>
      <c r="FT140" s="132"/>
      <c r="FU140" s="132"/>
      <c r="FV140" s="132"/>
      <c r="FW140" s="132"/>
      <c r="FX140" s="132"/>
      <c r="FY140" s="132"/>
      <c r="FZ140" s="132"/>
      <c r="GA140" s="132"/>
      <c r="GB140" s="132"/>
      <c r="GC140" s="132"/>
      <c r="GD140" s="132"/>
      <c r="GE140" s="132"/>
      <c r="GF140" s="132"/>
      <c r="GG140" s="132"/>
      <c r="GH140" s="132"/>
      <c r="GI140" s="132"/>
      <c r="GJ140" s="132"/>
      <c r="GK140" s="132"/>
      <c r="GL140" s="132"/>
      <c r="GM140" s="132"/>
      <c r="GN140" s="132"/>
      <c r="GO140" s="132"/>
      <c r="GP140" s="132"/>
      <c r="GQ140" s="132"/>
      <c r="GR140" s="132"/>
      <c r="GS140" s="132"/>
      <c r="GT140" s="132"/>
      <c r="GU140" s="132"/>
      <c r="GV140" s="132"/>
      <c r="GW140" s="132"/>
      <c r="GX140" s="132"/>
      <c r="GY140" s="132"/>
      <c r="GZ140" s="132"/>
      <c r="HA140" s="132"/>
      <c r="HB140" s="132"/>
      <c r="HC140" s="132"/>
      <c r="HD140" s="132"/>
      <c r="HE140" s="132"/>
      <c r="HF140" s="132"/>
      <c r="HG140" s="132"/>
      <c r="HH140" s="132"/>
      <c r="HI140" s="132"/>
      <c r="HJ140" s="132"/>
      <c r="HK140" s="132"/>
      <c r="HL140" s="132"/>
      <c r="HM140" s="132"/>
      <c r="HN140" s="132"/>
      <c r="HO140" s="132"/>
      <c r="HP140" s="132"/>
      <c r="HQ140" s="132"/>
      <c r="HR140" s="132"/>
      <c r="HS140" s="132"/>
      <c r="HT140" s="132"/>
      <c r="HU140" s="132"/>
      <c r="HV140" s="132"/>
      <c r="HW140" s="132"/>
      <c r="HX140" s="132"/>
      <c r="HY140" s="132"/>
      <c r="HZ140" s="132"/>
      <c r="IA140" s="132"/>
      <c r="IB140" s="132"/>
      <c r="IC140" s="132"/>
      <c r="ID140" s="132"/>
      <c r="IE140" s="132"/>
      <c r="IF140" s="132"/>
      <c r="IG140" s="132"/>
      <c r="IH140" s="132"/>
      <c r="II140" s="132"/>
      <c r="IJ140" s="132"/>
      <c r="IK140" s="132"/>
      <c r="IL140" s="132"/>
      <c r="IM140" s="132"/>
      <c r="IN140" s="132"/>
      <c r="IO140" s="132"/>
      <c r="IP140" s="132"/>
      <c r="IQ140" s="132"/>
      <c r="IR140" s="132"/>
      <c r="IS140" s="132"/>
      <c r="IT140" s="132"/>
    </row>
    <row r="141" spans="1:254" customFormat="1" ht="43.5" hidden="1" customHeight="1" x14ac:dyDescent="0.25">
      <c r="A141" s="357"/>
      <c r="B141" s="201" t="s">
        <v>192</v>
      </c>
      <c r="C141" s="395" t="s">
        <v>187</v>
      </c>
      <c r="D141" s="396" t="s">
        <v>68</v>
      </c>
      <c r="E141" s="396" t="s">
        <v>24</v>
      </c>
      <c r="F141" s="396" t="s">
        <v>148</v>
      </c>
      <c r="G141" s="396" t="s">
        <v>81</v>
      </c>
      <c r="H141" s="397">
        <f>прил._5!K25</f>
        <v>70</v>
      </c>
      <c r="I141" s="397">
        <f>прил._5!N25</f>
        <v>0</v>
      </c>
      <c r="J141" s="343">
        <f t="shared" si="45"/>
        <v>0</v>
      </c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3"/>
      <c r="AF141" s="133"/>
      <c r="AG141" s="133"/>
      <c r="AH141" s="133"/>
      <c r="AI141" s="133"/>
      <c r="AJ141" s="133"/>
      <c r="AK141" s="133"/>
      <c r="AL141" s="133"/>
      <c r="AM141" s="133"/>
      <c r="AN141" s="133"/>
      <c r="AO141" s="133"/>
      <c r="AP141" s="133"/>
      <c r="AQ141" s="133"/>
      <c r="AR141" s="133"/>
      <c r="AS141" s="133"/>
      <c r="AT141" s="133"/>
      <c r="AU141" s="133"/>
      <c r="AV141" s="133"/>
      <c r="AW141" s="133"/>
      <c r="AX141" s="133"/>
      <c r="AY141" s="133"/>
      <c r="AZ141" s="133"/>
      <c r="BA141" s="133"/>
      <c r="BB141" s="133"/>
      <c r="BC141" s="133"/>
      <c r="BD141" s="133"/>
      <c r="BE141" s="133"/>
      <c r="BF141" s="133"/>
      <c r="BG141" s="133"/>
      <c r="BH141" s="133"/>
      <c r="BI141" s="133"/>
      <c r="BJ141" s="133"/>
      <c r="BK141" s="133"/>
      <c r="BL141" s="133"/>
      <c r="BM141" s="133"/>
      <c r="BN141" s="133"/>
      <c r="BO141" s="133"/>
      <c r="BP141" s="133"/>
      <c r="BQ141" s="133"/>
      <c r="BR141" s="133"/>
      <c r="BS141" s="133"/>
      <c r="BT141" s="133"/>
      <c r="BU141" s="133"/>
      <c r="BV141" s="133"/>
      <c r="BW141" s="133"/>
      <c r="BX141" s="133"/>
      <c r="BY141" s="133"/>
      <c r="BZ141" s="133"/>
      <c r="CA141" s="133"/>
      <c r="CB141" s="133"/>
      <c r="CC141" s="133"/>
      <c r="CD141" s="133"/>
      <c r="CE141" s="133"/>
      <c r="CF141" s="133"/>
      <c r="CG141" s="133"/>
      <c r="CH141" s="133"/>
      <c r="CI141" s="133"/>
      <c r="CJ141" s="133"/>
      <c r="CK141" s="133"/>
      <c r="CL141" s="133"/>
      <c r="CM141" s="133"/>
      <c r="CN141" s="133"/>
      <c r="CO141" s="133"/>
      <c r="CP141" s="133"/>
      <c r="CQ141" s="133"/>
      <c r="CR141" s="133"/>
      <c r="CS141" s="133"/>
      <c r="CT141" s="133"/>
      <c r="CU141" s="133"/>
      <c r="CV141" s="133"/>
      <c r="CW141" s="133"/>
      <c r="CX141" s="133"/>
      <c r="CY141" s="133"/>
      <c r="CZ141" s="133"/>
      <c r="DA141" s="133"/>
      <c r="DB141" s="133"/>
      <c r="DC141" s="133"/>
      <c r="DD141" s="133"/>
      <c r="DE141" s="133"/>
      <c r="DF141" s="133"/>
      <c r="DG141" s="133"/>
      <c r="DH141" s="133"/>
      <c r="DI141" s="133"/>
      <c r="DJ141" s="133"/>
      <c r="DK141" s="133"/>
      <c r="DL141" s="133"/>
      <c r="DM141" s="133"/>
      <c r="DN141" s="133"/>
      <c r="DO141" s="133"/>
      <c r="DP141" s="133"/>
      <c r="DQ141" s="133"/>
      <c r="DR141" s="133"/>
      <c r="DS141" s="133"/>
      <c r="DT141" s="133"/>
      <c r="DU141" s="133"/>
      <c r="DV141" s="133"/>
      <c r="DW141" s="133"/>
      <c r="DX141" s="133"/>
      <c r="DY141" s="133"/>
      <c r="DZ141" s="133"/>
      <c r="EA141" s="133"/>
      <c r="EB141" s="133"/>
      <c r="EC141" s="133"/>
      <c r="ED141" s="133"/>
      <c r="EE141" s="133"/>
      <c r="EF141" s="133"/>
      <c r="EG141" s="133"/>
      <c r="EH141" s="133"/>
      <c r="EI141" s="133"/>
      <c r="EJ141" s="133"/>
      <c r="EK141" s="133"/>
      <c r="EL141" s="133"/>
      <c r="EM141" s="133"/>
      <c r="EN141" s="133"/>
      <c r="EO141" s="133"/>
      <c r="EP141" s="133"/>
      <c r="EQ141" s="133"/>
      <c r="ER141" s="133"/>
      <c r="ES141" s="133"/>
      <c r="ET141" s="133"/>
      <c r="EU141" s="133"/>
      <c r="EV141" s="133"/>
      <c r="EW141" s="133"/>
      <c r="EX141" s="133"/>
      <c r="EY141" s="133"/>
      <c r="EZ141" s="133"/>
      <c r="FA141" s="133"/>
      <c r="FB141" s="133"/>
      <c r="FC141" s="133"/>
      <c r="FD141" s="133"/>
      <c r="FE141" s="133"/>
      <c r="FF141" s="133"/>
      <c r="FG141" s="133"/>
      <c r="FH141" s="133"/>
      <c r="FI141" s="133"/>
      <c r="FJ141" s="133"/>
      <c r="FK141" s="133"/>
      <c r="FL141" s="133"/>
      <c r="FM141" s="133"/>
      <c r="FN141" s="133"/>
      <c r="FO141" s="133"/>
      <c r="FP141" s="133"/>
      <c r="FQ141" s="133"/>
      <c r="FR141" s="133"/>
      <c r="FS141" s="133"/>
      <c r="FT141" s="133"/>
      <c r="FU141" s="133"/>
      <c r="FV141" s="133"/>
      <c r="FW141" s="133"/>
      <c r="FX141" s="133"/>
      <c r="FY141" s="133"/>
      <c r="FZ141" s="133"/>
      <c r="GA141" s="133"/>
      <c r="GB141" s="133"/>
      <c r="GC141" s="133"/>
      <c r="GD141" s="133"/>
      <c r="GE141" s="133"/>
      <c r="GF141" s="133"/>
      <c r="GG141" s="133"/>
      <c r="GH141" s="133"/>
      <c r="GI141" s="133"/>
      <c r="GJ141" s="133"/>
      <c r="GK141" s="133"/>
      <c r="GL141" s="133"/>
      <c r="GM141" s="133"/>
      <c r="GN141" s="133"/>
      <c r="GO141" s="133"/>
      <c r="GP141" s="133"/>
      <c r="GQ141" s="133"/>
      <c r="GR141" s="133"/>
      <c r="GS141" s="133"/>
      <c r="GT141" s="133"/>
      <c r="GU141" s="133"/>
      <c r="GV141" s="133"/>
      <c r="GW141" s="133"/>
      <c r="GX141" s="133"/>
      <c r="GY141" s="133"/>
      <c r="GZ141" s="133"/>
      <c r="HA141" s="133"/>
      <c r="HB141" s="133"/>
      <c r="HC141" s="133"/>
      <c r="HD141" s="133"/>
      <c r="HE141" s="133"/>
      <c r="HF141" s="133"/>
      <c r="HG141" s="133"/>
      <c r="HH141" s="133"/>
      <c r="HI141" s="133"/>
      <c r="HJ141" s="133"/>
      <c r="HK141" s="133"/>
      <c r="HL141" s="133"/>
      <c r="HM141" s="133"/>
      <c r="HN141" s="133"/>
      <c r="HO141" s="133"/>
      <c r="HP141" s="133"/>
      <c r="HQ141" s="133"/>
      <c r="HR141" s="133"/>
      <c r="HS141" s="133"/>
      <c r="HT141" s="133"/>
      <c r="HU141" s="133"/>
      <c r="HV141" s="133"/>
      <c r="HW141" s="133"/>
      <c r="HX141" s="133"/>
      <c r="HY141" s="133"/>
      <c r="HZ141" s="133"/>
      <c r="IA141" s="133"/>
      <c r="IB141" s="133"/>
      <c r="IC141" s="133"/>
      <c r="ID141" s="133"/>
      <c r="IE141" s="133"/>
      <c r="IF141" s="133"/>
      <c r="IG141" s="133"/>
      <c r="IH141" s="133"/>
      <c r="II141" s="133"/>
      <c r="IJ141" s="133"/>
      <c r="IK141" s="133"/>
      <c r="IL141" s="133"/>
      <c r="IM141" s="133"/>
      <c r="IN141" s="133"/>
      <c r="IO141" s="133"/>
      <c r="IP141" s="133"/>
      <c r="IQ141" s="133"/>
      <c r="IR141" s="133"/>
      <c r="IS141" s="133"/>
      <c r="IT141" s="133"/>
    </row>
    <row r="142" spans="1:254" customFormat="1" ht="31.5" hidden="1" x14ac:dyDescent="0.25">
      <c r="A142" s="357"/>
      <c r="B142" s="201" t="s">
        <v>192</v>
      </c>
      <c r="C142" s="395" t="s">
        <v>187</v>
      </c>
      <c r="D142" s="396" t="s">
        <v>68</v>
      </c>
      <c r="E142" s="396" t="s">
        <v>24</v>
      </c>
      <c r="F142" s="396" t="s">
        <v>148</v>
      </c>
      <c r="G142" s="396" t="s">
        <v>81</v>
      </c>
      <c r="H142" s="397">
        <f>прил._5!K26</f>
        <v>25574.3</v>
      </c>
      <c r="I142" s="397">
        <f>прил._5!N26</f>
        <v>0</v>
      </c>
      <c r="J142" s="343">
        <f t="shared" si="45"/>
        <v>0</v>
      </c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3"/>
      <c r="BJ142" s="133"/>
      <c r="BK142" s="133"/>
      <c r="BL142" s="133"/>
      <c r="BM142" s="133"/>
      <c r="BN142" s="133"/>
      <c r="BO142" s="133"/>
      <c r="BP142" s="133"/>
      <c r="BQ142" s="133"/>
      <c r="BR142" s="133"/>
      <c r="BS142" s="133"/>
      <c r="BT142" s="133"/>
      <c r="BU142" s="133"/>
      <c r="BV142" s="133"/>
      <c r="BW142" s="133"/>
      <c r="BX142" s="133"/>
      <c r="BY142" s="133"/>
      <c r="BZ142" s="133"/>
      <c r="CA142" s="133"/>
      <c r="CB142" s="133"/>
      <c r="CC142" s="133"/>
      <c r="CD142" s="133"/>
      <c r="CE142" s="133"/>
      <c r="CF142" s="133"/>
      <c r="CG142" s="133"/>
      <c r="CH142" s="133"/>
      <c r="CI142" s="133"/>
      <c r="CJ142" s="133"/>
      <c r="CK142" s="133"/>
      <c r="CL142" s="133"/>
      <c r="CM142" s="133"/>
      <c r="CN142" s="133"/>
      <c r="CO142" s="133"/>
      <c r="CP142" s="133"/>
      <c r="CQ142" s="133"/>
      <c r="CR142" s="133"/>
      <c r="CS142" s="133"/>
      <c r="CT142" s="133"/>
      <c r="CU142" s="133"/>
      <c r="CV142" s="133"/>
      <c r="CW142" s="133"/>
      <c r="CX142" s="133"/>
      <c r="CY142" s="133"/>
      <c r="CZ142" s="133"/>
      <c r="DA142" s="133"/>
      <c r="DB142" s="133"/>
      <c r="DC142" s="133"/>
      <c r="DD142" s="133"/>
      <c r="DE142" s="133"/>
      <c r="DF142" s="133"/>
      <c r="DG142" s="133"/>
      <c r="DH142" s="133"/>
      <c r="DI142" s="133"/>
      <c r="DJ142" s="133"/>
      <c r="DK142" s="133"/>
      <c r="DL142" s="133"/>
      <c r="DM142" s="133"/>
      <c r="DN142" s="133"/>
      <c r="DO142" s="133"/>
      <c r="DP142" s="133"/>
      <c r="DQ142" s="133"/>
      <c r="DR142" s="133"/>
      <c r="DS142" s="133"/>
      <c r="DT142" s="133"/>
      <c r="DU142" s="133"/>
      <c r="DV142" s="133"/>
      <c r="DW142" s="133"/>
      <c r="DX142" s="133"/>
      <c r="DY142" s="133"/>
      <c r="DZ142" s="133"/>
      <c r="EA142" s="133"/>
      <c r="EB142" s="133"/>
      <c r="EC142" s="133"/>
      <c r="ED142" s="133"/>
      <c r="EE142" s="133"/>
      <c r="EF142" s="133"/>
      <c r="EG142" s="133"/>
      <c r="EH142" s="133"/>
      <c r="EI142" s="133"/>
      <c r="EJ142" s="133"/>
      <c r="EK142" s="133"/>
      <c r="EL142" s="133"/>
      <c r="EM142" s="133"/>
      <c r="EN142" s="133"/>
      <c r="EO142" s="133"/>
      <c r="EP142" s="133"/>
      <c r="EQ142" s="133"/>
      <c r="ER142" s="133"/>
      <c r="ES142" s="133"/>
      <c r="ET142" s="133"/>
      <c r="EU142" s="133"/>
      <c r="EV142" s="133"/>
      <c r="EW142" s="133"/>
      <c r="EX142" s="133"/>
      <c r="EY142" s="133"/>
      <c r="EZ142" s="133"/>
      <c r="FA142" s="133"/>
      <c r="FB142" s="133"/>
      <c r="FC142" s="133"/>
      <c r="FD142" s="133"/>
      <c r="FE142" s="133"/>
      <c r="FF142" s="133"/>
      <c r="FG142" s="133"/>
      <c r="FH142" s="133"/>
      <c r="FI142" s="133"/>
      <c r="FJ142" s="133"/>
      <c r="FK142" s="133"/>
      <c r="FL142" s="133"/>
      <c r="FM142" s="133"/>
      <c r="FN142" s="133"/>
      <c r="FO142" s="133"/>
      <c r="FP142" s="133"/>
      <c r="FQ142" s="133"/>
      <c r="FR142" s="133"/>
      <c r="FS142" s="133"/>
      <c r="FT142" s="133"/>
      <c r="FU142" s="133"/>
      <c r="FV142" s="133"/>
      <c r="FW142" s="133"/>
      <c r="FX142" s="133"/>
      <c r="FY142" s="133"/>
      <c r="FZ142" s="133"/>
      <c r="GA142" s="133"/>
      <c r="GB142" s="133"/>
      <c r="GC142" s="133"/>
      <c r="GD142" s="133"/>
      <c r="GE142" s="133"/>
      <c r="GF142" s="133"/>
      <c r="GG142" s="133"/>
      <c r="GH142" s="133"/>
      <c r="GI142" s="133"/>
      <c r="GJ142" s="133"/>
      <c r="GK142" s="133"/>
      <c r="GL142" s="133"/>
      <c r="GM142" s="133"/>
      <c r="GN142" s="133"/>
      <c r="GO142" s="133"/>
      <c r="GP142" s="133"/>
      <c r="GQ142" s="133"/>
      <c r="GR142" s="133"/>
      <c r="GS142" s="133"/>
      <c r="GT142" s="133"/>
      <c r="GU142" s="133"/>
      <c r="GV142" s="133"/>
      <c r="GW142" s="133"/>
      <c r="GX142" s="133"/>
      <c r="GY142" s="133"/>
      <c r="GZ142" s="133"/>
      <c r="HA142" s="133"/>
      <c r="HB142" s="133"/>
      <c r="HC142" s="133"/>
      <c r="HD142" s="133"/>
      <c r="HE142" s="133"/>
      <c r="HF142" s="133"/>
      <c r="HG142" s="133"/>
      <c r="HH142" s="133"/>
      <c r="HI142" s="133"/>
      <c r="HJ142" s="133"/>
      <c r="HK142" s="133"/>
      <c r="HL142" s="133"/>
      <c r="HM142" s="133"/>
      <c r="HN142" s="133"/>
      <c r="HO142" s="133"/>
      <c r="HP142" s="133"/>
      <c r="HQ142" s="133"/>
      <c r="HR142" s="133"/>
      <c r="HS142" s="133"/>
      <c r="HT142" s="133"/>
      <c r="HU142" s="133"/>
      <c r="HV142" s="133"/>
      <c r="HW142" s="133"/>
      <c r="HX142" s="133"/>
      <c r="HY142" s="133"/>
      <c r="HZ142" s="133"/>
      <c r="IA142" s="133"/>
      <c r="IB142" s="133"/>
      <c r="IC142" s="133"/>
      <c r="ID142" s="133"/>
      <c r="IE142" s="133"/>
      <c r="IF142" s="133"/>
      <c r="IG142" s="133"/>
      <c r="IH142" s="133"/>
      <c r="II142" s="133"/>
      <c r="IJ142" s="133"/>
      <c r="IK142" s="133"/>
      <c r="IL142" s="133"/>
      <c r="IM142" s="133"/>
      <c r="IN142" s="133"/>
      <c r="IO142" s="133"/>
      <c r="IP142" s="133"/>
      <c r="IQ142" s="133"/>
      <c r="IR142" s="133"/>
      <c r="IS142" s="133"/>
      <c r="IT142" s="133"/>
    </row>
    <row r="143" spans="1:254" customFormat="1" ht="31.5" hidden="1" x14ac:dyDescent="0.25">
      <c r="A143" s="357"/>
      <c r="B143" s="201" t="s">
        <v>192</v>
      </c>
      <c r="C143" s="395" t="s">
        <v>187</v>
      </c>
      <c r="D143" s="396" t="s">
        <v>68</v>
      </c>
      <c r="E143" s="396" t="s">
        <v>24</v>
      </c>
      <c r="F143" s="396" t="s">
        <v>148</v>
      </c>
      <c r="G143" s="396" t="s">
        <v>81</v>
      </c>
      <c r="H143" s="397">
        <f>прил._5!K27</f>
        <v>11646.5</v>
      </c>
      <c r="I143" s="397">
        <f>прил._5!N27</f>
        <v>0</v>
      </c>
      <c r="J143" s="343">
        <f t="shared" si="45"/>
        <v>0</v>
      </c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3"/>
      <c r="BJ143" s="133"/>
      <c r="BK143" s="133"/>
      <c r="BL143" s="133"/>
      <c r="BM143" s="133"/>
      <c r="BN143" s="133"/>
      <c r="BO143" s="133"/>
      <c r="BP143" s="133"/>
      <c r="BQ143" s="133"/>
      <c r="BR143" s="133"/>
      <c r="BS143" s="133"/>
      <c r="BT143" s="133"/>
      <c r="BU143" s="133"/>
      <c r="BV143" s="133"/>
      <c r="BW143" s="133"/>
      <c r="BX143" s="133"/>
      <c r="BY143" s="133"/>
      <c r="BZ143" s="133"/>
      <c r="CA143" s="133"/>
      <c r="CB143" s="133"/>
      <c r="CC143" s="133"/>
      <c r="CD143" s="133"/>
      <c r="CE143" s="133"/>
      <c r="CF143" s="133"/>
      <c r="CG143" s="133"/>
      <c r="CH143" s="133"/>
      <c r="CI143" s="133"/>
      <c r="CJ143" s="133"/>
      <c r="CK143" s="133"/>
      <c r="CL143" s="133"/>
      <c r="CM143" s="133"/>
      <c r="CN143" s="133"/>
      <c r="CO143" s="133"/>
      <c r="CP143" s="133"/>
      <c r="CQ143" s="133"/>
      <c r="CR143" s="133"/>
      <c r="CS143" s="133"/>
      <c r="CT143" s="133"/>
      <c r="CU143" s="133"/>
      <c r="CV143" s="133"/>
      <c r="CW143" s="133"/>
      <c r="CX143" s="133"/>
      <c r="CY143" s="133"/>
      <c r="CZ143" s="133"/>
      <c r="DA143" s="133"/>
      <c r="DB143" s="133"/>
      <c r="DC143" s="133"/>
      <c r="DD143" s="133"/>
      <c r="DE143" s="133"/>
      <c r="DF143" s="133"/>
      <c r="DG143" s="133"/>
      <c r="DH143" s="133"/>
      <c r="DI143" s="133"/>
      <c r="DJ143" s="133"/>
      <c r="DK143" s="133"/>
      <c r="DL143" s="133"/>
      <c r="DM143" s="133"/>
      <c r="DN143" s="133"/>
      <c r="DO143" s="133"/>
      <c r="DP143" s="133"/>
      <c r="DQ143" s="133"/>
      <c r="DR143" s="133"/>
      <c r="DS143" s="133"/>
      <c r="DT143" s="133"/>
      <c r="DU143" s="133"/>
      <c r="DV143" s="133"/>
      <c r="DW143" s="133"/>
      <c r="DX143" s="133"/>
      <c r="DY143" s="133"/>
      <c r="DZ143" s="133"/>
      <c r="EA143" s="133"/>
      <c r="EB143" s="133"/>
      <c r="EC143" s="133"/>
      <c r="ED143" s="133"/>
      <c r="EE143" s="133"/>
      <c r="EF143" s="133"/>
      <c r="EG143" s="133"/>
      <c r="EH143" s="133"/>
      <c r="EI143" s="133"/>
      <c r="EJ143" s="133"/>
      <c r="EK143" s="133"/>
      <c r="EL143" s="133"/>
      <c r="EM143" s="133"/>
      <c r="EN143" s="133"/>
      <c r="EO143" s="133"/>
      <c r="EP143" s="133"/>
      <c r="EQ143" s="133"/>
      <c r="ER143" s="133"/>
      <c r="ES143" s="133"/>
      <c r="ET143" s="133"/>
      <c r="EU143" s="133"/>
      <c r="EV143" s="133"/>
      <c r="EW143" s="133"/>
      <c r="EX143" s="133"/>
      <c r="EY143" s="133"/>
      <c r="EZ143" s="133"/>
      <c r="FA143" s="133"/>
      <c r="FB143" s="133"/>
      <c r="FC143" s="133"/>
      <c r="FD143" s="133"/>
      <c r="FE143" s="133"/>
      <c r="FF143" s="133"/>
      <c r="FG143" s="133"/>
      <c r="FH143" s="133"/>
      <c r="FI143" s="133"/>
      <c r="FJ143" s="133"/>
      <c r="FK143" s="133"/>
      <c r="FL143" s="133"/>
      <c r="FM143" s="133"/>
      <c r="FN143" s="133"/>
      <c r="FO143" s="133"/>
      <c r="FP143" s="133"/>
      <c r="FQ143" s="133"/>
      <c r="FR143" s="133"/>
      <c r="FS143" s="133"/>
      <c r="FT143" s="133"/>
      <c r="FU143" s="133"/>
      <c r="FV143" s="133"/>
      <c r="FW143" s="133"/>
      <c r="FX143" s="133"/>
      <c r="FY143" s="133"/>
      <c r="FZ143" s="133"/>
      <c r="GA143" s="133"/>
      <c r="GB143" s="133"/>
      <c r="GC143" s="133"/>
      <c r="GD143" s="133"/>
      <c r="GE143" s="133"/>
      <c r="GF143" s="133"/>
      <c r="GG143" s="133"/>
      <c r="GH143" s="133"/>
      <c r="GI143" s="133"/>
      <c r="GJ143" s="133"/>
      <c r="GK143" s="133"/>
      <c r="GL143" s="133"/>
      <c r="GM143" s="133"/>
      <c r="GN143" s="133"/>
      <c r="GO143" s="133"/>
      <c r="GP143" s="133"/>
      <c r="GQ143" s="133"/>
      <c r="GR143" s="133"/>
      <c r="GS143" s="133"/>
      <c r="GT143" s="133"/>
      <c r="GU143" s="133"/>
      <c r="GV143" s="133"/>
      <c r="GW143" s="133"/>
      <c r="GX143" s="133"/>
      <c r="GY143" s="133"/>
      <c r="GZ143" s="133"/>
      <c r="HA143" s="133"/>
      <c r="HB143" s="133"/>
      <c r="HC143" s="133"/>
      <c r="HD143" s="133"/>
      <c r="HE143" s="133"/>
      <c r="HF143" s="133"/>
      <c r="HG143" s="133"/>
      <c r="HH143" s="133"/>
      <c r="HI143" s="133"/>
      <c r="HJ143" s="133"/>
      <c r="HK143" s="133"/>
      <c r="HL143" s="133"/>
      <c r="HM143" s="133"/>
      <c r="HN143" s="133"/>
      <c r="HO143" s="133"/>
      <c r="HP143" s="133"/>
      <c r="HQ143" s="133"/>
      <c r="HR143" s="133"/>
      <c r="HS143" s="133"/>
      <c r="HT143" s="133"/>
      <c r="HU143" s="133"/>
      <c r="HV143" s="133"/>
      <c r="HW143" s="133"/>
      <c r="HX143" s="133"/>
      <c r="HY143" s="133"/>
      <c r="HZ143" s="133"/>
      <c r="IA143" s="133"/>
      <c r="IB143" s="133"/>
      <c r="IC143" s="133"/>
      <c r="ID143" s="133"/>
      <c r="IE143" s="133"/>
      <c r="IF143" s="133"/>
      <c r="IG143" s="133"/>
      <c r="IH143" s="133"/>
      <c r="II143" s="133"/>
      <c r="IJ143" s="133"/>
      <c r="IK143" s="133"/>
      <c r="IL143" s="133"/>
      <c r="IM143" s="133"/>
      <c r="IN143" s="133"/>
      <c r="IO143" s="133"/>
      <c r="IP143" s="133"/>
      <c r="IQ143" s="133"/>
      <c r="IR143" s="133"/>
      <c r="IS143" s="133"/>
      <c r="IT143" s="133"/>
    </row>
    <row r="144" spans="1:254" ht="31.5" x14ac:dyDescent="0.25">
      <c r="A144" s="340"/>
      <c r="B144" s="381" t="s">
        <v>64</v>
      </c>
      <c r="C144" s="346" t="s">
        <v>65</v>
      </c>
      <c r="D144" s="346" t="s">
        <v>66</v>
      </c>
      <c r="E144" s="346" t="s">
        <v>24</v>
      </c>
      <c r="F144" s="346" t="s">
        <v>136</v>
      </c>
      <c r="G144" s="398"/>
      <c r="H144" s="399">
        <f>H147</f>
        <v>70</v>
      </c>
      <c r="I144" s="399">
        <f t="shared" ref="I144" si="46">I147</f>
        <v>17.399999999999999</v>
      </c>
      <c r="J144" s="343">
        <f t="shared" si="45"/>
        <v>24.857142857142854</v>
      </c>
    </row>
    <row r="145" spans="1:15" ht="15.75" x14ac:dyDescent="0.25">
      <c r="A145" s="400"/>
      <c r="B145" s="354" t="s">
        <v>53</v>
      </c>
      <c r="C145" s="350" t="s">
        <v>65</v>
      </c>
      <c r="D145" s="350" t="s">
        <v>68</v>
      </c>
      <c r="E145" s="350" t="s">
        <v>24</v>
      </c>
      <c r="F145" s="350" t="s">
        <v>136</v>
      </c>
      <c r="G145" s="401"/>
      <c r="H145" s="402">
        <f>H146</f>
        <v>70</v>
      </c>
      <c r="I145" s="402">
        <f t="shared" ref="I145:I146" si="47">I146</f>
        <v>17.399999999999999</v>
      </c>
      <c r="J145" s="343">
        <f t="shared" si="45"/>
        <v>24.857142857142854</v>
      </c>
    </row>
    <row r="146" spans="1:15" ht="31.5" x14ac:dyDescent="0.25">
      <c r="A146" s="400"/>
      <c r="B146" s="354" t="s">
        <v>69</v>
      </c>
      <c r="C146" s="350" t="s">
        <v>65</v>
      </c>
      <c r="D146" s="350" t="s">
        <v>68</v>
      </c>
      <c r="E146" s="350" t="s">
        <v>24</v>
      </c>
      <c r="F146" s="350" t="s">
        <v>148</v>
      </c>
      <c r="G146" s="401"/>
      <c r="H146" s="402">
        <f>H147</f>
        <v>70</v>
      </c>
      <c r="I146" s="402">
        <f t="shared" si="47"/>
        <v>17.399999999999999</v>
      </c>
      <c r="J146" s="343">
        <f t="shared" si="45"/>
        <v>24.857142857142854</v>
      </c>
    </row>
    <row r="147" spans="1:15" ht="16.5" customHeight="1" x14ac:dyDescent="0.25">
      <c r="A147" s="400"/>
      <c r="B147" s="392" t="s">
        <v>70</v>
      </c>
      <c r="C147" s="350" t="s">
        <v>65</v>
      </c>
      <c r="D147" s="350" t="s">
        <v>68</v>
      </c>
      <c r="E147" s="350" t="s">
        <v>24</v>
      </c>
      <c r="F147" s="350" t="s">
        <v>148</v>
      </c>
      <c r="G147" s="401" t="s">
        <v>71</v>
      </c>
      <c r="H147" s="402">
        <f>прил._5!K25</f>
        <v>70</v>
      </c>
      <c r="I147" s="402">
        <f>прил._5!L25</f>
        <v>17.399999999999999</v>
      </c>
      <c r="J147" s="343">
        <f t="shared" si="45"/>
        <v>24.857142857142854</v>
      </c>
    </row>
    <row r="148" spans="1:15" ht="25.5" hidden="1" customHeight="1" x14ac:dyDescent="0.25">
      <c r="A148" s="126"/>
      <c r="B148" s="68" t="s">
        <v>198</v>
      </c>
      <c r="C148" s="54" t="s">
        <v>194</v>
      </c>
      <c r="D148" s="54" t="s">
        <v>66</v>
      </c>
      <c r="E148" s="54" t="s">
        <v>24</v>
      </c>
      <c r="F148" s="54" t="s">
        <v>136</v>
      </c>
      <c r="G148" s="159"/>
      <c r="H148" s="160" t="e">
        <f>H150+H152</f>
        <v>#REF!</v>
      </c>
      <c r="I148" s="283"/>
    </row>
    <row r="149" spans="1:15" ht="45" hidden="1" x14ac:dyDescent="0.25">
      <c r="A149" s="126"/>
      <c r="B149" s="68" t="s">
        <v>196</v>
      </c>
      <c r="C149" s="26" t="s">
        <v>194</v>
      </c>
      <c r="D149" s="26" t="s">
        <v>94</v>
      </c>
      <c r="E149" s="26" t="s">
        <v>24</v>
      </c>
      <c r="F149" s="26" t="s">
        <v>195</v>
      </c>
      <c r="G149" s="26"/>
      <c r="H149" s="160" t="e">
        <f>H150</f>
        <v>#REF!</v>
      </c>
      <c r="I149" s="283"/>
    </row>
    <row r="150" spans="1:15" ht="32.25" hidden="1" customHeight="1" x14ac:dyDescent="0.25">
      <c r="A150" s="24"/>
      <c r="B150" s="68" t="s">
        <v>80</v>
      </c>
      <c r="C150" s="26" t="s">
        <v>194</v>
      </c>
      <c r="D150" s="26" t="s">
        <v>94</v>
      </c>
      <c r="E150" s="26" t="s">
        <v>24</v>
      </c>
      <c r="F150" s="26" t="s">
        <v>195</v>
      </c>
      <c r="G150" s="26" t="s">
        <v>81</v>
      </c>
      <c r="H150" s="161" t="e">
        <f>прил._5!#REF!</f>
        <v>#REF!</v>
      </c>
      <c r="I150" s="283"/>
    </row>
    <row r="151" spans="1:15" ht="32.25" hidden="1" customHeight="1" x14ac:dyDescent="0.25">
      <c r="A151" s="24"/>
      <c r="B151" s="68" t="s">
        <v>197</v>
      </c>
      <c r="C151" s="26" t="s">
        <v>194</v>
      </c>
      <c r="D151" s="26" t="s">
        <v>88</v>
      </c>
      <c r="E151" s="26" t="s">
        <v>24</v>
      </c>
      <c r="F151" s="26" t="s">
        <v>195</v>
      </c>
      <c r="G151" s="26"/>
      <c r="H151" s="161" t="e">
        <f>H152</f>
        <v>#REF!</v>
      </c>
      <c r="I151" s="283"/>
    </row>
    <row r="152" spans="1:15" ht="32.25" hidden="1" customHeight="1" x14ac:dyDescent="0.25">
      <c r="A152" s="24"/>
      <c r="B152" s="68" t="s">
        <v>80</v>
      </c>
      <c r="C152" s="26" t="s">
        <v>194</v>
      </c>
      <c r="D152" s="26" t="s">
        <v>88</v>
      </c>
      <c r="E152" s="26" t="s">
        <v>24</v>
      </c>
      <c r="F152" s="26" t="s">
        <v>195</v>
      </c>
      <c r="G152" s="26" t="s">
        <v>81</v>
      </c>
      <c r="H152" s="161" t="e">
        <f>прил._5!#REF!</f>
        <v>#REF!</v>
      </c>
      <c r="I152" s="283"/>
    </row>
    <row r="153" spans="1:15" ht="32.25" customHeight="1" x14ac:dyDescent="0.25">
      <c r="A153" s="23"/>
      <c r="B153" s="18"/>
      <c r="C153" s="101"/>
      <c r="D153" s="101"/>
      <c r="E153" s="101"/>
      <c r="F153" s="101"/>
      <c r="G153" s="101"/>
      <c r="H153" s="102"/>
      <c r="I153" s="283"/>
    </row>
    <row r="154" spans="1:15" ht="32.25" customHeight="1" x14ac:dyDescent="0.25">
      <c r="A154" s="23"/>
      <c r="B154" s="18"/>
      <c r="C154" s="101"/>
      <c r="D154" s="101"/>
      <c r="E154" s="101"/>
      <c r="F154" s="101"/>
      <c r="G154" s="101"/>
      <c r="H154" s="102"/>
      <c r="I154" s="283"/>
    </row>
    <row r="155" spans="1:15" ht="32.25" customHeight="1" x14ac:dyDescent="0.25">
      <c r="A155" s="23"/>
      <c r="B155" s="18"/>
      <c r="C155" s="101"/>
      <c r="D155" s="101"/>
      <c r="E155" s="101"/>
      <c r="F155" s="101"/>
      <c r="G155" s="101"/>
      <c r="H155" s="102"/>
      <c r="I155" s="283"/>
    </row>
    <row r="156" spans="1:15" ht="18.75" x14ac:dyDescent="0.3">
      <c r="B156" s="450" t="s">
        <v>384</v>
      </c>
      <c r="C156" s="451"/>
      <c r="D156" s="451"/>
      <c r="E156" s="451"/>
      <c r="F156" s="451"/>
      <c r="G156" s="451"/>
      <c r="H156" s="451"/>
      <c r="I156" s="283"/>
      <c r="M156" s="283"/>
      <c r="N156" s="283"/>
      <c r="O156" s="283"/>
    </row>
    <row r="157" spans="1:15" x14ac:dyDescent="0.25">
      <c r="B157" s="21"/>
      <c r="C157" s="21"/>
      <c r="D157" s="21"/>
      <c r="E157" s="21"/>
      <c r="F157" s="21"/>
      <c r="G157" s="115"/>
      <c r="H157" s="21"/>
      <c r="I157" s="283"/>
      <c r="M157" s="283"/>
      <c r="N157" s="283"/>
      <c r="O157" s="283"/>
    </row>
    <row r="158" spans="1:15" x14ac:dyDescent="0.25">
      <c r="I158" s="283"/>
      <c r="M158" s="283"/>
      <c r="N158" s="283"/>
      <c r="O158" s="283"/>
    </row>
    <row r="159" spans="1:15" x14ac:dyDescent="0.25">
      <c r="I159" s="283"/>
    </row>
  </sheetData>
  <mergeCells count="10">
    <mergeCell ref="C10:F10"/>
    <mergeCell ref="C11:F11"/>
    <mergeCell ref="B156:H156"/>
    <mergeCell ref="C7:H7"/>
    <mergeCell ref="A8:H8"/>
    <mergeCell ref="C1:J1"/>
    <mergeCell ref="C2:J2"/>
    <mergeCell ref="C3:J3"/>
    <mergeCell ref="C4:J4"/>
    <mergeCell ref="C5:J5"/>
  </mergeCells>
  <phoneticPr fontId="33" type="noConversion"/>
  <pageMargins left="0.7" right="0.7" top="0.75" bottom="0.75" header="0.3" footer="0.3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7"/>
  <sheetViews>
    <sheetView view="pageBreakPreview" zoomScale="80" zoomScaleNormal="91" zoomScaleSheetLayoutView="80" workbookViewId="0">
      <selection activeCell="M19" sqref="M19"/>
    </sheetView>
  </sheetViews>
  <sheetFormatPr defaultColWidth="11.42578125" defaultRowHeight="15" x14ac:dyDescent="0.25"/>
  <cols>
    <col min="1" max="1" width="3.85546875" style="59" customWidth="1"/>
    <col min="2" max="2" width="45.28515625" style="59" customWidth="1"/>
    <col min="3" max="3" width="4.85546875" style="59" customWidth="1"/>
    <col min="4" max="5" width="3.85546875" style="59" customWidth="1"/>
    <col min="6" max="6" width="4.140625" style="59" customWidth="1"/>
    <col min="7" max="8" width="2.5703125" style="59" customWidth="1"/>
    <col min="9" max="9" width="7.42578125" style="59" customWidth="1"/>
    <col min="10" max="10" width="4.7109375" style="103" customWidth="1"/>
    <col min="11" max="11" width="11.42578125" style="59" customWidth="1"/>
    <col min="12" max="12" width="13.42578125" style="145" customWidth="1"/>
    <col min="13" max="13" width="14.7109375" style="146" customWidth="1"/>
    <col min="14" max="14" width="9.140625" style="146" customWidth="1"/>
    <col min="15" max="15" width="14.42578125" style="59" customWidth="1"/>
    <col min="16" max="246" width="9.140625" style="59" customWidth="1"/>
    <col min="247" max="247" width="3.85546875" style="59" customWidth="1"/>
    <col min="248" max="248" width="45.28515625" style="59" customWidth="1"/>
    <col min="249" max="249" width="4.85546875" style="59" customWidth="1"/>
    <col min="250" max="251" width="3.85546875" style="59" customWidth="1"/>
    <col min="252" max="252" width="3.7109375" style="59" customWidth="1"/>
    <col min="253" max="253" width="2.5703125" style="59" customWidth="1"/>
    <col min="254" max="254" width="7.42578125" style="59" customWidth="1"/>
    <col min="255" max="255" width="4.7109375" style="59" customWidth="1"/>
    <col min="256" max="16384" width="11.42578125" style="59"/>
  </cols>
  <sheetData>
    <row r="1" spans="1:20" x14ac:dyDescent="0.25">
      <c r="B1"/>
      <c r="L1" s="463" t="s">
        <v>247</v>
      </c>
      <c r="M1" s="463"/>
      <c r="N1" s="463"/>
      <c r="O1" s="463"/>
      <c r="P1" s="463"/>
      <c r="Q1" s="463"/>
      <c r="R1" s="463"/>
      <c r="S1" s="463"/>
      <c r="T1" s="463"/>
    </row>
    <row r="2" spans="1:20" x14ac:dyDescent="0.25">
      <c r="L2" s="463" t="s">
        <v>504</v>
      </c>
      <c r="M2" s="463"/>
      <c r="N2" s="463"/>
      <c r="O2" s="463"/>
      <c r="P2" s="463"/>
      <c r="Q2" s="463"/>
      <c r="R2" s="463"/>
      <c r="S2" s="463"/>
      <c r="T2" s="463"/>
    </row>
    <row r="3" spans="1:20" x14ac:dyDescent="0.25">
      <c r="L3" s="463" t="s">
        <v>1</v>
      </c>
      <c r="M3" s="463"/>
      <c r="N3" s="463"/>
      <c r="O3" s="463"/>
      <c r="P3" s="463"/>
      <c r="Q3" s="463"/>
      <c r="R3" s="463"/>
      <c r="S3" s="463"/>
      <c r="T3" s="463"/>
    </row>
    <row r="4" spans="1:20" x14ac:dyDescent="0.25">
      <c r="L4" s="463" t="s">
        <v>2</v>
      </c>
      <c r="M4" s="463"/>
      <c r="N4" s="463"/>
      <c r="O4" s="463"/>
      <c r="P4" s="463"/>
      <c r="Q4" s="463"/>
      <c r="R4" s="463"/>
      <c r="S4" s="463"/>
      <c r="T4" s="463"/>
    </row>
    <row r="5" spans="1:20" x14ac:dyDescent="0.25">
      <c r="B5" s="462"/>
      <c r="C5" s="418"/>
      <c r="D5" s="418"/>
      <c r="E5" s="418"/>
      <c r="F5" s="418"/>
      <c r="G5" s="418"/>
      <c r="H5" s="418"/>
      <c r="I5" s="418"/>
      <c r="J5" s="418"/>
      <c r="K5" s="418"/>
      <c r="L5" s="403" t="s">
        <v>507</v>
      </c>
    </row>
    <row r="6" spans="1:20" x14ac:dyDescent="0.25">
      <c r="C6" s="315"/>
      <c r="D6" s="315"/>
      <c r="E6" s="315"/>
      <c r="F6" s="315"/>
      <c r="G6" s="315"/>
      <c r="H6" s="315"/>
      <c r="I6" s="315"/>
      <c r="J6" s="315"/>
      <c r="K6" s="315"/>
    </row>
    <row r="7" spans="1:20" ht="12.75" customHeight="1" x14ac:dyDescent="0.25">
      <c r="C7" s="462"/>
      <c r="D7" s="462"/>
      <c r="E7" s="462"/>
      <c r="F7" s="462"/>
      <c r="G7" s="462"/>
      <c r="H7" s="462"/>
      <c r="I7" s="462"/>
      <c r="J7" s="462"/>
      <c r="K7" s="462"/>
    </row>
    <row r="8" spans="1:20" x14ac:dyDescent="0.25">
      <c r="A8" s="464" t="s">
        <v>387</v>
      </c>
      <c r="B8" s="464"/>
      <c r="C8" s="464"/>
      <c r="D8" s="464"/>
      <c r="E8" s="464"/>
      <c r="F8" s="464"/>
      <c r="G8" s="464"/>
      <c r="H8" s="464"/>
      <c r="I8" s="464"/>
      <c r="J8" s="464"/>
      <c r="K8" s="464"/>
    </row>
    <row r="9" spans="1:20" ht="6" customHeight="1" x14ac:dyDescent="0.25">
      <c r="A9" s="455"/>
      <c r="B9" s="455"/>
      <c r="C9" s="455"/>
      <c r="D9" s="455"/>
      <c r="E9" s="455"/>
      <c r="F9" s="455"/>
      <c r="G9" s="455"/>
      <c r="H9" s="455"/>
      <c r="I9" s="455"/>
      <c r="J9" s="455"/>
      <c r="K9" s="455"/>
    </row>
    <row r="10" spans="1:20" ht="17.25" customHeight="1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2"/>
      <c r="K10" s="113" t="s">
        <v>59</v>
      </c>
    </row>
    <row r="11" spans="1:20" ht="63" customHeight="1" x14ac:dyDescent="0.25">
      <c r="A11" s="107" t="s">
        <v>60</v>
      </c>
      <c r="B11" s="107" t="s">
        <v>4</v>
      </c>
      <c r="C11" s="108" t="s">
        <v>61</v>
      </c>
      <c r="D11" s="109" t="s">
        <v>62</v>
      </c>
      <c r="E11" s="109" t="s">
        <v>6</v>
      </c>
      <c r="F11" s="456" t="s">
        <v>32</v>
      </c>
      <c r="G11" s="457"/>
      <c r="H11" s="457"/>
      <c r="I11" s="458"/>
      <c r="J11" s="110" t="s">
        <v>33</v>
      </c>
      <c r="K11" s="334" t="s">
        <v>494</v>
      </c>
      <c r="L11" s="334" t="s">
        <v>495</v>
      </c>
      <c r="M11" s="334" t="s">
        <v>131</v>
      </c>
    </row>
    <row r="12" spans="1:20" x14ac:dyDescent="0.2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459">
        <v>6</v>
      </c>
      <c r="G12" s="460"/>
      <c r="H12" s="460"/>
      <c r="I12" s="461"/>
      <c r="J12" s="104">
        <v>7</v>
      </c>
      <c r="K12" s="25">
        <v>8</v>
      </c>
      <c r="L12" s="25">
        <v>9</v>
      </c>
      <c r="M12" s="25">
        <v>10</v>
      </c>
    </row>
    <row r="13" spans="1:20" x14ac:dyDescent="0.25">
      <c r="A13" s="25"/>
      <c r="B13" s="61" t="s">
        <v>63</v>
      </c>
      <c r="C13" s="53"/>
      <c r="D13" s="53"/>
      <c r="E13" s="53"/>
      <c r="F13" s="92"/>
      <c r="G13" s="93"/>
      <c r="H13" s="93"/>
      <c r="I13" s="94"/>
      <c r="J13" s="94"/>
      <c r="K13" s="243">
        <f>K26+K14</f>
        <v>25654.3</v>
      </c>
      <c r="L13" s="243">
        <f t="shared" ref="L13" si="0">L26+L14</f>
        <v>6941.6</v>
      </c>
      <c r="M13" s="243">
        <f>L13/K13*100</f>
        <v>27.058231953317769</v>
      </c>
      <c r="N13" s="148"/>
      <c r="O13" s="60"/>
      <c r="Q13" s="60"/>
    </row>
    <row r="14" spans="1:20" ht="29.25" x14ac:dyDescent="0.25">
      <c r="A14" s="53">
        <v>1</v>
      </c>
      <c r="B14" s="52" t="s">
        <v>130</v>
      </c>
      <c r="C14" s="53">
        <v>991</v>
      </c>
      <c r="D14" s="54"/>
      <c r="E14" s="54"/>
      <c r="F14" s="89"/>
      <c r="G14" s="90"/>
      <c r="H14" s="90"/>
      <c r="I14" s="91"/>
      <c r="J14" s="54"/>
      <c r="K14" s="243">
        <f>K21+K20</f>
        <v>80</v>
      </c>
      <c r="L14" s="243">
        <f t="shared" ref="L14" si="1">L21+L20</f>
        <v>18.799999999999997</v>
      </c>
      <c r="M14" s="243">
        <f t="shared" ref="M14:M16" si="2">L14/K14*100</f>
        <v>23.499999999999996</v>
      </c>
    </row>
    <row r="15" spans="1:20" x14ac:dyDescent="0.25">
      <c r="A15" s="53"/>
      <c r="B15" s="52" t="s">
        <v>8</v>
      </c>
      <c r="C15" s="53">
        <v>991</v>
      </c>
      <c r="D15" s="54" t="s">
        <v>23</v>
      </c>
      <c r="E15" s="54" t="s">
        <v>24</v>
      </c>
      <c r="F15" s="89"/>
      <c r="G15" s="90"/>
      <c r="H15" s="90"/>
      <c r="I15" s="91"/>
      <c r="J15" s="54"/>
      <c r="K15" s="243">
        <f>K14</f>
        <v>80</v>
      </c>
      <c r="L15" s="243">
        <f t="shared" ref="L15" si="3">L14</f>
        <v>18.799999999999997</v>
      </c>
      <c r="M15" s="243">
        <f t="shared" si="2"/>
        <v>23.499999999999996</v>
      </c>
    </row>
    <row r="16" spans="1:20" ht="78.75" x14ac:dyDescent="0.25">
      <c r="A16" s="53"/>
      <c r="B16" s="142" t="s">
        <v>188</v>
      </c>
      <c r="C16" s="53">
        <v>991</v>
      </c>
      <c r="D16" s="54" t="s">
        <v>23</v>
      </c>
      <c r="E16" s="55" t="s">
        <v>27</v>
      </c>
      <c r="F16" s="89"/>
      <c r="G16" s="63"/>
      <c r="H16" s="63"/>
      <c r="I16" s="64"/>
      <c r="J16" s="57"/>
      <c r="K16" s="243">
        <f>K20</f>
        <v>10</v>
      </c>
      <c r="L16" s="243">
        <f t="shared" ref="L16" si="4">L20</f>
        <v>1.4</v>
      </c>
      <c r="M16" s="243">
        <f t="shared" si="2"/>
        <v>13.999999999999998</v>
      </c>
      <c r="N16" s="147"/>
    </row>
    <row r="17" spans="1:17" ht="42.75" customHeight="1" x14ac:dyDescent="0.25">
      <c r="A17" s="25"/>
      <c r="B17" s="142" t="s">
        <v>189</v>
      </c>
      <c r="C17" s="25">
        <v>991</v>
      </c>
      <c r="D17" s="26" t="s">
        <v>23</v>
      </c>
      <c r="E17" s="27" t="s">
        <v>27</v>
      </c>
      <c r="F17" s="27" t="s">
        <v>187</v>
      </c>
      <c r="G17" s="141" t="s">
        <v>66</v>
      </c>
      <c r="H17" s="28" t="s">
        <v>24</v>
      </c>
      <c r="I17" s="29" t="s">
        <v>136</v>
      </c>
      <c r="J17" s="29"/>
      <c r="K17" s="236">
        <f>K20</f>
        <v>10</v>
      </c>
      <c r="L17" s="236">
        <f t="shared" ref="L17" si="5">L20</f>
        <v>1.4</v>
      </c>
      <c r="M17" s="236">
        <f>L17/K17*100</f>
        <v>13.999999999999998</v>
      </c>
      <c r="O17" s="60"/>
    </row>
    <row r="18" spans="1:17" ht="31.5" x14ac:dyDescent="0.25">
      <c r="A18" s="25"/>
      <c r="B18" s="142" t="s">
        <v>190</v>
      </c>
      <c r="C18" s="25">
        <v>991</v>
      </c>
      <c r="D18" s="26" t="s">
        <v>23</v>
      </c>
      <c r="E18" s="27" t="s">
        <v>27</v>
      </c>
      <c r="F18" s="27" t="s">
        <v>187</v>
      </c>
      <c r="G18" s="141" t="s">
        <v>68</v>
      </c>
      <c r="H18" s="28" t="s">
        <v>24</v>
      </c>
      <c r="I18" s="29" t="s">
        <v>136</v>
      </c>
      <c r="J18" s="29"/>
      <c r="K18" s="236">
        <f>K20</f>
        <v>10</v>
      </c>
      <c r="L18" s="236">
        <f t="shared" ref="L18" si="6">L20</f>
        <v>1.4</v>
      </c>
      <c r="M18" s="236">
        <f t="shared" ref="M18:M81" si="7">L18/K18*100</f>
        <v>13.999999999999998</v>
      </c>
      <c r="N18" s="147"/>
      <c r="P18" s="60"/>
    </row>
    <row r="19" spans="1:17" ht="31.5" x14ac:dyDescent="0.25">
      <c r="A19" s="53"/>
      <c r="B19" s="142" t="s">
        <v>191</v>
      </c>
      <c r="C19" s="25">
        <v>991</v>
      </c>
      <c r="D19" s="26" t="s">
        <v>23</v>
      </c>
      <c r="E19" s="26" t="s">
        <v>27</v>
      </c>
      <c r="F19" s="122" t="s">
        <v>187</v>
      </c>
      <c r="G19" s="140" t="s">
        <v>68</v>
      </c>
      <c r="H19" s="140" t="s">
        <v>24</v>
      </c>
      <c r="I19" s="124" t="s">
        <v>136</v>
      </c>
      <c r="J19" s="26"/>
      <c r="K19" s="236">
        <f>K20</f>
        <v>10</v>
      </c>
      <c r="L19" s="236">
        <f t="shared" ref="L19" si="8">L20</f>
        <v>1.4</v>
      </c>
      <c r="M19" s="236">
        <f t="shared" si="7"/>
        <v>13.999999999999998</v>
      </c>
    </row>
    <row r="20" spans="1:17" ht="47.25" x14ac:dyDescent="0.25">
      <c r="A20" s="53"/>
      <c r="B20" s="184" t="s">
        <v>192</v>
      </c>
      <c r="C20" s="25">
        <v>991</v>
      </c>
      <c r="D20" s="26" t="s">
        <v>23</v>
      </c>
      <c r="E20" s="26" t="s">
        <v>27</v>
      </c>
      <c r="F20" s="122" t="s">
        <v>187</v>
      </c>
      <c r="G20" s="140" t="s">
        <v>68</v>
      </c>
      <c r="H20" s="140" t="s">
        <v>24</v>
      </c>
      <c r="I20" s="124" t="s">
        <v>148</v>
      </c>
      <c r="J20" s="26" t="s">
        <v>81</v>
      </c>
      <c r="K20" s="236">
        <v>10</v>
      </c>
      <c r="L20" s="236">
        <v>1.4</v>
      </c>
      <c r="M20" s="236">
        <f t="shared" si="7"/>
        <v>13.999999999999998</v>
      </c>
    </row>
    <row r="21" spans="1:17" ht="20.25" customHeight="1" x14ac:dyDescent="0.25">
      <c r="A21" s="53"/>
      <c r="B21" s="52" t="s">
        <v>8</v>
      </c>
      <c r="C21" s="53">
        <v>991</v>
      </c>
      <c r="D21" s="54" t="s">
        <v>23</v>
      </c>
      <c r="E21" s="54" t="s">
        <v>29</v>
      </c>
      <c r="F21" s="89"/>
      <c r="G21" s="90"/>
      <c r="H21" s="90"/>
      <c r="I21" s="91"/>
      <c r="J21" s="54"/>
      <c r="K21" s="95">
        <f>K25</f>
        <v>70</v>
      </c>
      <c r="L21" s="95">
        <f t="shared" ref="L21" si="9">L25</f>
        <v>17.399999999999999</v>
      </c>
      <c r="M21" s="243">
        <f t="shared" si="7"/>
        <v>24.857142857142854</v>
      </c>
    </row>
    <row r="22" spans="1:17" ht="45" customHeight="1" x14ac:dyDescent="0.25">
      <c r="A22" s="25"/>
      <c r="B22" s="62" t="s">
        <v>64</v>
      </c>
      <c r="C22" s="25">
        <v>991</v>
      </c>
      <c r="D22" s="26" t="s">
        <v>23</v>
      </c>
      <c r="E22" s="27" t="s">
        <v>29</v>
      </c>
      <c r="F22" s="27" t="s">
        <v>65</v>
      </c>
      <c r="G22" s="28" t="s">
        <v>66</v>
      </c>
      <c r="H22" s="28" t="s">
        <v>24</v>
      </c>
      <c r="I22" s="29" t="s">
        <v>136</v>
      </c>
      <c r="J22" s="29"/>
      <c r="K22" s="236">
        <f>K25</f>
        <v>70</v>
      </c>
      <c r="L22" s="236">
        <f t="shared" ref="L22" si="10">L25</f>
        <v>17.399999999999999</v>
      </c>
      <c r="M22" s="236">
        <f t="shared" si="7"/>
        <v>24.857142857142854</v>
      </c>
      <c r="O22" s="60"/>
    </row>
    <row r="23" spans="1:17" x14ac:dyDescent="0.25">
      <c r="A23" s="25"/>
      <c r="B23" s="62" t="s">
        <v>53</v>
      </c>
      <c r="C23" s="25">
        <v>991</v>
      </c>
      <c r="D23" s="26" t="s">
        <v>23</v>
      </c>
      <c r="E23" s="27" t="s">
        <v>29</v>
      </c>
      <c r="F23" s="27" t="s">
        <v>65</v>
      </c>
      <c r="G23" s="28" t="s">
        <v>68</v>
      </c>
      <c r="H23" s="28" t="s">
        <v>24</v>
      </c>
      <c r="I23" s="29" t="s">
        <v>136</v>
      </c>
      <c r="J23" s="29"/>
      <c r="K23" s="96">
        <f>K25</f>
        <v>70</v>
      </c>
      <c r="L23" s="96">
        <f t="shared" ref="L23" si="11">L25</f>
        <v>17.399999999999999</v>
      </c>
      <c r="M23" s="236">
        <f t="shared" si="7"/>
        <v>24.857142857142854</v>
      </c>
      <c r="N23" s="147"/>
      <c r="P23" s="60"/>
    </row>
    <row r="24" spans="1:17" ht="30" customHeight="1" x14ac:dyDescent="0.25">
      <c r="A24" s="25"/>
      <c r="B24" s="65" t="s">
        <v>69</v>
      </c>
      <c r="C24" s="25">
        <v>991</v>
      </c>
      <c r="D24" s="26" t="s">
        <v>23</v>
      </c>
      <c r="E24" s="27" t="s">
        <v>29</v>
      </c>
      <c r="F24" s="27" t="s">
        <v>65</v>
      </c>
      <c r="G24" s="28" t="s">
        <v>68</v>
      </c>
      <c r="H24" s="28" t="s">
        <v>24</v>
      </c>
      <c r="I24" s="29" t="s">
        <v>148</v>
      </c>
      <c r="J24" s="29"/>
      <c r="K24" s="96">
        <f>K25</f>
        <v>70</v>
      </c>
      <c r="L24" s="96">
        <f t="shared" ref="L24" si="12">L25</f>
        <v>17.399999999999999</v>
      </c>
      <c r="M24" s="236">
        <f t="shared" si="7"/>
        <v>24.857142857142854</v>
      </c>
      <c r="O24" s="60"/>
      <c r="P24" s="60"/>
    </row>
    <row r="25" spans="1:17" ht="21" customHeight="1" x14ac:dyDescent="0.25">
      <c r="A25" s="25"/>
      <c r="B25" s="62" t="s">
        <v>70</v>
      </c>
      <c r="C25" s="245">
        <v>991</v>
      </c>
      <c r="D25" s="246" t="s">
        <v>23</v>
      </c>
      <c r="E25" s="247" t="s">
        <v>29</v>
      </c>
      <c r="F25" s="247" t="s">
        <v>65</v>
      </c>
      <c r="G25" s="241" t="s">
        <v>68</v>
      </c>
      <c r="H25" s="241" t="s">
        <v>24</v>
      </c>
      <c r="I25" s="248" t="s">
        <v>148</v>
      </c>
      <c r="J25" s="248" t="s">
        <v>71</v>
      </c>
      <c r="K25" s="236">
        <v>70</v>
      </c>
      <c r="L25" s="236">
        <v>17.399999999999999</v>
      </c>
      <c r="M25" s="236">
        <f t="shared" si="7"/>
        <v>24.857142857142854</v>
      </c>
      <c r="N25" s="147"/>
      <c r="O25" s="60"/>
    </row>
    <row r="26" spans="1:17" ht="36.75" customHeight="1" x14ac:dyDescent="0.25">
      <c r="A26" s="53">
        <v>2</v>
      </c>
      <c r="B26" s="66" t="s">
        <v>72</v>
      </c>
      <c r="C26" s="53">
        <v>992</v>
      </c>
      <c r="D26" s="51"/>
      <c r="E26" s="51"/>
      <c r="F26" s="27"/>
      <c r="G26" s="28"/>
      <c r="H26" s="28"/>
      <c r="I26" s="29"/>
      <c r="J26" s="53"/>
      <c r="K26" s="95">
        <f>K27+K64+K70+K81+K100+K117+K124+K134+K140</f>
        <v>25574.3</v>
      </c>
      <c r="L26" s="95">
        <f t="shared" ref="L26:M26" si="13">L27+L64+L70+L81+L100+L117+L124+L134+L140</f>
        <v>6922.8</v>
      </c>
      <c r="M26" s="95">
        <f t="shared" si="13"/>
        <v>168.30393296423566</v>
      </c>
      <c r="N26" s="147"/>
      <c r="O26" s="60"/>
      <c r="P26" s="60"/>
      <c r="Q26" s="60"/>
    </row>
    <row r="27" spans="1:17" s="58" customFormat="1" ht="14.25" x14ac:dyDescent="0.2">
      <c r="A27" s="53"/>
      <c r="B27" s="66" t="s">
        <v>8</v>
      </c>
      <c r="C27" s="53">
        <v>992</v>
      </c>
      <c r="D27" s="54" t="s">
        <v>23</v>
      </c>
      <c r="E27" s="54" t="s">
        <v>24</v>
      </c>
      <c r="F27" s="55"/>
      <c r="G27" s="56"/>
      <c r="H27" s="56"/>
      <c r="I27" s="57"/>
      <c r="J27" s="54"/>
      <c r="K27" s="95">
        <f>K28+K33+K48+K53</f>
        <v>11646.5</v>
      </c>
      <c r="L27" s="95">
        <f t="shared" ref="L27" si="14">L28+L33+L48+L53</f>
        <v>3815.7</v>
      </c>
      <c r="M27" s="243">
        <f t="shared" si="7"/>
        <v>32.762632550551665</v>
      </c>
      <c r="N27" s="149"/>
    </row>
    <row r="28" spans="1:17" s="58" customFormat="1" ht="51" customHeight="1" x14ac:dyDescent="0.2">
      <c r="A28" s="53"/>
      <c r="B28" s="52" t="s">
        <v>36</v>
      </c>
      <c r="C28" s="53">
        <v>992</v>
      </c>
      <c r="D28" s="54" t="s">
        <v>23</v>
      </c>
      <c r="E28" s="54" t="s">
        <v>25</v>
      </c>
      <c r="F28" s="55"/>
      <c r="G28" s="56"/>
      <c r="H28" s="56"/>
      <c r="I28" s="57"/>
      <c r="J28" s="54"/>
      <c r="K28" s="95">
        <f>K32</f>
        <v>853.1</v>
      </c>
      <c r="L28" s="95">
        <f t="shared" ref="L28" si="15">L32</f>
        <v>232.3</v>
      </c>
      <c r="M28" s="243">
        <f t="shared" si="7"/>
        <v>27.230101981010435</v>
      </c>
      <c r="N28" s="149"/>
    </row>
    <row r="29" spans="1:17" s="58" customFormat="1" ht="30" x14ac:dyDescent="0.25">
      <c r="A29" s="53"/>
      <c r="B29" s="62" t="s">
        <v>73</v>
      </c>
      <c r="C29" s="25">
        <v>992</v>
      </c>
      <c r="D29" s="26" t="s">
        <v>23</v>
      </c>
      <c r="E29" s="26" t="s">
        <v>25</v>
      </c>
      <c r="F29" s="27" t="s">
        <v>74</v>
      </c>
      <c r="G29" s="28" t="s">
        <v>66</v>
      </c>
      <c r="H29" s="28" t="s">
        <v>24</v>
      </c>
      <c r="I29" s="29" t="s">
        <v>136</v>
      </c>
      <c r="J29" s="26"/>
      <c r="K29" s="96">
        <f>K32</f>
        <v>853.1</v>
      </c>
      <c r="L29" s="96">
        <f t="shared" ref="L29" si="16">L32</f>
        <v>232.3</v>
      </c>
      <c r="M29" s="236">
        <f t="shared" si="7"/>
        <v>27.230101981010435</v>
      </c>
      <c r="N29" s="149"/>
      <c r="O29" s="73"/>
    </row>
    <row r="30" spans="1:17" s="58" customFormat="1" x14ac:dyDescent="0.25">
      <c r="A30" s="53"/>
      <c r="B30" s="62" t="s">
        <v>51</v>
      </c>
      <c r="C30" s="25">
        <v>992</v>
      </c>
      <c r="D30" s="26" t="s">
        <v>23</v>
      </c>
      <c r="E30" s="26" t="s">
        <v>25</v>
      </c>
      <c r="F30" s="27" t="s">
        <v>74</v>
      </c>
      <c r="G30" s="28" t="s">
        <v>75</v>
      </c>
      <c r="H30" s="28" t="s">
        <v>24</v>
      </c>
      <c r="I30" s="29" t="s">
        <v>136</v>
      </c>
      <c r="J30" s="26"/>
      <c r="K30" s="96">
        <f>K32</f>
        <v>853.1</v>
      </c>
      <c r="L30" s="96">
        <f t="shared" ref="L30" si="17">L32</f>
        <v>232.3</v>
      </c>
      <c r="M30" s="236">
        <f t="shared" si="7"/>
        <v>27.230101981010435</v>
      </c>
      <c r="N30" s="149"/>
      <c r="O30" s="73"/>
    </row>
    <row r="31" spans="1:17" s="58" customFormat="1" ht="30" x14ac:dyDescent="0.25">
      <c r="A31" s="53"/>
      <c r="B31" s="62" t="s">
        <v>69</v>
      </c>
      <c r="C31" s="25">
        <v>992</v>
      </c>
      <c r="D31" s="26" t="s">
        <v>23</v>
      </c>
      <c r="E31" s="26" t="s">
        <v>25</v>
      </c>
      <c r="F31" s="27" t="s">
        <v>74</v>
      </c>
      <c r="G31" s="28" t="s">
        <v>75</v>
      </c>
      <c r="H31" s="28" t="s">
        <v>24</v>
      </c>
      <c r="I31" s="29" t="s">
        <v>148</v>
      </c>
      <c r="J31" s="26"/>
      <c r="K31" s="96">
        <f>K32</f>
        <v>853.1</v>
      </c>
      <c r="L31" s="96">
        <f t="shared" ref="L31" si="18">L32</f>
        <v>232.3</v>
      </c>
      <c r="M31" s="236">
        <f t="shared" si="7"/>
        <v>27.230101981010435</v>
      </c>
      <c r="N31" s="149"/>
    </row>
    <row r="32" spans="1:17" s="58" customFormat="1" ht="75" customHeight="1" x14ac:dyDescent="0.25">
      <c r="A32" s="53"/>
      <c r="B32" s="62" t="s">
        <v>76</v>
      </c>
      <c r="C32" s="25">
        <v>992</v>
      </c>
      <c r="D32" s="26" t="s">
        <v>23</v>
      </c>
      <c r="E32" s="26" t="s">
        <v>25</v>
      </c>
      <c r="F32" s="27" t="s">
        <v>74</v>
      </c>
      <c r="G32" s="28" t="s">
        <v>75</v>
      </c>
      <c r="H32" s="28" t="s">
        <v>24</v>
      </c>
      <c r="I32" s="29" t="s">
        <v>148</v>
      </c>
      <c r="J32" s="26" t="s">
        <v>77</v>
      </c>
      <c r="K32" s="236">
        <v>853.1</v>
      </c>
      <c r="L32" s="236">
        <v>232.3</v>
      </c>
      <c r="M32" s="236">
        <f t="shared" si="7"/>
        <v>27.230101981010435</v>
      </c>
      <c r="N32" s="149"/>
      <c r="O32" s="73"/>
    </row>
    <row r="33" spans="1:14" s="58" customFormat="1" ht="72.75" customHeight="1" x14ac:dyDescent="0.25">
      <c r="A33" s="53"/>
      <c r="B33" s="52" t="s">
        <v>78</v>
      </c>
      <c r="C33" s="53">
        <v>992</v>
      </c>
      <c r="D33" s="54" t="s">
        <v>23</v>
      </c>
      <c r="E33" s="54" t="s">
        <v>26</v>
      </c>
      <c r="F33" s="55"/>
      <c r="G33" s="56"/>
      <c r="H33" s="56"/>
      <c r="I33" s="57"/>
      <c r="J33" s="54"/>
      <c r="K33" s="95">
        <f>K37+K38+K39+K42+K43</f>
        <v>4889.2</v>
      </c>
      <c r="L33" s="95">
        <f>L35+L40+L43</f>
        <v>1333.6</v>
      </c>
      <c r="M33" s="236">
        <f t="shared" si="7"/>
        <v>27.276446044342634</v>
      </c>
      <c r="N33" s="149"/>
    </row>
    <row r="34" spans="1:14" s="58" customFormat="1" x14ac:dyDescent="0.25">
      <c r="A34" s="53"/>
      <c r="B34" s="62" t="s">
        <v>173</v>
      </c>
      <c r="C34" s="25">
        <v>992</v>
      </c>
      <c r="D34" s="26" t="s">
        <v>23</v>
      </c>
      <c r="E34" s="26" t="s">
        <v>26</v>
      </c>
      <c r="F34" s="27" t="s">
        <v>79</v>
      </c>
      <c r="G34" s="28" t="s">
        <v>66</v>
      </c>
      <c r="H34" s="28" t="s">
        <v>24</v>
      </c>
      <c r="I34" s="29" t="s">
        <v>136</v>
      </c>
      <c r="J34" s="26"/>
      <c r="K34" s="96">
        <f>K35+K40+K43</f>
        <v>4889.2</v>
      </c>
      <c r="L34" s="96">
        <f>L35+L40+L43</f>
        <v>1333.6</v>
      </c>
      <c r="M34" s="236">
        <f t="shared" si="7"/>
        <v>27.276446044342634</v>
      </c>
      <c r="N34" s="149"/>
    </row>
    <row r="35" spans="1:14" x14ac:dyDescent="0.25">
      <c r="A35" s="24"/>
      <c r="B35" s="62" t="s">
        <v>173</v>
      </c>
      <c r="C35" s="25">
        <v>992</v>
      </c>
      <c r="D35" s="26" t="s">
        <v>23</v>
      </c>
      <c r="E35" s="26" t="s">
        <v>26</v>
      </c>
      <c r="F35" s="27" t="s">
        <v>79</v>
      </c>
      <c r="G35" s="28" t="s">
        <v>75</v>
      </c>
      <c r="H35" s="28" t="s">
        <v>24</v>
      </c>
      <c r="I35" s="29" t="s">
        <v>136</v>
      </c>
      <c r="J35" s="26"/>
      <c r="K35" s="96">
        <f>K36</f>
        <v>4800</v>
      </c>
      <c r="L35" s="96">
        <f t="shared" ref="L35" si="19">L36</f>
        <v>1308.5</v>
      </c>
      <c r="M35" s="236">
        <f t="shared" si="7"/>
        <v>27.260416666666664</v>
      </c>
    </row>
    <row r="36" spans="1:14" ht="30" x14ac:dyDescent="0.25">
      <c r="A36" s="24"/>
      <c r="B36" s="62" t="s">
        <v>69</v>
      </c>
      <c r="C36" s="25">
        <v>992</v>
      </c>
      <c r="D36" s="26" t="s">
        <v>23</v>
      </c>
      <c r="E36" s="26" t="s">
        <v>26</v>
      </c>
      <c r="F36" s="27" t="s">
        <v>79</v>
      </c>
      <c r="G36" s="28" t="s">
        <v>75</v>
      </c>
      <c r="H36" s="28" t="s">
        <v>24</v>
      </c>
      <c r="I36" s="29" t="s">
        <v>148</v>
      </c>
      <c r="J36" s="26"/>
      <c r="K36" s="96">
        <f>K37+K38+K39</f>
        <v>4800</v>
      </c>
      <c r="L36" s="96">
        <f t="shared" ref="L36" si="20">L37+L38+L39</f>
        <v>1308.5</v>
      </c>
      <c r="M36" s="236">
        <f t="shared" si="7"/>
        <v>27.260416666666664</v>
      </c>
    </row>
    <row r="37" spans="1:14" ht="76.5" customHeight="1" x14ac:dyDescent="0.25">
      <c r="A37" s="24"/>
      <c r="B37" s="62" t="s">
        <v>76</v>
      </c>
      <c r="C37" s="25">
        <v>992</v>
      </c>
      <c r="D37" s="26" t="s">
        <v>23</v>
      </c>
      <c r="E37" s="26" t="s">
        <v>26</v>
      </c>
      <c r="F37" s="27" t="s">
        <v>79</v>
      </c>
      <c r="G37" s="28" t="s">
        <v>75</v>
      </c>
      <c r="H37" s="28" t="s">
        <v>24</v>
      </c>
      <c r="I37" s="29" t="s">
        <v>148</v>
      </c>
      <c r="J37" s="26" t="s">
        <v>77</v>
      </c>
      <c r="K37" s="96">
        <v>3507.5</v>
      </c>
      <c r="L37" s="96">
        <v>894.4</v>
      </c>
      <c r="M37" s="236">
        <f t="shared" si="7"/>
        <v>25.499643620812545</v>
      </c>
    </row>
    <row r="38" spans="1:14" ht="28.5" customHeight="1" x14ac:dyDescent="0.25">
      <c r="A38" s="24"/>
      <c r="B38" s="62" t="s">
        <v>80</v>
      </c>
      <c r="C38" s="25">
        <v>992</v>
      </c>
      <c r="D38" s="26" t="s">
        <v>23</v>
      </c>
      <c r="E38" s="26" t="s">
        <v>26</v>
      </c>
      <c r="F38" s="27" t="s">
        <v>79</v>
      </c>
      <c r="G38" s="28" t="s">
        <v>75</v>
      </c>
      <c r="H38" s="28" t="s">
        <v>24</v>
      </c>
      <c r="I38" s="29" t="s">
        <v>148</v>
      </c>
      <c r="J38" s="26" t="s">
        <v>81</v>
      </c>
      <c r="K38" s="96">
        <v>1225</v>
      </c>
      <c r="L38" s="96">
        <v>395.7</v>
      </c>
      <c r="M38" s="236">
        <f t="shared" si="7"/>
        <v>32.302040816326524</v>
      </c>
    </row>
    <row r="39" spans="1:14" ht="16.5" customHeight="1" x14ac:dyDescent="0.25">
      <c r="A39" s="293"/>
      <c r="B39" s="14" t="s">
        <v>82</v>
      </c>
      <c r="C39" s="128">
        <v>992</v>
      </c>
      <c r="D39" s="16" t="s">
        <v>23</v>
      </c>
      <c r="E39" s="16" t="s">
        <v>26</v>
      </c>
      <c r="F39" s="118" t="s">
        <v>79</v>
      </c>
      <c r="G39" s="120" t="s">
        <v>75</v>
      </c>
      <c r="H39" s="120" t="s">
        <v>24</v>
      </c>
      <c r="I39" s="17" t="s">
        <v>148</v>
      </c>
      <c r="J39" s="16" t="s">
        <v>83</v>
      </c>
      <c r="K39" s="129">
        <v>67.5</v>
      </c>
      <c r="L39" s="129">
        <v>18.399999999999999</v>
      </c>
      <c r="M39" s="236">
        <f t="shared" si="7"/>
        <v>27.259259259259256</v>
      </c>
    </row>
    <row r="40" spans="1:14" x14ac:dyDescent="0.25">
      <c r="A40" s="24"/>
      <c r="B40" s="62" t="s">
        <v>56</v>
      </c>
      <c r="C40" s="25">
        <v>992</v>
      </c>
      <c r="D40" s="26" t="s">
        <v>23</v>
      </c>
      <c r="E40" s="26" t="s">
        <v>26</v>
      </c>
      <c r="F40" s="27" t="s">
        <v>79</v>
      </c>
      <c r="G40" s="28" t="s">
        <v>68</v>
      </c>
      <c r="H40" s="28" t="s">
        <v>24</v>
      </c>
      <c r="I40" s="29" t="s">
        <v>136</v>
      </c>
      <c r="J40" s="26"/>
      <c r="K40" s="96">
        <f>K41</f>
        <v>3.8</v>
      </c>
      <c r="L40" s="96">
        <v>3.8</v>
      </c>
      <c r="M40" s="236">
        <f t="shared" si="7"/>
        <v>100</v>
      </c>
    </row>
    <row r="41" spans="1:14" ht="45" x14ac:dyDescent="0.25">
      <c r="A41" s="24"/>
      <c r="B41" s="62" t="s">
        <v>84</v>
      </c>
      <c r="C41" s="25">
        <v>992</v>
      </c>
      <c r="D41" s="26" t="s">
        <v>23</v>
      </c>
      <c r="E41" s="26" t="s">
        <v>26</v>
      </c>
      <c r="F41" s="27" t="s">
        <v>79</v>
      </c>
      <c r="G41" s="28" t="s">
        <v>68</v>
      </c>
      <c r="H41" s="28" t="s">
        <v>24</v>
      </c>
      <c r="I41" s="29" t="s">
        <v>149</v>
      </c>
      <c r="J41" s="26"/>
      <c r="K41" s="96">
        <f>K42</f>
        <v>3.8</v>
      </c>
      <c r="L41" s="96">
        <f t="shared" ref="L41" si="21">L42</f>
        <v>4.8</v>
      </c>
      <c r="M41" s="236">
        <f t="shared" si="7"/>
        <v>126.31578947368421</v>
      </c>
    </row>
    <row r="42" spans="1:14" ht="44.25" customHeight="1" x14ac:dyDescent="0.25">
      <c r="A42" s="125"/>
      <c r="B42" s="69" t="s">
        <v>80</v>
      </c>
      <c r="C42" s="126">
        <v>992</v>
      </c>
      <c r="D42" s="143" t="s">
        <v>23</v>
      </c>
      <c r="E42" s="143" t="s">
        <v>26</v>
      </c>
      <c r="F42" s="288" t="s">
        <v>79</v>
      </c>
      <c r="G42" s="289" t="s">
        <v>68</v>
      </c>
      <c r="H42" s="289" t="s">
        <v>24</v>
      </c>
      <c r="I42" s="159" t="s">
        <v>149</v>
      </c>
      <c r="J42" s="143" t="s">
        <v>81</v>
      </c>
      <c r="K42" s="144">
        <v>3.8</v>
      </c>
      <c r="L42" s="144">
        <v>4.8</v>
      </c>
      <c r="M42" s="236">
        <f t="shared" si="7"/>
        <v>126.31578947368421</v>
      </c>
    </row>
    <row r="43" spans="1:14" x14ac:dyDescent="0.25">
      <c r="A43" s="24"/>
      <c r="B43" s="68" t="s">
        <v>406</v>
      </c>
      <c r="C43" s="25">
        <v>992</v>
      </c>
      <c r="D43" s="200" t="s">
        <v>23</v>
      </c>
      <c r="E43" s="200" t="s">
        <v>26</v>
      </c>
      <c r="F43" s="288" t="s">
        <v>79</v>
      </c>
      <c r="G43" s="289" t="s">
        <v>159</v>
      </c>
      <c r="H43" s="289" t="s">
        <v>24</v>
      </c>
      <c r="I43" s="159" t="s">
        <v>136</v>
      </c>
      <c r="J43" s="200"/>
      <c r="K43" s="96">
        <f>K44+K46</f>
        <v>85.4</v>
      </c>
      <c r="L43" s="96">
        <f t="shared" ref="L43" si="22">L44+L46</f>
        <v>21.3</v>
      </c>
      <c r="M43" s="236">
        <f t="shared" si="7"/>
        <v>24.94145199063232</v>
      </c>
    </row>
    <row r="44" spans="1:14" ht="60" x14ac:dyDescent="0.25">
      <c r="A44" s="24"/>
      <c r="B44" s="68" t="s">
        <v>407</v>
      </c>
      <c r="C44" s="25">
        <v>992</v>
      </c>
      <c r="D44" s="200" t="s">
        <v>23</v>
      </c>
      <c r="E44" s="200" t="s">
        <v>26</v>
      </c>
      <c r="F44" s="288" t="s">
        <v>79</v>
      </c>
      <c r="G44" s="289" t="s">
        <v>159</v>
      </c>
      <c r="H44" s="289" t="s">
        <v>24</v>
      </c>
      <c r="I44" s="159" t="s">
        <v>408</v>
      </c>
      <c r="J44" s="200"/>
      <c r="K44" s="96">
        <f>K45</f>
        <v>48.2</v>
      </c>
      <c r="L44" s="96">
        <f t="shared" ref="L44" si="23">L45</f>
        <v>12</v>
      </c>
      <c r="M44" s="236">
        <f t="shared" si="7"/>
        <v>24.896265560165972</v>
      </c>
    </row>
    <row r="45" spans="1:14" x14ac:dyDescent="0.25">
      <c r="A45" s="24"/>
      <c r="B45" s="68" t="s">
        <v>70</v>
      </c>
      <c r="C45" s="25">
        <v>992</v>
      </c>
      <c r="D45" s="200" t="s">
        <v>23</v>
      </c>
      <c r="E45" s="200" t="s">
        <v>26</v>
      </c>
      <c r="F45" s="288" t="s">
        <v>79</v>
      </c>
      <c r="G45" s="289" t="s">
        <v>159</v>
      </c>
      <c r="H45" s="289" t="s">
        <v>24</v>
      </c>
      <c r="I45" s="159" t="s">
        <v>408</v>
      </c>
      <c r="J45" s="200" t="s">
        <v>71</v>
      </c>
      <c r="K45" s="96">
        <v>48.2</v>
      </c>
      <c r="L45" s="96">
        <v>12</v>
      </c>
      <c r="M45" s="236">
        <f t="shared" si="7"/>
        <v>24.896265560165972</v>
      </c>
    </row>
    <row r="46" spans="1:14" ht="45" x14ac:dyDescent="0.25">
      <c r="A46" s="24"/>
      <c r="B46" s="68" t="s">
        <v>409</v>
      </c>
      <c r="C46" s="25">
        <v>992</v>
      </c>
      <c r="D46" s="200" t="s">
        <v>23</v>
      </c>
      <c r="E46" s="200" t="s">
        <v>26</v>
      </c>
      <c r="F46" s="288" t="s">
        <v>79</v>
      </c>
      <c r="G46" s="289" t="s">
        <v>159</v>
      </c>
      <c r="H46" s="289" t="s">
        <v>24</v>
      </c>
      <c r="I46" s="159" t="s">
        <v>413</v>
      </c>
      <c r="J46" s="200"/>
      <c r="K46" s="96">
        <f>K47</f>
        <v>37.200000000000003</v>
      </c>
      <c r="L46" s="96">
        <f t="shared" ref="L46" si="24">L47</f>
        <v>9.3000000000000007</v>
      </c>
      <c r="M46" s="236">
        <f t="shared" si="7"/>
        <v>25</v>
      </c>
    </row>
    <row r="47" spans="1:14" x14ac:dyDescent="0.25">
      <c r="A47" s="24"/>
      <c r="B47" s="68" t="s">
        <v>70</v>
      </c>
      <c r="C47" s="25">
        <v>992</v>
      </c>
      <c r="D47" s="200" t="s">
        <v>23</v>
      </c>
      <c r="E47" s="200" t="s">
        <v>26</v>
      </c>
      <c r="F47" s="200" t="s">
        <v>79</v>
      </c>
      <c r="G47" s="200" t="s">
        <v>159</v>
      </c>
      <c r="H47" s="200" t="s">
        <v>24</v>
      </c>
      <c r="I47" s="200" t="s">
        <v>413</v>
      </c>
      <c r="J47" s="200" t="s">
        <v>71</v>
      </c>
      <c r="K47" s="96">
        <v>37.200000000000003</v>
      </c>
      <c r="L47" s="96">
        <v>9.3000000000000007</v>
      </c>
      <c r="M47" s="236">
        <f t="shared" si="7"/>
        <v>25</v>
      </c>
    </row>
    <row r="48" spans="1:14" x14ac:dyDescent="0.25">
      <c r="A48" s="24"/>
      <c r="B48" s="52" t="s">
        <v>85</v>
      </c>
      <c r="C48" s="53">
        <v>992</v>
      </c>
      <c r="D48" s="54" t="s">
        <v>23</v>
      </c>
      <c r="E48" s="54" t="s">
        <v>41</v>
      </c>
      <c r="F48" s="55"/>
      <c r="G48" s="56"/>
      <c r="H48" s="56"/>
      <c r="I48" s="57"/>
      <c r="J48" s="54"/>
      <c r="K48" s="95">
        <f>K52</f>
        <v>11</v>
      </c>
      <c r="L48" s="95">
        <f t="shared" ref="L48" si="25">L52</f>
        <v>0</v>
      </c>
      <c r="M48" s="243">
        <f t="shared" si="7"/>
        <v>0</v>
      </c>
    </row>
    <row r="49" spans="1:256" x14ac:dyDescent="0.25">
      <c r="A49" s="24"/>
      <c r="B49" s="62" t="s">
        <v>58</v>
      </c>
      <c r="C49" s="25">
        <v>992</v>
      </c>
      <c r="D49" s="26" t="s">
        <v>23</v>
      </c>
      <c r="E49" s="26" t="s">
        <v>41</v>
      </c>
      <c r="F49" s="27" t="s">
        <v>79</v>
      </c>
      <c r="G49" s="28" t="s">
        <v>66</v>
      </c>
      <c r="H49" s="28" t="s">
        <v>24</v>
      </c>
      <c r="I49" s="29" t="s">
        <v>136</v>
      </c>
      <c r="J49" s="26"/>
      <c r="K49" s="96">
        <f>K52</f>
        <v>11</v>
      </c>
      <c r="L49" s="96">
        <f t="shared" ref="L49" si="26">L52</f>
        <v>0</v>
      </c>
      <c r="M49" s="236">
        <f t="shared" si="7"/>
        <v>0</v>
      </c>
    </row>
    <row r="50" spans="1:256" ht="30" x14ac:dyDescent="0.25">
      <c r="A50" s="24"/>
      <c r="B50" s="62" t="s">
        <v>54</v>
      </c>
      <c r="C50" s="25">
        <v>992</v>
      </c>
      <c r="D50" s="26" t="s">
        <v>23</v>
      </c>
      <c r="E50" s="26" t="s">
        <v>41</v>
      </c>
      <c r="F50" s="27" t="s">
        <v>79</v>
      </c>
      <c r="G50" s="28" t="s">
        <v>86</v>
      </c>
      <c r="H50" s="28" t="s">
        <v>24</v>
      </c>
      <c r="I50" s="29" t="s">
        <v>136</v>
      </c>
      <c r="J50" s="26"/>
      <c r="K50" s="96">
        <f>K52</f>
        <v>11</v>
      </c>
      <c r="L50" s="96">
        <f t="shared" ref="L50" si="27">L52</f>
        <v>0</v>
      </c>
      <c r="M50" s="236">
        <f t="shared" si="7"/>
        <v>0</v>
      </c>
    </row>
    <row r="51" spans="1:256" x14ac:dyDescent="0.25">
      <c r="A51" s="24"/>
      <c r="B51" s="62" t="s">
        <v>87</v>
      </c>
      <c r="C51" s="25">
        <v>992</v>
      </c>
      <c r="D51" s="26" t="s">
        <v>23</v>
      </c>
      <c r="E51" s="26" t="s">
        <v>41</v>
      </c>
      <c r="F51" s="27" t="s">
        <v>79</v>
      </c>
      <c r="G51" s="28" t="s">
        <v>86</v>
      </c>
      <c r="H51" s="28" t="s">
        <v>24</v>
      </c>
      <c r="I51" s="29" t="s">
        <v>150</v>
      </c>
      <c r="J51" s="26"/>
      <c r="K51" s="96">
        <f>K52</f>
        <v>11</v>
      </c>
      <c r="L51" s="96">
        <f t="shared" ref="L51" si="28">L52</f>
        <v>0</v>
      </c>
      <c r="M51" s="236">
        <f t="shared" si="7"/>
        <v>0</v>
      </c>
    </row>
    <row r="52" spans="1:256" x14ac:dyDescent="0.25">
      <c r="A52" s="24"/>
      <c r="B52" s="62" t="s">
        <v>82</v>
      </c>
      <c r="C52" s="25">
        <v>992</v>
      </c>
      <c r="D52" s="26" t="s">
        <v>23</v>
      </c>
      <c r="E52" s="26" t="s">
        <v>41</v>
      </c>
      <c r="F52" s="27" t="s">
        <v>79</v>
      </c>
      <c r="G52" s="28" t="s">
        <v>86</v>
      </c>
      <c r="H52" s="28" t="s">
        <v>24</v>
      </c>
      <c r="I52" s="29" t="s">
        <v>150</v>
      </c>
      <c r="J52" s="26" t="s">
        <v>83</v>
      </c>
      <c r="K52" s="96">
        <v>11</v>
      </c>
      <c r="L52" s="96">
        <v>0</v>
      </c>
      <c r="M52" s="236">
        <f t="shared" si="7"/>
        <v>0</v>
      </c>
    </row>
    <row r="53" spans="1:256" s="58" customFormat="1" ht="28.5" customHeight="1" x14ac:dyDescent="0.25">
      <c r="A53" s="51"/>
      <c r="B53" s="66" t="s">
        <v>9</v>
      </c>
      <c r="C53" s="237">
        <v>992</v>
      </c>
      <c r="D53" s="238" t="s">
        <v>23</v>
      </c>
      <c r="E53" s="238">
        <v>13</v>
      </c>
      <c r="F53" s="239"/>
      <c r="G53" s="240"/>
      <c r="H53" s="241"/>
      <c r="I53" s="242"/>
      <c r="J53" s="238"/>
      <c r="K53" s="243">
        <f>K57+K63+K61</f>
        <v>5893.2</v>
      </c>
      <c r="L53" s="243">
        <f t="shared" ref="L53" si="29">L57+L63+L61</f>
        <v>2249.8000000000002</v>
      </c>
      <c r="M53" s="243">
        <f t="shared" si="7"/>
        <v>38.176203081517684</v>
      </c>
      <c r="N53" s="149"/>
    </row>
    <row r="54" spans="1:256" ht="72" customHeight="1" x14ac:dyDescent="0.25">
      <c r="A54" s="24"/>
      <c r="B54" s="30" t="s">
        <v>170</v>
      </c>
      <c r="C54" s="25">
        <v>992</v>
      </c>
      <c r="D54" s="26" t="s">
        <v>23</v>
      </c>
      <c r="E54" s="26">
        <v>13</v>
      </c>
      <c r="F54" s="27" t="s">
        <v>41</v>
      </c>
      <c r="G54" s="28" t="s">
        <v>66</v>
      </c>
      <c r="H54" s="28" t="s">
        <v>24</v>
      </c>
      <c r="I54" s="29" t="s">
        <v>136</v>
      </c>
      <c r="J54" s="70"/>
      <c r="K54" s="96">
        <f>K57</f>
        <v>14.4</v>
      </c>
      <c r="L54" s="96">
        <f t="shared" ref="L54" si="30">L57</f>
        <v>0</v>
      </c>
      <c r="M54" s="236">
        <f t="shared" si="7"/>
        <v>0</v>
      </c>
    </row>
    <row r="55" spans="1:256" ht="34.5" customHeight="1" x14ac:dyDescent="0.25">
      <c r="A55" s="24"/>
      <c r="B55" s="30" t="s">
        <v>92</v>
      </c>
      <c r="C55" s="25">
        <v>992</v>
      </c>
      <c r="D55" s="26" t="s">
        <v>23</v>
      </c>
      <c r="E55" s="26">
        <v>13</v>
      </c>
      <c r="F55" s="27" t="s">
        <v>41</v>
      </c>
      <c r="G55" s="28" t="s">
        <v>75</v>
      </c>
      <c r="H55" s="28" t="s">
        <v>24</v>
      </c>
      <c r="I55" s="29" t="s">
        <v>136</v>
      </c>
      <c r="J55" s="70"/>
      <c r="K55" s="96">
        <f>K57</f>
        <v>14.4</v>
      </c>
      <c r="L55" s="96">
        <f t="shared" ref="L55" si="31">L57</f>
        <v>0</v>
      </c>
      <c r="M55" s="236">
        <f t="shared" si="7"/>
        <v>0</v>
      </c>
    </row>
    <row r="56" spans="1:256" s="21" customFormat="1" ht="44.25" customHeight="1" x14ac:dyDescent="0.25">
      <c r="A56" s="19"/>
      <c r="B56" s="127" t="s">
        <v>93</v>
      </c>
      <c r="C56" s="128">
        <v>992</v>
      </c>
      <c r="D56" s="16" t="s">
        <v>23</v>
      </c>
      <c r="E56" s="16">
        <v>13</v>
      </c>
      <c r="F56" s="118" t="s">
        <v>41</v>
      </c>
      <c r="G56" s="120" t="s">
        <v>75</v>
      </c>
      <c r="H56" s="120" t="s">
        <v>24</v>
      </c>
      <c r="I56" s="17" t="s">
        <v>140</v>
      </c>
      <c r="J56" s="20"/>
      <c r="K56" s="129">
        <f>K57</f>
        <v>14.4</v>
      </c>
      <c r="L56" s="129">
        <f t="shared" ref="L56" si="32">L57</f>
        <v>0</v>
      </c>
      <c r="M56" s="236">
        <f t="shared" si="7"/>
        <v>0</v>
      </c>
      <c r="N56" s="150"/>
    </row>
    <row r="57" spans="1:256" ht="29.25" customHeight="1" x14ac:dyDescent="0.25">
      <c r="A57" s="24"/>
      <c r="B57" s="62" t="s">
        <v>80</v>
      </c>
      <c r="C57" s="25">
        <v>992</v>
      </c>
      <c r="D57" s="26" t="s">
        <v>23</v>
      </c>
      <c r="E57" s="26">
        <v>13</v>
      </c>
      <c r="F57" s="27" t="s">
        <v>41</v>
      </c>
      <c r="G57" s="28" t="s">
        <v>75</v>
      </c>
      <c r="H57" s="28" t="s">
        <v>24</v>
      </c>
      <c r="I57" s="29" t="s">
        <v>140</v>
      </c>
      <c r="J57" s="26" t="s">
        <v>81</v>
      </c>
      <c r="K57" s="96">
        <v>14.4</v>
      </c>
      <c r="L57" s="96">
        <v>0</v>
      </c>
      <c r="M57" s="236">
        <f t="shared" si="7"/>
        <v>0</v>
      </c>
    </row>
    <row r="58" spans="1:256" ht="66" customHeight="1" x14ac:dyDescent="0.25">
      <c r="A58" s="24"/>
      <c r="B58" s="30" t="s">
        <v>254</v>
      </c>
      <c r="C58" s="128">
        <v>992</v>
      </c>
      <c r="D58" s="16" t="s">
        <v>23</v>
      </c>
      <c r="E58" s="16">
        <v>13</v>
      </c>
      <c r="F58" s="118" t="s">
        <v>40</v>
      </c>
      <c r="G58" s="120" t="s">
        <v>66</v>
      </c>
      <c r="H58" s="120" t="s">
        <v>24</v>
      </c>
      <c r="I58" s="17" t="s">
        <v>136</v>
      </c>
      <c r="J58" s="16"/>
      <c r="K58" s="96">
        <f>K61</f>
        <v>224.5</v>
      </c>
      <c r="L58" s="96">
        <f t="shared" ref="L58" si="33">L61</f>
        <v>14</v>
      </c>
      <c r="M58" s="236">
        <f t="shared" si="7"/>
        <v>6.2360801781737196</v>
      </c>
    </row>
    <row r="59" spans="1:256" ht="23.25" customHeight="1" x14ac:dyDescent="0.25">
      <c r="A59" s="24"/>
      <c r="B59" s="127" t="s">
        <v>199</v>
      </c>
      <c r="C59" s="128">
        <v>992</v>
      </c>
      <c r="D59" s="16" t="s">
        <v>23</v>
      </c>
      <c r="E59" s="16">
        <v>13</v>
      </c>
      <c r="F59" s="118" t="s">
        <v>40</v>
      </c>
      <c r="G59" s="120" t="s">
        <v>66</v>
      </c>
      <c r="H59" s="120" t="s">
        <v>24</v>
      </c>
      <c r="I59" s="17" t="s">
        <v>136</v>
      </c>
      <c r="J59" s="16"/>
      <c r="K59" s="129">
        <f>K61</f>
        <v>224.5</v>
      </c>
      <c r="L59" s="129">
        <f t="shared" ref="L59" si="34">L61</f>
        <v>14</v>
      </c>
      <c r="M59" s="236">
        <f t="shared" si="7"/>
        <v>6.2360801781737196</v>
      </c>
    </row>
    <row r="60" spans="1:256" ht="58.5" customHeight="1" x14ac:dyDescent="0.25">
      <c r="A60" s="24"/>
      <c r="B60" s="127" t="s">
        <v>201</v>
      </c>
      <c r="C60" s="128">
        <v>992</v>
      </c>
      <c r="D60" s="16" t="s">
        <v>23</v>
      </c>
      <c r="E60" s="16">
        <v>13</v>
      </c>
      <c r="F60" s="118" t="s">
        <v>40</v>
      </c>
      <c r="G60" s="120" t="s">
        <v>75</v>
      </c>
      <c r="H60" s="120" t="s">
        <v>24</v>
      </c>
      <c r="I60" s="17" t="s">
        <v>200</v>
      </c>
      <c r="J60" s="16"/>
      <c r="K60" s="129">
        <f>K61</f>
        <v>224.5</v>
      </c>
      <c r="L60" s="129">
        <f t="shared" ref="L60" si="35">L61</f>
        <v>14</v>
      </c>
      <c r="M60" s="236">
        <f t="shared" si="7"/>
        <v>6.2360801781737196</v>
      </c>
    </row>
    <row r="61" spans="1:256" ht="35.25" customHeight="1" x14ac:dyDescent="0.25">
      <c r="A61" s="24"/>
      <c r="B61" s="14" t="s">
        <v>80</v>
      </c>
      <c r="C61" s="128">
        <v>992</v>
      </c>
      <c r="D61" s="16" t="s">
        <v>23</v>
      </c>
      <c r="E61" s="16">
        <v>13</v>
      </c>
      <c r="F61" s="118" t="s">
        <v>40</v>
      </c>
      <c r="G61" s="120" t="s">
        <v>75</v>
      </c>
      <c r="H61" s="120" t="s">
        <v>24</v>
      </c>
      <c r="I61" s="17" t="s">
        <v>200</v>
      </c>
      <c r="J61" s="16" t="s">
        <v>81</v>
      </c>
      <c r="K61" s="129">
        <v>224.5</v>
      </c>
      <c r="L61" s="129">
        <v>14</v>
      </c>
      <c r="M61" s="236">
        <f t="shared" si="7"/>
        <v>6.2360801781737196</v>
      </c>
    </row>
    <row r="62" spans="1:256" s="58" customFormat="1" x14ac:dyDescent="0.25">
      <c r="A62" s="24"/>
      <c r="B62" s="62" t="s">
        <v>52</v>
      </c>
      <c r="C62" s="25">
        <v>992</v>
      </c>
      <c r="D62" s="26" t="s">
        <v>23</v>
      </c>
      <c r="E62" s="26" t="s">
        <v>40</v>
      </c>
      <c r="F62" s="27" t="s">
        <v>79</v>
      </c>
      <c r="G62" s="28" t="s">
        <v>75</v>
      </c>
      <c r="H62" s="28" t="s">
        <v>24</v>
      </c>
      <c r="I62" s="29" t="s">
        <v>136</v>
      </c>
      <c r="J62" s="26"/>
      <c r="K62" s="96">
        <f>K63</f>
        <v>5654.3</v>
      </c>
      <c r="L62" s="96">
        <f t="shared" ref="L62" si="36">L63</f>
        <v>2235.8000000000002</v>
      </c>
      <c r="M62" s="236">
        <f t="shared" si="7"/>
        <v>39.541587818120725</v>
      </c>
      <c r="N62" s="146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  <c r="EG62" s="59"/>
      <c r="EH62" s="59"/>
      <c r="EI62" s="59"/>
      <c r="EJ62" s="59"/>
      <c r="EK62" s="59"/>
      <c r="EL62" s="59"/>
      <c r="EM62" s="59"/>
      <c r="EN62" s="59"/>
      <c r="EO62" s="59"/>
      <c r="EP62" s="59"/>
      <c r="EQ62" s="59"/>
      <c r="ER62" s="59"/>
      <c r="ES62" s="59"/>
      <c r="ET62" s="59"/>
      <c r="EU62" s="59"/>
      <c r="EV62" s="59"/>
      <c r="EW62" s="59"/>
      <c r="EX62" s="59"/>
      <c r="EY62" s="59"/>
      <c r="EZ62" s="59"/>
      <c r="FA62" s="59"/>
      <c r="FB62" s="59"/>
      <c r="FC62" s="59"/>
      <c r="FD62" s="59"/>
      <c r="FE62" s="59"/>
      <c r="FF62" s="59"/>
      <c r="FG62" s="59"/>
      <c r="FH62" s="59"/>
      <c r="FI62" s="59"/>
      <c r="FJ62" s="59"/>
      <c r="FK62" s="59"/>
      <c r="FL62" s="59"/>
      <c r="FM62" s="59"/>
      <c r="FN62" s="59"/>
      <c r="FO62" s="59"/>
      <c r="FP62" s="59"/>
      <c r="FQ62" s="59"/>
      <c r="FR62" s="59"/>
      <c r="FS62" s="59"/>
      <c r="FT62" s="59"/>
      <c r="FU62" s="59"/>
      <c r="FV62" s="59"/>
      <c r="FW62" s="59"/>
      <c r="FX62" s="59"/>
      <c r="FY62" s="59"/>
      <c r="FZ62" s="59"/>
      <c r="GA62" s="59"/>
      <c r="GB62" s="59"/>
      <c r="GC62" s="59"/>
      <c r="GD62" s="59"/>
      <c r="GE62" s="59"/>
      <c r="GF62" s="59"/>
      <c r="GG62" s="59"/>
      <c r="GH62" s="59"/>
      <c r="GI62" s="59"/>
      <c r="GJ62" s="59"/>
      <c r="GK62" s="59"/>
      <c r="GL62" s="59"/>
      <c r="GM62" s="59"/>
      <c r="GN62" s="59"/>
      <c r="GO62" s="59"/>
      <c r="GP62" s="59"/>
      <c r="GQ62" s="59"/>
      <c r="GR62" s="59"/>
      <c r="GS62" s="59"/>
      <c r="GT62" s="59"/>
      <c r="GU62" s="59"/>
      <c r="GV62" s="59"/>
      <c r="GW62" s="59"/>
      <c r="GX62" s="59"/>
      <c r="GY62" s="59"/>
      <c r="GZ62" s="59"/>
      <c r="HA62" s="59"/>
      <c r="HB62" s="59"/>
      <c r="HC62" s="59"/>
      <c r="HD62" s="59"/>
      <c r="HE62" s="59"/>
      <c r="HF62" s="59"/>
      <c r="HG62" s="59"/>
      <c r="HH62" s="59"/>
      <c r="HI62" s="59"/>
      <c r="HJ62" s="59"/>
      <c r="HK62" s="59"/>
      <c r="HL62" s="59"/>
      <c r="HM62" s="59"/>
      <c r="HN62" s="59"/>
      <c r="HO62" s="59"/>
      <c r="HP62" s="59"/>
      <c r="HQ62" s="59"/>
      <c r="HR62" s="59"/>
      <c r="HS62" s="59"/>
      <c r="HT62" s="59"/>
      <c r="HU62" s="59"/>
      <c r="HV62" s="59"/>
      <c r="HW62" s="59"/>
      <c r="HX62" s="59"/>
      <c r="HY62" s="59"/>
      <c r="HZ62" s="59"/>
      <c r="IA62" s="59"/>
      <c r="IB62" s="59"/>
      <c r="IC62" s="59"/>
      <c r="ID62" s="59"/>
      <c r="IE62" s="59"/>
      <c r="IF62" s="59"/>
      <c r="IG62" s="59"/>
      <c r="IH62" s="59"/>
      <c r="II62" s="59"/>
      <c r="IJ62" s="59"/>
      <c r="IK62" s="59"/>
      <c r="IL62" s="59"/>
      <c r="IM62" s="59"/>
      <c r="IN62" s="59"/>
      <c r="IO62" s="59"/>
      <c r="IP62" s="59"/>
      <c r="IQ62" s="59"/>
      <c r="IR62" s="59"/>
      <c r="IS62" s="59"/>
      <c r="IT62" s="59"/>
      <c r="IU62" s="59"/>
      <c r="IV62" s="59"/>
    </row>
    <row r="63" spans="1:256" x14ac:dyDescent="0.25">
      <c r="A63" s="24"/>
      <c r="B63" s="62" t="s">
        <v>184</v>
      </c>
      <c r="C63" s="25">
        <v>992</v>
      </c>
      <c r="D63" s="26" t="s">
        <v>23</v>
      </c>
      <c r="E63" s="26" t="s">
        <v>40</v>
      </c>
      <c r="F63" s="27" t="s">
        <v>79</v>
      </c>
      <c r="G63" s="28" t="s">
        <v>75</v>
      </c>
      <c r="H63" s="28" t="s">
        <v>24</v>
      </c>
      <c r="I63" s="29" t="s">
        <v>185</v>
      </c>
      <c r="J63" s="26" t="s">
        <v>83</v>
      </c>
      <c r="K63" s="96">
        <v>5654.3</v>
      </c>
      <c r="L63" s="96">
        <v>2235.8000000000002</v>
      </c>
      <c r="M63" s="236">
        <f t="shared" si="7"/>
        <v>39.541587818120725</v>
      </c>
    </row>
    <row r="64" spans="1:256" s="58" customFormat="1" ht="14.25" x14ac:dyDescent="0.2">
      <c r="A64" s="51"/>
      <c r="B64" s="52" t="s">
        <v>34</v>
      </c>
      <c r="C64" s="53">
        <v>992</v>
      </c>
      <c r="D64" s="54" t="s">
        <v>25</v>
      </c>
      <c r="E64" s="54" t="s">
        <v>24</v>
      </c>
      <c r="F64" s="55"/>
      <c r="G64" s="56"/>
      <c r="H64" s="56"/>
      <c r="I64" s="57"/>
      <c r="J64" s="54"/>
      <c r="K64" s="95">
        <f>K69</f>
        <v>212.3</v>
      </c>
      <c r="L64" s="95">
        <f t="shared" ref="L64" si="37">L69</f>
        <v>47.4</v>
      </c>
      <c r="M64" s="243">
        <f t="shared" si="7"/>
        <v>22.326895902025434</v>
      </c>
      <c r="N64" s="149"/>
    </row>
    <row r="65" spans="1:14" ht="32.25" customHeight="1" x14ac:dyDescent="0.25">
      <c r="A65" s="24"/>
      <c r="B65" s="52" t="s">
        <v>11</v>
      </c>
      <c r="C65" s="53">
        <v>992</v>
      </c>
      <c r="D65" s="54" t="s">
        <v>25</v>
      </c>
      <c r="E65" s="54" t="s">
        <v>27</v>
      </c>
      <c r="F65" s="55"/>
      <c r="G65" s="56"/>
      <c r="H65" s="56"/>
      <c r="I65" s="57"/>
      <c r="J65" s="54"/>
      <c r="K65" s="117">
        <f>K64</f>
        <v>212.3</v>
      </c>
      <c r="L65" s="117">
        <f t="shared" ref="L65" si="38">L64</f>
        <v>47.4</v>
      </c>
      <c r="M65" s="243">
        <f t="shared" si="7"/>
        <v>22.326895902025434</v>
      </c>
    </row>
    <row r="66" spans="1:14" x14ac:dyDescent="0.25">
      <c r="A66" s="24"/>
      <c r="B66" s="62" t="s">
        <v>173</v>
      </c>
      <c r="C66" s="25">
        <v>992</v>
      </c>
      <c r="D66" s="26" t="s">
        <v>25</v>
      </c>
      <c r="E66" s="26" t="s">
        <v>27</v>
      </c>
      <c r="F66" s="27" t="s">
        <v>79</v>
      </c>
      <c r="G66" s="28" t="s">
        <v>66</v>
      </c>
      <c r="H66" s="28" t="s">
        <v>24</v>
      </c>
      <c r="I66" s="29" t="s">
        <v>67</v>
      </c>
      <c r="J66" s="26"/>
      <c r="K66" s="96">
        <f>K64</f>
        <v>212.3</v>
      </c>
      <c r="L66" s="96">
        <f t="shared" ref="L66" si="39">L64</f>
        <v>47.4</v>
      </c>
      <c r="M66" s="236">
        <f t="shared" si="7"/>
        <v>22.326895902025434</v>
      </c>
    </row>
    <row r="67" spans="1:14" hidden="1" x14ac:dyDescent="0.25">
      <c r="A67" s="24"/>
      <c r="B67" s="62" t="s">
        <v>173</v>
      </c>
      <c r="C67" s="25">
        <v>992</v>
      </c>
      <c r="D67" s="26" t="s">
        <v>25</v>
      </c>
      <c r="E67" s="26" t="s">
        <v>27</v>
      </c>
      <c r="F67" s="27" t="s">
        <v>79</v>
      </c>
      <c r="G67" s="28" t="s">
        <v>75</v>
      </c>
      <c r="H67" s="28" t="s">
        <v>24</v>
      </c>
      <c r="I67" s="29" t="s">
        <v>67</v>
      </c>
      <c r="J67" s="26"/>
      <c r="K67" s="96">
        <f>K64</f>
        <v>212.3</v>
      </c>
      <c r="L67" s="96">
        <f t="shared" ref="L67" si="40">L64</f>
        <v>47.4</v>
      </c>
      <c r="M67" s="236">
        <f t="shared" si="7"/>
        <v>22.326895902025434</v>
      </c>
    </row>
    <row r="68" spans="1:14" ht="46.5" customHeight="1" x14ac:dyDescent="0.25">
      <c r="A68" s="24"/>
      <c r="B68" s="62" t="s">
        <v>35</v>
      </c>
      <c r="C68" s="25">
        <v>992</v>
      </c>
      <c r="D68" s="26" t="s">
        <v>25</v>
      </c>
      <c r="E68" s="26" t="s">
        <v>27</v>
      </c>
      <c r="F68" s="27" t="s">
        <v>79</v>
      </c>
      <c r="G68" s="28" t="s">
        <v>75</v>
      </c>
      <c r="H68" s="28" t="s">
        <v>24</v>
      </c>
      <c r="I68" s="29" t="s">
        <v>152</v>
      </c>
      <c r="J68" s="26"/>
      <c r="K68" s="96">
        <f>K69</f>
        <v>212.3</v>
      </c>
      <c r="L68" s="96">
        <f t="shared" ref="L68" si="41">L69</f>
        <v>47.4</v>
      </c>
      <c r="M68" s="236">
        <f t="shared" si="7"/>
        <v>22.326895902025434</v>
      </c>
    </row>
    <row r="69" spans="1:14" ht="75" customHeight="1" x14ac:dyDescent="0.25">
      <c r="A69" s="24"/>
      <c r="B69" s="62" t="s">
        <v>76</v>
      </c>
      <c r="C69" s="25">
        <v>992</v>
      </c>
      <c r="D69" s="26" t="s">
        <v>25</v>
      </c>
      <c r="E69" s="26" t="s">
        <v>27</v>
      </c>
      <c r="F69" s="27" t="s">
        <v>79</v>
      </c>
      <c r="G69" s="28" t="s">
        <v>75</v>
      </c>
      <c r="H69" s="28" t="s">
        <v>24</v>
      </c>
      <c r="I69" s="29" t="s">
        <v>152</v>
      </c>
      <c r="J69" s="26" t="s">
        <v>77</v>
      </c>
      <c r="K69" s="97">
        <v>212.3</v>
      </c>
      <c r="L69" s="97">
        <v>47.4</v>
      </c>
      <c r="M69" s="236">
        <f t="shared" si="7"/>
        <v>22.326895902025434</v>
      </c>
    </row>
    <row r="70" spans="1:14" s="58" customFormat="1" ht="39.75" customHeight="1" x14ac:dyDescent="0.2">
      <c r="A70" s="51"/>
      <c r="B70" s="66" t="s">
        <v>12</v>
      </c>
      <c r="C70" s="53">
        <v>992</v>
      </c>
      <c r="D70" s="54" t="s">
        <v>27</v>
      </c>
      <c r="E70" s="54" t="s">
        <v>24</v>
      </c>
      <c r="F70" s="55"/>
      <c r="G70" s="56"/>
      <c r="H70" s="56"/>
      <c r="I70" s="57"/>
      <c r="J70" s="54"/>
      <c r="K70" s="95">
        <f>K71+K80</f>
        <v>207.9</v>
      </c>
      <c r="L70" s="95">
        <f>L71+L80</f>
        <v>17.2</v>
      </c>
      <c r="M70" s="243">
        <f t="shared" si="7"/>
        <v>8.2732082732082723</v>
      </c>
      <c r="N70" s="149"/>
    </row>
    <row r="71" spans="1:14" ht="56.25" customHeight="1" x14ac:dyDescent="0.25">
      <c r="A71" s="24"/>
      <c r="B71" s="66" t="s">
        <v>13</v>
      </c>
      <c r="C71" s="53">
        <v>992</v>
      </c>
      <c r="D71" s="54" t="s">
        <v>27</v>
      </c>
      <c r="E71" s="54" t="s">
        <v>28</v>
      </c>
      <c r="F71" s="55" t="s">
        <v>24</v>
      </c>
      <c r="G71" s="56" t="s">
        <v>66</v>
      </c>
      <c r="H71" s="56" t="s">
        <v>24</v>
      </c>
      <c r="I71" s="57" t="s">
        <v>136</v>
      </c>
      <c r="J71" s="54"/>
      <c r="K71" s="95">
        <f>K75+K76</f>
        <v>187.9</v>
      </c>
      <c r="L71" s="95">
        <v>17.2</v>
      </c>
      <c r="M71" s="243">
        <f t="shared" si="7"/>
        <v>9.1538052155401797</v>
      </c>
    </row>
    <row r="72" spans="1:14" ht="60" x14ac:dyDescent="0.25">
      <c r="A72" s="24"/>
      <c r="B72" s="30" t="s">
        <v>172</v>
      </c>
      <c r="C72" s="25">
        <v>992</v>
      </c>
      <c r="D72" s="26" t="s">
        <v>27</v>
      </c>
      <c r="E72" s="26" t="s">
        <v>28</v>
      </c>
      <c r="F72" s="27" t="s">
        <v>30</v>
      </c>
      <c r="G72" s="28" t="s">
        <v>66</v>
      </c>
      <c r="H72" s="28" t="s">
        <v>24</v>
      </c>
      <c r="I72" s="29" t="s">
        <v>136</v>
      </c>
      <c r="J72" s="26"/>
      <c r="K72" s="96">
        <f>K75</f>
        <v>177.9</v>
      </c>
      <c r="L72" s="96">
        <f t="shared" ref="L72" si="42">L75</f>
        <v>14.2</v>
      </c>
      <c r="M72" s="236">
        <f t="shared" si="7"/>
        <v>7.9820123664980311</v>
      </c>
    </row>
    <row r="73" spans="1:14" ht="45.75" customHeight="1" x14ac:dyDescent="0.25">
      <c r="A73" s="24"/>
      <c r="B73" s="30" t="s">
        <v>175</v>
      </c>
      <c r="C73" s="25">
        <v>992</v>
      </c>
      <c r="D73" s="26" t="s">
        <v>27</v>
      </c>
      <c r="E73" s="26" t="s">
        <v>28</v>
      </c>
      <c r="F73" s="27" t="s">
        <v>30</v>
      </c>
      <c r="G73" s="28" t="s">
        <v>75</v>
      </c>
      <c r="H73" s="28" t="s">
        <v>24</v>
      </c>
      <c r="I73" s="29" t="s">
        <v>136</v>
      </c>
      <c r="J73" s="26"/>
      <c r="K73" s="96">
        <f>K75</f>
        <v>177.9</v>
      </c>
      <c r="L73" s="96">
        <f t="shared" ref="L73" si="43">L75</f>
        <v>14.2</v>
      </c>
      <c r="M73" s="236">
        <f t="shared" si="7"/>
        <v>7.9820123664980311</v>
      </c>
    </row>
    <row r="74" spans="1:14" ht="84" customHeight="1" x14ac:dyDescent="0.25">
      <c r="A74" s="24"/>
      <c r="B74" s="62" t="s">
        <v>424</v>
      </c>
      <c r="C74" s="25">
        <v>992</v>
      </c>
      <c r="D74" s="26" t="s">
        <v>27</v>
      </c>
      <c r="E74" s="26" t="s">
        <v>28</v>
      </c>
      <c r="F74" s="27" t="s">
        <v>30</v>
      </c>
      <c r="G74" s="28" t="s">
        <v>75</v>
      </c>
      <c r="H74" s="28" t="s">
        <v>24</v>
      </c>
      <c r="I74" s="29" t="s">
        <v>154</v>
      </c>
      <c r="J74" s="26"/>
      <c r="K74" s="96">
        <f>K75</f>
        <v>177.9</v>
      </c>
      <c r="L74" s="96">
        <f t="shared" ref="L74" si="44">L75</f>
        <v>14.2</v>
      </c>
      <c r="M74" s="236">
        <f t="shared" si="7"/>
        <v>7.9820123664980311</v>
      </c>
    </row>
    <row r="75" spans="1:14" ht="85.5" customHeight="1" x14ac:dyDescent="0.25">
      <c r="A75" s="24"/>
      <c r="B75" s="62" t="s">
        <v>76</v>
      </c>
      <c r="C75" s="25">
        <v>992</v>
      </c>
      <c r="D75" s="26" t="s">
        <v>27</v>
      </c>
      <c r="E75" s="26" t="s">
        <v>28</v>
      </c>
      <c r="F75" s="27" t="s">
        <v>30</v>
      </c>
      <c r="G75" s="28" t="s">
        <v>75</v>
      </c>
      <c r="H75" s="28" t="s">
        <v>24</v>
      </c>
      <c r="I75" s="29" t="s">
        <v>154</v>
      </c>
      <c r="J75" s="26" t="s">
        <v>77</v>
      </c>
      <c r="K75" s="96">
        <v>177.9</v>
      </c>
      <c r="L75" s="96">
        <v>14.2</v>
      </c>
      <c r="M75" s="236">
        <f t="shared" si="7"/>
        <v>7.9820123664980311</v>
      </c>
    </row>
    <row r="76" spans="1:14" ht="41.25" customHeight="1" x14ac:dyDescent="0.25">
      <c r="A76" s="24"/>
      <c r="B76" s="68" t="s">
        <v>80</v>
      </c>
      <c r="C76" s="25">
        <v>992</v>
      </c>
      <c r="D76" s="200" t="s">
        <v>27</v>
      </c>
      <c r="E76" s="200" t="s">
        <v>28</v>
      </c>
      <c r="F76" s="27" t="s">
        <v>30</v>
      </c>
      <c r="G76" s="28" t="s">
        <v>75</v>
      </c>
      <c r="H76" s="28" t="s">
        <v>24</v>
      </c>
      <c r="I76" s="29" t="s">
        <v>154</v>
      </c>
      <c r="J76" s="200" t="s">
        <v>81</v>
      </c>
      <c r="K76" s="96">
        <v>10</v>
      </c>
      <c r="L76" s="96">
        <v>3</v>
      </c>
      <c r="M76" s="236">
        <f t="shared" si="7"/>
        <v>30</v>
      </c>
    </row>
    <row r="77" spans="1:14" s="58" customFormat="1" ht="60.75" customHeight="1" x14ac:dyDescent="0.25">
      <c r="A77" s="24"/>
      <c r="B77" s="30" t="s">
        <v>172</v>
      </c>
      <c r="C77" s="25">
        <v>992</v>
      </c>
      <c r="D77" s="26" t="s">
        <v>27</v>
      </c>
      <c r="E77" s="26" t="s">
        <v>45</v>
      </c>
      <c r="F77" s="27" t="s">
        <v>30</v>
      </c>
      <c r="G77" s="28" t="s">
        <v>66</v>
      </c>
      <c r="H77" s="28" t="s">
        <v>24</v>
      </c>
      <c r="I77" s="29" t="s">
        <v>136</v>
      </c>
      <c r="J77" s="26"/>
      <c r="K77" s="96">
        <f>K80</f>
        <v>20</v>
      </c>
      <c r="L77" s="96">
        <f t="shared" ref="L77" si="45">L80</f>
        <v>0</v>
      </c>
      <c r="M77" s="236">
        <f t="shared" si="7"/>
        <v>0</v>
      </c>
      <c r="N77" s="149"/>
    </row>
    <row r="78" spans="1:14" ht="23.25" customHeight="1" x14ac:dyDescent="0.25">
      <c r="A78" s="24"/>
      <c r="B78" s="68" t="s">
        <v>95</v>
      </c>
      <c r="C78" s="25">
        <v>992</v>
      </c>
      <c r="D78" s="26" t="s">
        <v>27</v>
      </c>
      <c r="E78" s="121" t="s">
        <v>45</v>
      </c>
      <c r="F78" s="122" t="s">
        <v>30</v>
      </c>
      <c r="G78" s="123" t="s">
        <v>90</v>
      </c>
      <c r="H78" s="123" t="s">
        <v>24</v>
      </c>
      <c r="I78" s="124" t="s">
        <v>136</v>
      </c>
      <c r="J78" s="26"/>
      <c r="K78" s="96">
        <f>K80</f>
        <v>20</v>
      </c>
      <c r="L78" s="96">
        <f t="shared" ref="L78" si="46">L80</f>
        <v>0</v>
      </c>
      <c r="M78" s="236">
        <f t="shared" si="7"/>
        <v>0</v>
      </c>
    </row>
    <row r="79" spans="1:14" s="136" customFormat="1" ht="28.5" customHeight="1" x14ac:dyDescent="0.25">
      <c r="A79" s="134"/>
      <c r="B79" s="135" t="s">
        <v>174</v>
      </c>
      <c r="C79" s="25">
        <v>992</v>
      </c>
      <c r="D79" s="26" t="s">
        <v>27</v>
      </c>
      <c r="E79" s="26" t="s">
        <v>45</v>
      </c>
      <c r="F79" s="27" t="s">
        <v>30</v>
      </c>
      <c r="G79" s="28" t="s">
        <v>90</v>
      </c>
      <c r="H79" s="28" t="s">
        <v>24</v>
      </c>
      <c r="I79" s="29" t="s">
        <v>155</v>
      </c>
      <c r="J79" s="26"/>
      <c r="K79" s="96">
        <f>K80</f>
        <v>20</v>
      </c>
      <c r="L79" s="96">
        <f t="shared" ref="L79" si="47">L80</f>
        <v>0</v>
      </c>
      <c r="M79" s="236">
        <f t="shared" si="7"/>
        <v>0</v>
      </c>
      <c r="N79" s="151"/>
    </row>
    <row r="80" spans="1:14" s="136" customFormat="1" ht="35.25" customHeight="1" x14ac:dyDescent="0.25">
      <c r="A80" s="134"/>
      <c r="B80" s="198" t="s">
        <v>115</v>
      </c>
      <c r="C80" s="25">
        <v>992</v>
      </c>
      <c r="D80" s="26" t="s">
        <v>27</v>
      </c>
      <c r="E80" s="26" t="s">
        <v>45</v>
      </c>
      <c r="F80" s="27" t="s">
        <v>30</v>
      </c>
      <c r="G80" s="28" t="s">
        <v>90</v>
      </c>
      <c r="H80" s="28" t="s">
        <v>24</v>
      </c>
      <c r="I80" s="29" t="s">
        <v>155</v>
      </c>
      <c r="J80" s="26" t="s">
        <v>116</v>
      </c>
      <c r="K80" s="96">
        <v>20</v>
      </c>
      <c r="L80" s="96">
        <v>0</v>
      </c>
      <c r="M80" s="236">
        <f t="shared" si="7"/>
        <v>0</v>
      </c>
      <c r="N80" s="151"/>
    </row>
    <row r="81" spans="1:14" s="139" customFormat="1" ht="19.5" customHeight="1" x14ac:dyDescent="0.2">
      <c r="A81" s="137"/>
      <c r="B81" s="138" t="s">
        <v>15</v>
      </c>
      <c r="C81" s="53">
        <v>992</v>
      </c>
      <c r="D81" s="54" t="s">
        <v>26</v>
      </c>
      <c r="E81" s="54" t="s">
        <v>24</v>
      </c>
      <c r="F81" s="55"/>
      <c r="G81" s="56"/>
      <c r="H81" s="56"/>
      <c r="I81" s="57"/>
      <c r="J81" s="54"/>
      <c r="K81" s="95">
        <f>K82+K91+K96</f>
        <v>5691.6</v>
      </c>
      <c r="L81" s="95">
        <f t="shared" ref="L81" si="48">L82+L91+L96</f>
        <v>1020.4</v>
      </c>
      <c r="M81" s="243">
        <f t="shared" si="7"/>
        <v>17.928174854171058</v>
      </c>
      <c r="N81" s="152"/>
    </row>
    <row r="82" spans="1:14" x14ac:dyDescent="0.25">
      <c r="A82" s="24"/>
      <c r="B82" s="66" t="s">
        <v>97</v>
      </c>
      <c r="C82" s="53">
        <v>992</v>
      </c>
      <c r="D82" s="54" t="s">
        <v>26</v>
      </c>
      <c r="E82" s="54" t="s">
        <v>28</v>
      </c>
      <c r="F82" s="55"/>
      <c r="G82" s="56"/>
      <c r="H82" s="56"/>
      <c r="I82" s="57"/>
      <c r="J82" s="54"/>
      <c r="K82" s="95">
        <f>K90+K86</f>
        <v>5496.6</v>
      </c>
      <c r="L82" s="95">
        <f t="shared" ref="L82" si="49">L90+L86</f>
        <v>971</v>
      </c>
      <c r="M82" s="243">
        <f t="shared" ref="M82:M145" si="50">L82/K82*100</f>
        <v>17.665465924389622</v>
      </c>
    </row>
    <row r="83" spans="1:14" ht="45" x14ac:dyDescent="0.25">
      <c r="A83" s="24"/>
      <c r="B83" s="68" t="s">
        <v>483</v>
      </c>
      <c r="C83" s="25">
        <v>992</v>
      </c>
      <c r="D83" s="200" t="s">
        <v>26</v>
      </c>
      <c r="E83" s="200" t="s">
        <v>28</v>
      </c>
      <c r="F83" s="27" t="s">
        <v>25</v>
      </c>
      <c r="G83" s="28" t="s">
        <v>66</v>
      </c>
      <c r="H83" s="28" t="s">
        <v>24</v>
      </c>
      <c r="I83" s="29" t="s">
        <v>136</v>
      </c>
      <c r="J83" s="200"/>
      <c r="K83" s="96">
        <f>K84</f>
        <v>50</v>
      </c>
      <c r="L83" s="96">
        <f t="shared" ref="L83:L85" si="51">L84</f>
        <v>0</v>
      </c>
      <c r="M83" s="236">
        <f t="shared" si="50"/>
        <v>0</v>
      </c>
    </row>
    <row r="84" spans="1:14" x14ac:dyDescent="0.25">
      <c r="A84" s="24"/>
      <c r="B84" s="68" t="s">
        <v>109</v>
      </c>
      <c r="C84" s="25">
        <v>992</v>
      </c>
      <c r="D84" s="200" t="s">
        <v>26</v>
      </c>
      <c r="E84" s="200" t="s">
        <v>28</v>
      </c>
      <c r="F84" s="27" t="s">
        <v>25</v>
      </c>
      <c r="G84" s="28" t="s">
        <v>75</v>
      </c>
      <c r="H84" s="28" t="s">
        <v>24</v>
      </c>
      <c r="I84" s="29" t="s">
        <v>136</v>
      </c>
      <c r="J84" s="200"/>
      <c r="K84" s="96">
        <f>K85</f>
        <v>50</v>
      </c>
      <c r="L84" s="96">
        <f t="shared" si="51"/>
        <v>0</v>
      </c>
      <c r="M84" s="236">
        <f t="shared" si="50"/>
        <v>0</v>
      </c>
    </row>
    <row r="85" spans="1:14" ht="45" x14ac:dyDescent="0.25">
      <c r="A85" s="24"/>
      <c r="B85" s="68" t="s">
        <v>484</v>
      </c>
      <c r="C85" s="25">
        <v>992</v>
      </c>
      <c r="D85" s="200" t="s">
        <v>26</v>
      </c>
      <c r="E85" s="200" t="s">
        <v>28</v>
      </c>
      <c r="F85" s="27" t="s">
        <v>25</v>
      </c>
      <c r="G85" s="28" t="s">
        <v>75</v>
      </c>
      <c r="H85" s="28" t="s">
        <v>24</v>
      </c>
      <c r="I85" s="29" t="s">
        <v>135</v>
      </c>
      <c r="J85" s="200"/>
      <c r="K85" s="96">
        <f>K86</f>
        <v>50</v>
      </c>
      <c r="L85" s="96">
        <f t="shared" si="51"/>
        <v>0</v>
      </c>
      <c r="M85" s="236">
        <f t="shared" si="50"/>
        <v>0</v>
      </c>
    </row>
    <row r="86" spans="1:14" ht="30" x14ac:dyDescent="0.25">
      <c r="A86" s="24"/>
      <c r="B86" s="68" t="s">
        <v>80</v>
      </c>
      <c r="C86" s="25">
        <v>992</v>
      </c>
      <c r="D86" s="200" t="s">
        <v>26</v>
      </c>
      <c r="E86" s="200" t="s">
        <v>28</v>
      </c>
      <c r="F86" s="27" t="s">
        <v>25</v>
      </c>
      <c r="G86" s="28" t="s">
        <v>75</v>
      </c>
      <c r="H86" s="28" t="s">
        <v>24</v>
      </c>
      <c r="I86" s="29" t="s">
        <v>135</v>
      </c>
      <c r="J86" s="200" t="s">
        <v>81</v>
      </c>
      <c r="K86" s="96">
        <v>50</v>
      </c>
      <c r="L86" s="96">
        <v>0</v>
      </c>
      <c r="M86" s="236">
        <f t="shared" si="50"/>
        <v>0</v>
      </c>
    </row>
    <row r="87" spans="1:14" ht="69.75" customHeight="1" x14ac:dyDescent="0.25">
      <c r="A87" s="24"/>
      <c r="B87" s="30" t="s">
        <v>176</v>
      </c>
      <c r="C87" s="25">
        <v>992</v>
      </c>
      <c r="D87" s="26" t="s">
        <v>26</v>
      </c>
      <c r="E87" s="26" t="s">
        <v>28</v>
      </c>
      <c r="F87" s="27" t="s">
        <v>26</v>
      </c>
      <c r="G87" s="28" t="s">
        <v>66</v>
      </c>
      <c r="H87" s="28" t="s">
        <v>24</v>
      </c>
      <c r="I87" s="29" t="s">
        <v>136</v>
      </c>
      <c r="J87" s="26"/>
      <c r="K87" s="96">
        <f>K88</f>
        <v>5446.6</v>
      </c>
      <c r="L87" s="96">
        <f t="shared" ref="L87:L89" si="52">L88</f>
        <v>971</v>
      </c>
      <c r="M87" s="236">
        <f t="shared" si="50"/>
        <v>17.827635589174896</v>
      </c>
    </row>
    <row r="88" spans="1:14" ht="32.25" customHeight="1" x14ac:dyDescent="0.25">
      <c r="A88" s="24"/>
      <c r="B88" s="68" t="s">
        <v>388</v>
      </c>
      <c r="C88" s="25">
        <v>992</v>
      </c>
      <c r="D88" s="26" t="s">
        <v>26</v>
      </c>
      <c r="E88" s="26" t="s">
        <v>28</v>
      </c>
      <c r="F88" s="27" t="s">
        <v>26</v>
      </c>
      <c r="G88" s="28" t="s">
        <v>75</v>
      </c>
      <c r="H88" s="28" t="s">
        <v>24</v>
      </c>
      <c r="I88" s="29" t="s">
        <v>136</v>
      </c>
      <c r="J88" s="26"/>
      <c r="K88" s="96">
        <f>K89</f>
        <v>5446.6</v>
      </c>
      <c r="L88" s="96">
        <f t="shared" si="52"/>
        <v>971</v>
      </c>
      <c r="M88" s="236">
        <f t="shared" si="50"/>
        <v>17.827635589174896</v>
      </c>
    </row>
    <row r="89" spans="1:14" ht="40.5" customHeight="1" x14ac:dyDescent="0.25">
      <c r="A89" s="24"/>
      <c r="B89" s="30" t="s">
        <v>177</v>
      </c>
      <c r="C89" s="25">
        <v>992</v>
      </c>
      <c r="D89" s="26" t="s">
        <v>26</v>
      </c>
      <c r="E89" s="26" t="s">
        <v>28</v>
      </c>
      <c r="F89" s="27" t="s">
        <v>26</v>
      </c>
      <c r="G89" s="28" t="s">
        <v>75</v>
      </c>
      <c r="H89" s="28" t="s">
        <v>24</v>
      </c>
      <c r="I89" s="29" t="s">
        <v>137</v>
      </c>
      <c r="J89" s="26"/>
      <c r="K89" s="96">
        <f>K90</f>
        <v>5446.6</v>
      </c>
      <c r="L89" s="96">
        <f t="shared" si="52"/>
        <v>971</v>
      </c>
      <c r="M89" s="236">
        <f t="shared" si="50"/>
        <v>17.827635589174896</v>
      </c>
    </row>
    <row r="90" spans="1:14" ht="30" x14ac:dyDescent="0.25">
      <c r="A90" s="24"/>
      <c r="B90" s="69" t="s">
        <v>80</v>
      </c>
      <c r="C90" s="25">
        <v>992</v>
      </c>
      <c r="D90" s="26" t="s">
        <v>26</v>
      </c>
      <c r="E90" s="26" t="s">
        <v>28</v>
      </c>
      <c r="F90" s="27" t="s">
        <v>26</v>
      </c>
      <c r="G90" s="28" t="s">
        <v>75</v>
      </c>
      <c r="H90" s="28" t="s">
        <v>24</v>
      </c>
      <c r="I90" s="29" t="s">
        <v>137</v>
      </c>
      <c r="J90" s="26" t="s">
        <v>81</v>
      </c>
      <c r="K90" s="96">
        <v>5446.6</v>
      </c>
      <c r="L90" s="96">
        <v>971</v>
      </c>
      <c r="M90" s="236">
        <f t="shared" si="50"/>
        <v>17.827635589174896</v>
      </c>
    </row>
    <row r="91" spans="1:14" x14ac:dyDescent="0.25">
      <c r="A91" s="24"/>
      <c r="B91" s="52" t="s">
        <v>99</v>
      </c>
      <c r="C91" s="53">
        <v>992</v>
      </c>
      <c r="D91" s="54" t="s">
        <v>26</v>
      </c>
      <c r="E91" s="54" t="s">
        <v>100</v>
      </c>
      <c r="F91" s="55"/>
      <c r="G91" s="56"/>
      <c r="H91" s="56"/>
      <c r="I91" s="57"/>
      <c r="J91" s="54"/>
      <c r="K91" s="95">
        <f>K95</f>
        <v>185</v>
      </c>
      <c r="L91" s="95">
        <f t="shared" ref="L91" si="53">L95</f>
        <v>49.4</v>
      </c>
      <c r="M91" s="243">
        <f t="shared" si="50"/>
        <v>26.702702702702702</v>
      </c>
    </row>
    <row r="92" spans="1:14" ht="60" x14ac:dyDescent="0.25">
      <c r="A92" s="24"/>
      <c r="B92" s="68" t="s">
        <v>163</v>
      </c>
      <c r="C92" s="25">
        <v>992</v>
      </c>
      <c r="D92" s="26" t="s">
        <v>26</v>
      </c>
      <c r="E92" s="26" t="s">
        <v>100</v>
      </c>
      <c r="F92" s="27" t="s">
        <v>101</v>
      </c>
      <c r="G92" s="28" t="s">
        <v>66</v>
      </c>
      <c r="H92" s="28" t="s">
        <v>24</v>
      </c>
      <c r="I92" s="29" t="s">
        <v>136</v>
      </c>
      <c r="J92" s="26"/>
      <c r="K92" s="96">
        <f>K95</f>
        <v>185</v>
      </c>
      <c r="L92" s="96">
        <f t="shared" ref="L92" si="54">L95</f>
        <v>49.4</v>
      </c>
      <c r="M92" s="236">
        <f t="shared" si="50"/>
        <v>26.702702702702702</v>
      </c>
    </row>
    <row r="93" spans="1:14" x14ac:dyDescent="0.25">
      <c r="A93" s="24"/>
      <c r="B93" s="67" t="s">
        <v>178</v>
      </c>
      <c r="C93" s="25">
        <v>992</v>
      </c>
      <c r="D93" s="26" t="s">
        <v>26</v>
      </c>
      <c r="E93" s="26" t="s">
        <v>100</v>
      </c>
      <c r="F93" s="27" t="s">
        <v>101</v>
      </c>
      <c r="G93" s="28" t="s">
        <v>68</v>
      </c>
      <c r="H93" s="28" t="s">
        <v>24</v>
      </c>
      <c r="I93" s="29" t="s">
        <v>136</v>
      </c>
      <c r="J93" s="26"/>
      <c r="K93" s="96">
        <f>K95</f>
        <v>185</v>
      </c>
      <c r="L93" s="96">
        <f t="shared" ref="L93" si="55">L95</f>
        <v>49.4</v>
      </c>
      <c r="M93" s="236">
        <f t="shared" si="50"/>
        <v>26.702702702702702</v>
      </c>
    </row>
    <row r="94" spans="1:14" ht="30" x14ac:dyDescent="0.25">
      <c r="A94" s="24"/>
      <c r="B94" s="69" t="s">
        <v>57</v>
      </c>
      <c r="C94" s="25">
        <v>992</v>
      </c>
      <c r="D94" s="26" t="s">
        <v>26</v>
      </c>
      <c r="E94" s="26" t="s">
        <v>100</v>
      </c>
      <c r="F94" s="27" t="s">
        <v>101</v>
      </c>
      <c r="G94" s="28" t="s">
        <v>68</v>
      </c>
      <c r="H94" s="28" t="s">
        <v>24</v>
      </c>
      <c r="I94" s="29" t="s">
        <v>142</v>
      </c>
      <c r="J94" s="26"/>
      <c r="K94" s="96">
        <f>K95</f>
        <v>185</v>
      </c>
      <c r="L94" s="96">
        <f t="shared" ref="L94" si="56">L95</f>
        <v>49.4</v>
      </c>
      <c r="M94" s="236">
        <f t="shared" si="50"/>
        <v>26.702702702702702</v>
      </c>
    </row>
    <row r="95" spans="1:14" ht="30" x14ac:dyDescent="0.25">
      <c r="A95" s="125"/>
      <c r="B95" s="69" t="s">
        <v>80</v>
      </c>
      <c r="C95" s="126">
        <v>992</v>
      </c>
      <c r="D95" s="26" t="s">
        <v>26</v>
      </c>
      <c r="E95" s="26" t="s">
        <v>100</v>
      </c>
      <c r="F95" s="27" t="s">
        <v>101</v>
      </c>
      <c r="G95" s="28" t="s">
        <v>68</v>
      </c>
      <c r="H95" s="28" t="s">
        <v>24</v>
      </c>
      <c r="I95" s="29" t="s">
        <v>142</v>
      </c>
      <c r="J95" s="26" t="s">
        <v>81</v>
      </c>
      <c r="K95" s="96">
        <v>185</v>
      </c>
      <c r="L95" s="96">
        <v>49.4</v>
      </c>
      <c r="M95" s="236">
        <f t="shared" si="50"/>
        <v>26.702702702702702</v>
      </c>
    </row>
    <row r="96" spans="1:14" ht="57.75" x14ac:dyDescent="0.25">
      <c r="A96" s="125"/>
      <c r="B96" s="106" t="s">
        <v>481</v>
      </c>
      <c r="C96" s="294">
        <v>992</v>
      </c>
      <c r="D96" s="54" t="s">
        <v>26</v>
      </c>
      <c r="E96" s="54" t="s">
        <v>39</v>
      </c>
      <c r="F96" s="55"/>
      <c r="G96" s="56"/>
      <c r="H96" s="56"/>
      <c r="I96" s="57"/>
      <c r="J96" s="54"/>
      <c r="K96" s="95">
        <f>K99</f>
        <v>10</v>
      </c>
      <c r="L96" s="95">
        <f t="shared" ref="L96" si="57">L99</f>
        <v>0</v>
      </c>
      <c r="M96" s="243">
        <f t="shared" si="50"/>
        <v>0</v>
      </c>
    </row>
    <row r="97" spans="1:21" ht="30" x14ac:dyDescent="0.25">
      <c r="A97" s="24"/>
      <c r="B97" s="105" t="s">
        <v>103</v>
      </c>
      <c r="C97" s="126">
        <v>992</v>
      </c>
      <c r="D97" s="200" t="s">
        <v>26</v>
      </c>
      <c r="E97" s="200" t="s">
        <v>39</v>
      </c>
      <c r="F97" s="27" t="s">
        <v>96</v>
      </c>
      <c r="G97" s="28" t="s">
        <v>75</v>
      </c>
      <c r="H97" s="28" t="s">
        <v>24</v>
      </c>
      <c r="I97" s="29" t="s">
        <v>136</v>
      </c>
      <c r="J97" s="200"/>
      <c r="K97" s="96">
        <v>10</v>
      </c>
      <c r="L97" s="96">
        <f>L99</f>
        <v>0</v>
      </c>
      <c r="M97" s="236">
        <f t="shared" si="50"/>
        <v>0</v>
      </c>
    </row>
    <row r="98" spans="1:21" ht="30" x14ac:dyDescent="0.25">
      <c r="A98" s="24"/>
      <c r="B98" s="105" t="s">
        <v>425</v>
      </c>
      <c r="C98" s="126">
        <v>992</v>
      </c>
      <c r="D98" s="200" t="s">
        <v>26</v>
      </c>
      <c r="E98" s="200" t="s">
        <v>39</v>
      </c>
      <c r="F98" s="27" t="s">
        <v>96</v>
      </c>
      <c r="G98" s="28" t="s">
        <v>75</v>
      </c>
      <c r="H98" s="28" t="s">
        <v>23</v>
      </c>
      <c r="I98" s="29" t="s">
        <v>156</v>
      </c>
      <c r="J98" s="200"/>
      <c r="K98" s="96">
        <v>10</v>
      </c>
      <c r="L98" s="96">
        <f>L99</f>
        <v>0</v>
      </c>
      <c r="M98" s="236">
        <f t="shared" si="50"/>
        <v>0</v>
      </c>
    </row>
    <row r="99" spans="1:21" ht="30" x14ac:dyDescent="0.25">
      <c r="A99" s="24"/>
      <c r="B99" s="105" t="s">
        <v>80</v>
      </c>
      <c r="C99" s="126">
        <v>992</v>
      </c>
      <c r="D99" s="200" t="s">
        <v>26</v>
      </c>
      <c r="E99" s="200" t="s">
        <v>39</v>
      </c>
      <c r="F99" s="27" t="s">
        <v>96</v>
      </c>
      <c r="G99" s="28" t="s">
        <v>75</v>
      </c>
      <c r="H99" s="28" t="s">
        <v>23</v>
      </c>
      <c r="I99" s="29" t="s">
        <v>156</v>
      </c>
      <c r="J99" s="200" t="s">
        <v>81</v>
      </c>
      <c r="K99" s="96">
        <v>10</v>
      </c>
      <c r="L99" s="96">
        <v>0</v>
      </c>
      <c r="M99" s="236">
        <f t="shared" si="50"/>
        <v>0</v>
      </c>
    </row>
    <row r="100" spans="1:21" s="58" customFormat="1" ht="14.25" x14ac:dyDescent="0.2">
      <c r="A100" s="51"/>
      <c r="B100" s="66" t="s">
        <v>16</v>
      </c>
      <c r="C100" s="53">
        <v>992</v>
      </c>
      <c r="D100" s="54" t="s">
        <v>30</v>
      </c>
      <c r="E100" s="54" t="s">
        <v>24</v>
      </c>
      <c r="F100" s="55"/>
      <c r="G100" s="56"/>
      <c r="H100" s="56"/>
      <c r="I100" s="57"/>
      <c r="J100" s="54"/>
      <c r="K100" s="95">
        <f>K101+K106</f>
        <v>1780</v>
      </c>
      <c r="L100" s="95">
        <f t="shared" ref="L100" si="58">L101+L106</f>
        <v>400.7</v>
      </c>
      <c r="M100" s="243">
        <f t="shared" si="50"/>
        <v>22.511235955056179</v>
      </c>
      <c r="N100" s="149"/>
    </row>
    <row r="101" spans="1:21" x14ac:dyDescent="0.25">
      <c r="A101" s="24"/>
      <c r="B101" s="66" t="s">
        <v>17</v>
      </c>
      <c r="C101" s="53">
        <v>992</v>
      </c>
      <c r="D101" s="54" t="s">
        <v>30</v>
      </c>
      <c r="E101" s="54" t="s">
        <v>25</v>
      </c>
      <c r="F101" s="55"/>
      <c r="G101" s="56"/>
      <c r="H101" s="56"/>
      <c r="I101" s="57"/>
      <c r="J101" s="54"/>
      <c r="K101" s="95">
        <f>K102</f>
        <v>50</v>
      </c>
      <c r="L101" s="95">
        <f t="shared" ref="L101" si="59">L102</f>
        <v>50</v>
      </c>
      <c r="M101" s="243">
        <f t="shared" si="50"/>
        <v>100</v>
      </c>
    </row>
    <row r="102" spans="1:21" ht="60" x14ac:dyDescent="0.25">
      <c r="A102" s="24"/>
      <c r="B102" s="30" t="s">
        <v>166</v>
      </c>
      <c r="C102" s="25">
        <v>992</v>
      </c>
      <c r="D102" s="26" t="s">
        <v>30</v>
      </c>
      <c r="E102" s="26" t="s">
        <v>25</v>
      </c>
      <c r="F102" s="27" t="s">
        <v>105</v>
      </c>
      <c r="G102" s="28" t="s">
        <v>66</v>
      </c>
      <c r="H102" s="28" t="s">
        <v>24</v>
      </c>
      <c r="I102" s="29" t="s">
        <v>136</v>
      </c>
      <c r="J102" s="26"/>
      <c r="K102" s="96">
        <f>K105</f>
        <v>50</v>
      </c>
      <c r="L102" s="96">
        <f t="shared" ref="L102" si="60">L105</f>
        <v>50</v>
      </c>
      <c r="M102" s="236">
        <f t="shared" si="50"/>
        <v>100</v>
      </c>
    </row>
    <row r="103" spans="1:21" x14ac:dyDescent="0.25">
      <c r="A103" s="24"/>
      <c r="B103" s="30" t="s">
        <v>164</v>
      </c>
      <c r="C103" s="25">
        <v>992</v>
      </c>
      <c r="D103" s="26" t="s">
        <v>30</v>
      </c>
      <c r="E103" s="26" t="s">
        <v>25</v>
      </c>
      <c r="F103" s="27" t="s">
        <v>105</v>
      </c>
      <c r="G103" s="28" t="s">
        <v>68</v>
      </c>
      <c r="H103" s="28" t="s">
        <v>24</v>
      </c>
      <c r="I103" s="29" t="s">
        <v>136</v>
      </c>
      <c r="J103" s="26"/>
      <c r="K103" s="96">
        <f>K105</f>
        <v>50</v>
      </c>
      <c r="L103" s="96">
        <f t="shared" ref="L103" si="61">L105</f>
        <v>50</v>
      </c>
      <c r="M103" s="236">
        <f t="shared" si="50"/>
        <v>100</v>
      </c>
    </row>
    <row r="104" spans="1:21" ht="30" x14ac:dyDescent="0.25">
      <c r="A104" s="24"/>
      <c r="B104" s="30" t="s">
        <v>46</v>
      </c>
      <c r="C104" s="25">
        <v>992</v>
      </c>
      <c r="D104" s="26" t="s">
        <v>30</v>
      </c>
      <c r="E104" s="26" t="s">
        <v>25</v>
      </c>
      <c r="F104" s="27" t="s">
        <v>105</v>
      </c>
      <c r="G104" s="28" t="s">
        <v>68</v>
      </c>
      <c r="H104" s="28" t="s">
        <v>24</v>
      </c>
      <c r="I104" s="29" t="s">
        <v>157</v>
      </c>
      <c r="J104" s="26"/>
      <c r="K104" s="96">
        <f>K105</f>
        <v>50</v>
      </c>
      <c r="L104" s="96">
        <f t="shared" ref="L104" si="62">L105</f>
        <v>50</v>
      </c>
      <c r="M104" s="236">
        <f t="shared" si="50"/>
        <v>100</v>
      </c>
    </row>
    <row r="105" spans="1:21" ht="30" x14ac:dyDescent="0.25">
      <c r="A105" s="24"/>
      <c r="B105" s="30" t="s">
        <v>80</v>
      </c>
      <c r="C105" s="25">
        <v>992</v>
      </c>
      <c r="D105" s="26" t="s">
        <v>30</v>
      </c>
      <c r="E105" s="26" t="s">
        <v>25</v>
      </c>
      <c r="F105" s="27" t="s">
        <v>105</v>
      </c>
      <c r="G105" s="28" t="s">
        <v>68</v>
      </c>
      <c r="H105" s="28" t="s">
        <v>24</v>
      </c>
      <c r="I105" s="29" t="s">
        <v>157</v>
      </c>
      <c r="J105" s="26" t="s">
        <v>81</v>
      </c>
      <c r="K105" s="236">
        <v>50</v>
      </c>
      <c r="L105" s="236">
        <v>50</v>
      </c>
      <c r="M105" s="236">
        <f t="shared" si="50"/>
        <v>100</v>
      </c>
    </row>
    <row r="106" spans="1:21" s="58" customFormat="1" ht="14.25" x14ac:dyDescent="0.2">
      <c r="A106" s="51"/>
      <c r="B106" s="66" t="s">
        <v>18</v>
      </c>
      <c r="C106" s="53">
        <v>992</v>
      </c>
      <c r="D106" s="54" t="s">
        <v>30</v>
      </c>
      <c r="E106" s="54" t="s">
        <v>27</v>
      </c>
      <c r="F106" s="55"/>
      <c r="G106" s="56"/>
      <c r="H106" s="56"/>
      <c r="I106" s="57"/>
      <c r="J106" s="54"/>
      <c r="K106" s="95">
        <f>K110+K113+K116</f>
        <v>1730</v>
      </c>
      <c r="L106" s="95">
        <f t="shared" ref="L106" si="63">L110+L113+L116</f>
        <v>350.7</v>
      </c>
      <c r="M106" s="243">
        <f t="shared" si="50"/>
        <v>20.271676300578033</v>
      </c>
      <c r="N106" s="149"/>
    </row>
    <row r="107" spans="1:21" ht="45" x14ac:dyDescent="0.25">
      <c r="A107" s="24"/>
      <c r="B107" s="30" t="s">
        <v>165</v>
      </c>
      <c r="C107" s="25">
        <v>992</v>
      </c>
      <c r="D107" s="26" t="s">
        <v>30</v>
      </c>
      <c r="E107" s="26" t="s">
        <v>27</v>
      </c>
      <c r="F107" s="27" t="s">
        <v>111</v>
      </c>
      <c r="G107" s="28" t="s">
        <v>66</v>
      </c>
      <c r="H107" s="28" t="s">
        <v>24</v>
      </c>
      <c r="I107" s="29" t="s">
        <v>136</v>
      </c>
      <c r="J107" s="26"/>
      <c r="K107" s="96">
        <f>K108+K111+K114</f>
        <v>1730</v>
      </c>
      <c r="L107" s="96">
        <f t="shared" ref="L107" si="64">L108+L111+L114</f>
        <v>350.7</v>
      </c>
      <c r="M107" s="236">
        <f t="shared" si="50"/>
        <v>20.271676300578033</v>
      </c>
    </row>
    <row r="108" spans="1:21" ht="27.75" customHeight="1" x14ac:dyDescent="0.25">
      <c r="A108" s="24"/>
      <c r="B108" s="30" t="s">
        <v>112</v>
      </c>
      <c r="C108" s="25">
        <v>992</v>
      </c>
      <c r="D108" s="26" t="s">
        <v>30</v>
      </c>
      <c r="E108" s="26" t="s">
        <v>27</v>
      </c>
      <c r="F108" s="27" t="s">
        <v>111</v>
      </c>
      <c r="G108" s="28" t="s">
        <v>75</v>
      </c>
      <c r="H108" s="28" t="s">
        <v>24</v>
      </c>
      <c r="I108" s="29" t="s">
        <v>136</v>
      </c>
      <c r="J108" s="26"/>
      <c r="K108" s="96">
        <v>840</v>
      </c>
      <c r="L108" s="96">
        <f>L110</f>
        <v>187.1</v>
      </c>
      <c r="M108" s="236">
        <f t="shared" si="50"/>
        <v>22.273809523809522</v>
      </c>
    </row>
    <row r="109" spans="1:21" ht="60" x14ac:dyDescent="0.25">
      <c r="A109" s="24"/>
      <c r="B109" s="62" t="s">
        <v>179</v>
      </c>
      <c r="C109" s="25">
        <v>992</v>
      </c>
      <c r="D109" s="26" t="s">
        <v>30</v>
      </c>
      <c r="E109" s="26" t="s">
        <v>27</v>
      </c>
      <c r="F109" s="27" t="s">
        <v>111</v>
      </c>
      <c r="G109" s="28" t="s">
        <v>75</v>
      </c>
      <c r="H109" s="28" t="s">
        <v>24</v>
      </c>
      <c r="I109" s="29" t="s">
        <v>145</v>
      </c>
      <c r="J109" s="26"/>
      <c r="K109" s="96">
        <f>K110</f>
        <v>840</v>
      </c>
      <c r="L109" s="96">
        <f t="shared" ref="L109" si="65">L110</f>
        <v>187.1</v>
      </c>
      <c r="M109" s="236">
        <f t="shared" si="50"/>
        <v>22.273809523809522</v>
      </c>
      <c r="U109" s="59" t="s">
        <v>186</v>
      </c>
    </row>
    <row r="110" spans="1:21" ht="30" x14ac:dyDescent="0.25">
      <c r="A110" s="24"/>
      <c r="B110" s="119" t="s">
        <v>80</v>
      </c>
      <c r="C110" s="128">
        <v>992</v>
      </c>
      <c r="D110" s="16" t="s">
        <v>30</v>
      </c>
      <c r="E110" s="16" t="s">
        <v>27</v>
      </c>
      <c r="F110" s="118" t="s">
        <v>111</v>
      </c>
      <c r="G110" s="120" t="s">
        <v>75</v>
      </c>
      <c r="H110" s="120" t="s">
        <v>24</v>
      </c>
      <c r="I110" s="17" t="s">
        <v>145</v>
      </c>
      <c r="J110" s="16" t="s">
        <v>81</v>
      </c>
      <c r="K110" s="129">
        <v>840</v>
      </c>
      <c r="L110" s="129">
        <v>187.1</v>
      </c>
      <c r="M110" s="236">
        <f t="shared" si="50"/>
        <v>22.273809523809522</v>
      </c>
    </row>
    <row r="111" spans="1:21" ht="45" x14ac:dyDescent="0.25">
      <c r="A111" s="293"/>
      <c r="B111" s="119" t="s">
        <v>180</v>
      </c>
      <c r="C111" s="128">
        <v>992</v>
      </c>
      <c r="D111" s="16" t="s">
        <v>30</v>
      </c>
      <c r="E111" s="16" t="s">
        <v>27</v>
      </c>
      <c r="F111" s="118" t="s">
        <v>111</v>
      </c>
      <c r="G111" s="120" t="s">
        <v>68</v>
      </c>
      <c r="H111" s="120" t="s">
        <v>24</v>
      </c>
      <c r="I111" s="17" t="s">
        <v>136</v>
      </c>
      <c r="J111" s="16"/>
      <c r="K111" s="129">
        <v>190</v>
      </c>
      <c r="L111" s="129">
        <f>L113</f>
        <v>67.599999999999994</v>
      </c>
      <c r="M111" s="236">
        <f t="shared" si="50"/>
        <v>35.578947368421048</v>
      </c>
    </row>
    <row r="112" spans="1:21" ht="30" x14ac:dyDescent="0.25">
      <c r="A112" s="293"/>
      <c r="B112" s="119" t="s">
        <v>113</v>
      </c>
      <c r="C112" s="128">
        <v>992</v>
      </c>
      <c r="D112" s="16" t="s">
        <v>30</v>
      </c>
      <c r="E112" s="16" t="s">
        <v>27</v>
      </c>
      <c r="F112" s="118" t="s">
        <v>111</v>
      </c>
      <c r="G112" s="120" t="s">
        <v>68</v>
      </c>
      <c r="H112" s="120" t="s">
        <v>24</v>
      </c>
      <c r="I112" s="17" t="s">
        <v>146</v>
      </c>
      <c r="J112" s="16"/>
      <c r="K112" s="129">
        <v>190</v>
      </c>
      <c r="L112" s="129">
        <f>L113</f>
        <v>67.599999999999994</v>
      </c>
      <c r="M112" s="236">
        <f t="shared" si="50"/>
        <v>35.578947368421048</v>
      </c>
    </row>
    <row r="113" spans="1:14" ht="30" x14ac:dyDescent="0.25">
      <c r="A113" s="293"/>
      <c r="B113" s="119" t="s">
        <v>80</v>
      </c>
      <c r="C113" s="128">
        <v>992</v>
      </c>
      <c r="D113" s="16" t="s">
        <v>30</v>
      </c>
      <c r="E113" s="16" t="s">
        <v>27</v>
      </c>
      <c r="F113" s="118" t="s">
        <v>111</v>
      </c>
      <c r="G113" s="120" t="s">
        <v>68</v>
      </c>
      <c r="H113" s="120" t="s">
        <v>24</v>
      </c>
      <c r="I113" s="17" t="s">
        <v>146</v>
      </c>
      <c r="J113" s="16" t="s">
        <v>81</v>
      </c>
      <c r="K113" s="129">
        <v>190</v>
      </c>
      <c r="L113" s="129">
        <v>67.599999999999994</v>
      </c>
      <c r="M113" s="236">
        <f t="shared" si="50"/>
        <v>35.578947368421048</v>
      </c>
      <c r="N113" s="145"/>
    </row>
    <row r="114" spans="1:14" ht="43.5" customHeight="1" x14ac:dyDescent="0.25">
      <c r="A114" s="24"/>
      <c r="B114" s="119" t="s">
        <v>114</v>
      </c>
      <c r="C114" s="128">
        <v>992</v>
      </c>
      <c r="D114" s="16" t="s">
        <v>30</v>
      </c>
      <c r="E114" s="16" t="s">
        <v>27</v>
      </c>
      <c r="F114" s="118" t="s">
        <v>111</v>
      </c>
      <c r="G114" s="120" t="s">
        <v>94</v>
      </c>
      <c r="H114" s="120" t="s">
        <v>24</v>
      </c>
      <c r="I114" s="17" t="s">
        <v>136</v>
      </c>
      <c r="J114" s="16"/>
      <c r="K114" s="129">
        <f>K116</f>
        <v>700</v>
      </c>
      <c r="L114" s="129">
        <f t="shared" ref="L114" si="66">L116</f>
        <v>96</v>
      </c>
      <c r="M114" s="236">
        <f t="shared" si="50"/>
        <v>13.714285714285715</v>
      </c>
    </row>
    <row r="115" spans="1:14" ht="59.25" customHeight="1" x14ac:dyDescent="0.25">
      <c r="A115" s="24"/>
      <c r="B115" s="127" t="s">
        <v>181</v>
      </c>
      <c r="C115" s="128">
        <v>992</v>
      </c>
      <c r="D115" s="16" t="s">
        <v>30</v>
      </c>
      <c r="E115" s="16" t="s">
        <v>27</v>
      </c>
      <c r="F115" s="118" t="s">
        <v>111</v>
      </c>
      <c r="G115" s="120" t="s">
        <v>94</v>
      </c>
      <c r="H115" s="120" t="s">
        <v>24</v>
      </c>
      <c r="I115" s="17" t="s">
        <v>147</v>
      </c>
      <c r="J115" s="16"/>
      <c r="K115" s="129">
        <f>K116</f>
        <v>700</v>
      </c>
      <c r="L115" s="129">
        <f t="shared" ref="L115" si="67">L116</f>
        <v>96</v>
      </c>
      <c r="M115" s="236">
        <f t="shared" si="50"/>
        <v>13.714285714285715</v>
      </c>
    </row>
    <row r="116" spans="1:14" ht="33.75" customHeight="1" x14ac:dyDescent="0.25">
      <c r="A116" s="24"/>
      <c r="B116" s="119" t="s">
        <v>80</v>
      </c>
      <c r="C116" s="128">
        <v>992</v>
      </c>
      <c r="D116" s="16" t="s">
        <v>30</v>
      </c>
      <c r="E116" s="16" t="s">
        <v>27</v>
      </c>
      <c r="F116" s="118" t="s">
        <v>111</v>
      </c>
      <c r="G116" s="120" t="s">
        <v>94</v>
      </c>
      <c r="H116" s="120" t="s">
        <v>24</v>
      </c>
      <c r="I116" s="17" t="s">
        <v>147</v>
      </c>
      <c r="J116" s="16" t="s">
        <v>81</v>
      </c>
      <c r="K116" s="129">
        <v>700</v>
      </c>
      <c r="L116" s="129">
        <v>96</v>
      </c>
      <c r="M116" s="236">
        <f t="shared" si="50"/>
        <v>13.714285714285715</v>
      </c>
    </row>
    <row r="117" spans="1:14" s="58" customFormat="1" ht="14.25" x14ac:dyDescent="0.2">
      <c r="A117" s="51"/>
      <c r="B117" s="192" t="s">
        <v>19</v>
      </c>
      <c r="C117" s="193">
        <v>992</v>
      </c>
      <c r="D117" s="100" t="s">
        <v>31</v>
      </c>
      <c r="E117" s="100" t="s">
        <v>24</v>
      </c>
      <c r="F117" s="194"/>
      <c r="G117" s="195"/>
      <c r="H117" s="195"/>
      <c r="I117" s="99"/>
      <c r="J117" s="100"/>
      <c r="K117" s="117">
        <f>K118</f>
        <v>5186.2</v>
      </c>
      <c r="L117" s="117">
        <f t="shared" ref="L117:L118" si="68">L118</f>
        <v>1515.8</v>
      </c>
      <c r="M117" s="243">
        <f t="shared" si="50"/>
        <v>29.227565462188114</v>
      </c>
      <c r="N117" s="149"/>
    </row>
    <row r="118" spans="1:14" x14ac:dyDescent="0.25">
      <c r="A118" s="24"/>
      <c r="B118" s="192" t="s">
        <v>20</v>
      </c>
      <c r="C118" s="193">
        <v>992</v>
      </c>
      <c r="D118" s="100" t="s">
        <v>31</v>
      </c>
      <c r="E118" s="100" t="s">
        <v>23</v>
      </c>
      <c r="F118" s="194"/>
      <c r="G118" s="195"/>
      <c r="H118" s="195"/>
      <c r="I118" s="99"/>
      <c r="J118" s="100"/>
      <c r="K118" s="117">
        <f>K119</f>
        <v>5186.2</v>
      </c>
      <c r="L118" s="117">
        <f t="shared" si="68"/>
        <v>1515.8</v>
      </c>
      <c r="M118" s="243">
        <f t="shared" si="50"/>
        <v>29.227565462188114</v>
      </c>
    </row>
    <row r="119" spans="1:14" ht="54.75" customHeight="1" x14ac:dyDescent="0.25">
      <c r="A119" s="24"/>
      <c r="B119" s="196" t="s">
        <v>167</v>
      </c>
      <c r="C119" s="128">
        <v>992</v>
      </c>
      <c r="D119" s="16" t="s">
        <v>31</v>
      </c>
      <c r="E119" s="16" t="s">
        <v>23</v>
      </c>
      <c r="F119" s="118" t="s">
        <v>29</v>
      </c>
      <c r="G119" s="120" t="s">
        <v>66</v>
      </c>
      <c r="H119" s="120" t="s">
        <v>24</v>
      </c>
      <c r="I119" s="17" t="s">
        <v>136</v>
      </c>
      <c r="J119" s="16"/>
      <c r="K119" s="129">
        <f>K123</f>
        <v>5186.2</v>
      </c>
      <c r="L119" s="129">
        <f t="shared" ref="L119" si="69">L123</f>
        <v>1515.8</v>
      </c>
      <c r="M119" s="236">
        <f t="shared" si="50"/>
        <v>29.227565462188114</v>
      </c>
    </row>
    <row r="120" spans="1:14" ht="18" customHeight="1" x14ac:dyDescent="0.25">
      <c r="A120" s="24"/>
      <c r="B120" s="127" t="s">
        <v>182</v>
      </c>
      <c r="C120" s="128">
        <v>992</v>
      </c>
      <c r="D120" s="16" t="s">
        <v>31</v>
      </c>
      <c r="E120" s="16" t="s">
        <v>23</v>
      </c>
      <c r="F120" s="118" t="s">
        <v>29</v>
      </c>
      <c r="G120" s="120" t="s">
        <v>75</v>
      </c>
      <c r="H120" s="120" t="s">
        <v>24</v>
      </c>
      <c r="I120" s="17" t="s">
        <v>136</v>
      </c>
      <c r="J120" s="16"/>
      <c r="K120" s="129">
        <f>K123</f>
        <v>5186.2</v>
      </c>
      <c r="L120" s="129">
        <f t="shared" ref="L120" si="70">L123</f>
        <v>1515.8</v>
      </c>
      <c r="M120" s="236">
        <f t="shared" si="50"/>
        <v>29.227565462188114</v>
      </c>
    </row>
    <row r="121" spans="1:14" ht="28.5" customHeight="1" x14ac:dyDescent="0.25">
      <c r="A121" s="24"/>
      <c r="B121" s="127" t="s">
        <v>117</v>
      </c>
      <c r="C121" s="128">
        <v>992</v>
      </c>
      <c r="D121" s="16" t="s">
        <v>31</v>
      </c>
      <c r="E121" s="16" t="s">
        <v>23</v>
      </c>
      <c r="F121" s="118" t="s">
        <v>29</v>
      </c>
      <c r="G121" s="120" t="s">
        <v>75</v>
      </c>
      <c r="H121" s="120" t="s">
        <v>30</v>
      </c>
      <c r="I121" s="17" t="s">
        <v>136</v>
      </c>
      <c r="J121" s="16"/>
      <c r="K121" s="129">
        <f>K123</f>
        <v>5186.2</v>
      </c>
      <c r="L121" s="129">
        <f t="shared" ref="L121" si="71">L123</f>
        <v>1515.8</v>
      </c>
      <c r="M121" s="236">
        <f t="shared" si="50"/>
        <v>29.227565462188114</v>
      </c>
    </row>
    <row r="122" spans="1:14" ht="50.25" customHeight="1" x14ac:dyDescent="0.25">
      <c r="A122" s="24"/>
      <c r="B122" s="62" t="s">
        <v>183</v>
      </c>
      <c r="C122" s="25">
        <v>992</v>
      </c>
      <c r="D122" s="26" t="s">
        <v>31</v>
      </c>
      <c r="E122" s="26" t="s">
        <v>23</v>
      </c>
      <c r="F122" s="27" t="s">
        <v>29</v>
      </c>
      <c r="G122" s="28" t="s">
        <v>75</v>
      </c>
      <c r="H122" s="28" t="s">
        <v>30</v>
      </c>
      <c r="I122" s="29" t="s">
        <v>138</v>
      </c>
      <c r="J122" s="26"/>
      <c r="K122" s="96">
        <f>K123</f>
        <v>5186.2</v>
      </c>
      <c r="L122" s="96">
        <f t="shared" ref="L122" si="72">L123</f>
        <v>1515.8</v>
      </c>
      <c r="M122" s="236">
        <f t="shared" si="50"/>
        <v>29.227565462188114</v>
      </c>
    </row>
    <row r="123" spans="1:14" ht="48" customHeight="1" x14ac:dyDescent="0.25">
      <c r="A123" s="24"/>
      <c r="B123" s="30" t="s">
        <v>115</v>
      </c>
      <c r="C123" s="25">
        <v>992</v>
      </c>
      <c r="D123" s="26" t="s">
        <v>31</v>
      </c>
      <c r="E123" s="26" t="s">
        <v>23</v>
      </c>
      <c r="F123" s="27" t="s">
        <v>29</v>
      </c>
      <c r="G123" s="28" t="s">
        <v>75</v>
      </c>
      <c r="H123" s="28" t="s">
        <v>30</v>
      </c>
      <c r="I123" s="29" t="s">
        <v>138</v>
      </c>
      <c r="J123" s="26" t="s">
        <v>116</v>
      </c>
      <c r="K123" s="96">
        <v>5186.2</v>
      </c>
      <c r="L123" s="96">
        <v>1515.8</v>
      </c>
      <c r="M123" s="236">
        <f t="shared" si="50"/>
        <v>29.227565462188114</v>
      </c>
    </row>
    <row r="124" spans="1:14" s="58" customFormat="1" x14ac:dyDescent="0.25">
      <c r="A124" s="51"/>
      <c r="B124" s="66" t="s">
        <v>37</v>
      </c>
      <c r="C124" s="53">
        <v>992</v>
      </c>
      <c r="D124" s="54">
        <v>10</v>
      </c>
      <c r="E124" s="54" t="s">
        <v>24</v>
      </c>
      <c r="F124" s="55"/>
      <c r="G124" s="56"/>
      <c r="H124" s="28"/>
      <c r="I124" s="57"/>
      <c r="J124" s="54"/>
      <c r="K124" s="95">
        <f>K125+K130</f>
        <v>436.2</v>
      </c>
      <c r="L124" s="95">
        <f t="shared" ref="L124" si="73">L125+L130</f>
        <v>69.400000000000006</v>
      </c>
      <c r="M124" s="243">
        <f t="shared" si="50"/>
        <v>15.910132966529117</v>
      </c>
      <c r="N124" s="149"/>
    </row>
    <row r="125" spans="1:14" x14ac:dyDescent="0.25">
      <c r="A125" s="24"/>
      <c r="B125" s="98" t="s">
        <v>38</v>
      </c>
      <c r="C125" s="53">
        <v>992</v>
      </c>
      <c r="D125" s="54">
        <v>10</v>
      </c>
      <c r="E125" s="54" t="s">
        <v>23</v>
      </c>
      <c r="F125" s="55"/>
      <c r="G125" s="56"/>
      <c r="H125" s="28"/>
      <c r="I125" s="57"/>
      <c r="J125" s="54"/>
      <c r="K125" s="95">
        <f>K129</f>
        <v>416.2</v>
      </c>
      <c r="L125" s="95">
        <f t="shared" ref="L125" si="74">L129</f>
        <v>69.400000000000006</v>
      </c>
      <c r="M125" s="243">
        <f t="shared" si="50"/>
        <v>16.674675636713122</v>
      </c>
    </row>
    <row r="126" spans="1:14" x14ac:dyDescent="0.25">
      <c r="A126" s="24"/>
      <c r="B126" s="62" t="s">
        <v>58</v>
      </c>
      <c r="C126" s="25">
        <v>992</v>
      </c>
      <c r="D126" s="26">
        <v>10</v>
      </c>
      <c r="E126" s="26" t="s">
        <v>23</v>
      </c>
      <c r="F126" s="27" t="s">
        <v>79</v>
      </c>
      <c r="G126" s="28" t="s">
        <v>66</v>
      </c>
      <c r="H126" s="28" t="s">
        <v>24</v>
      </c>
      <c r="I126" s="29" t="s">
        <v>136</v>
      </c>
      <c r="J126" s="26"/>
      <c r="K126" s="96">
        <f>K129</f>
        <v>416.2</v>
      </c>
      <c r="L126" s="96">
        <f t="shared" ref="L126" si="75">L129</f>
        <v>69.400000000000006</v>
      </c>
      <c r="M126" s="236">
        <f t="shared" si="50"/>
        <v>16.674675636713122</v>
      </c>
    </row>
    <row r="127" spans="1:14" ht="30" x14ac:dyDescent="0.25">
      <c r="A127" s="24"/>
      <c r="B127" s="62" t="s">
        <v>49</v>
      </c>
      <c r="C127" s="25">
        <v>992</v>
      </c>
      <c r="D127" s="26">
        <v>10</v>
      </c>
      <c r="E127" s="26" t="s">
        <v>23</v>
      </c>
      <c r="F127" s="27" t="s">
        <v>79</v>
      </c>
      <c r="G127" s="28" t="s">
        <v>91</v>
      </c>
      <c r="H127" s="28" t="s">
        <v>24</v>
      </c>
      <c r="I127" s="29" t="s">
        <v>136</v>
      </c>
      <c r="J127" s="26"/>
      <c r="K127" s="96">
        <f>K129</f>
        <v>416.2</v>
      </c>
      <c r="L127" s="96">
        <f t="shared" ref="L127" si="76">L129</f>
        <v>69.400000000000006</v>
      </c>
      <c r="M127" s="236">
        <f t="shared" si="50"/>
        <v>16.674675636713122</v>
      </c>
    </row>
    <row r="128" spans="1:14" x14ac:dyDescent="0.25">
      <c r="A128" s="24"/>
      <c r="B128" s="62" t="s">
        <v>118</v>
      </c>
      <c r="C128" s="25">
        <v>992</v>
      </c>
      <c r="D128" s="26">
        <v>10</v>
      </c>
      <c r="E128" s="26" t="s">
        <v>23</v>
      </c>
      <c r="F128" s="27" t="s">
        <v>79</v>
      </c>
      <c r="G128" s="28" t="s">
        <v>91</v>
      </c>
      <c r="H128" s="28" t="s">
        <v>24</v>
      </c>
      <c r="I128" s="29" t="s">
        <v>151</v>
      </c>
      <c r="J128" s="26"/>
      <c r="K128" s="96">
        <f>K129</f>
        <v>416.2</v>
      </c>
      <c r="L128" s="96">
        <f t="shared" ref="L128" si="77">L129</f>
        <v>69.400000000000006</v>
      </c>
      <c r="M128" s="236">
        <f t="shared" si="50"/>
        <v>16.674675636713122</v>
      </c>
    </row>
    <row r="129" spans="1:14" ht="30" x14ac:dyDescent="0.25">
      <c r="A129" s="24"/>
      <c r="B129" s="71" t="s">
        <v>119</v>
      </c>
      <c r="C129" s="25">
        <v>992</v>
      </c>
      <c r="D129" s="26">
        <v>10</v>
      </c>
      <c r="E129" s="26" t="s">
        <v>23</v>
      </c>
      <c r="F129" s="27" t="s">
        <v>79</v>
      </c>
      <c r="G129" s="28" t="s">
        <v>91</v>
      </c>
      <c r="H129" s="28" t="s">
        <v>24</v>
      </c>
      <c r="I129" s="29" t="s">
        <v>151</v>
      </c>
      <c r="J129" s="26" t="s">
        <v>120</v>
      </c>
      <c r="K129" s="96">
        <v>416.2</v>
      </c>
      <c r="L129" s="96">
        <v>69.400000000000006</v>
      </c>
      <c r="M129" s="236">
        <f t="shared" si="50"/>
        <v>16.674675636713122</v>
      </c>
    </row>
    <row r="130" spans="1:14" s="58" customFormat="1" ht="24" customHeight="1" x14ac:dyDescent="0.2">
      <c r="A130" s="51"/>
      <c r="B130" s="66" t="s">
        <v>121</v>
      </c>
      <c r="C130" s="53">
        <v>992</v>
      </c>
      <c r="D130" s="54" t="s">
        <v>100</v>
      </c>
      <c r="E130" s="54" t="s">
        <v>27</v>
      </c>
      <c r="F130" s="55"/>
      <c r="G130" s="56"/>
      <c r="H130" s="56"/>
      <c r="I130" s="57"/>
      <c r="J130" s="54"/>
      <c r="K130" s="95">
        <f>K133</f>
        <v>20</v>
      </c>
      <c r="L130" s="95">
        <f t="shared" ref="L130" si="78">L133</f>
        <v>0</v>
      </c>
      <c r="M130" s="243">
        <f t="shared" si="50"/>
        <v>0</v>
      </c>
      <c r="N130" s="149"/>
    </row>
    <row r="131" spans="1:14" ht="29.25" customHeight="1" x14ac:dyDescent="0.25">
      <c r="A131" s="24"/>
      <c r="B131" s="30" t="s">
        <v>169</v>
      </c>
      <c r="C131" s="25">
        <v>992</v>
      </c>
      <c r="D131" s="26" t="s">
        <v>100</v>
      </c>
      <c r="E131" s="26" t="s">
        <v>27</v>
      </c>
      <c r="F131" s="27" t="s">
        <v>39</v>
      </c>
      <c r="G131" s="28" t="s">
        <v>75</v>
      </c>
      <c r="H131" s="28" t="s">
        <v>24</v>
      </c>
      <c r="I131" s="29" t="s">
        <v>136</v>
      </c>
      <c r="J131" s="26"/>
      <c r="K131" s="96">
        <f>K133</f>
        <v>20</v>
      </c>
      <c r="L131" s="96">
        <f t="shared" ref="L131" si="79">L133</f>
        <v>0</v>
      </c>
      <c r="M131" s="236">
        <f t="shared" si="50"/>
        <v>0</v>
      </c>
    </row>
    <row r="132" spans="1:14" ht="31.5" customHeight="1" x14ac:dyDescent="0.25">
      <c r="A132" s="24"/>
      <c r="B132" s="30" t="s">
        <v>169</v>
      </c>
      <c r="C132" s="25">
        <v>992</v>
      </c>
      <c r="D132" s="26" t="s">
        <v>100</v>
      </c>
      <c r="E132" s="26" t="s">
        <v>27</v>
      </c>
      <c r="F132" s="27" t="s">
        <v>39</v>
      </c>
      <c r="G132" s="28" t="s">
        <v>75</v>
      </c>
      <c r="H132" s="28" t="s">
        <v>24</v>
      </c>
      <c r="I132" s="29" t="s">
        <v>161</v>
      </c>
      <c r="J132" s="26"/>
      <c r="K132" s="96">
        <f>K133</f>
        <v>20</v>
      </c>
      <c r="L132" s="96">
        <f t="shared" ref="L132" si="80">L133</f>
        <v>0</v>
      </c>
      <c r="M132" s="236">
        <f t="shared" si="50"/>
        <v>0</v>
      </c>
    </row>
    <row r="133" spans="1:14" ht="48" customHeight="1" x14ac:dyDescent="0.25">
      <c r="A133" s="24"/>
      <c r="B133" s="30" t="s">
        <v>115</v>
      </c>
      <c r="C133" s="25">
        <v>992</v>
      </c>
      <c r="D133" s="26" t="s">
        <v>100</v>
      </c>
      <c r="E133" s="26" t="s">
        <v>27</v>
      </c>
      <c r="F133" s="27" t="s">
        <v>39</v>
      </c>
      <c r="G133" s="28" t="s">
        <v>75</v>
      </c>
      <c r="H133" s="28" t="s">
        <v>24</v>
      </c>
      <c r="I133" s="29" t="s">
        <v>161</v>
      </c>
      <c r="J133" s="26" t="s">
        <v>116</v>
      </c>
      <c r="K133" s="96">
        <v>20</v>
      </c>
      <c r="L133" s="96">
        <v>0</v>
      </c>
      <c r="M133" s="236">
        <f t="shared" si="50"/>
        <v>0</v>
      </c>
    </row>
    <row r="134" spans="1:14" s="58" customFormat="1" x14ac:dyDescent="0.25">
      <c r="A134" s="51"/>
      <c r="B134" s="66" t="s">
        <v>250</v>
      </c>
      <c r="C134" s="53">
        <v>992</v>
      </c>
      <c r="D134" s="54">
        <v>11</v>
      </c>
      <c r="E134" s="54" t="s">
        <v>24</v>
      </c>
      <c r="F134" s="55"/>
      <c r="G134" s="56"/>
      <c r="H134" s="28"/>
      <c r="I134" s="57"/>
      <c r="J134" s="54"/>
      <c r="K134" s="95">
        <f>K139</f>
        <v>263.60000000000002</v>
      </c>
      <c r="L134" s="95">
        <f t="shared" ref="L134" si="81">L139</f>
        <v>16.600000000000001</v>
      </c>
      <c r="M134" s="243">
        <f t="shared" si="50"/>
        <v>6.2974203338391499</v>
      </c>
      <c r="N134" s="149"/>
    </row>
    <row r="135" spans="1:14" x14ac:dyDescent="0.25">
      <c r="A135" s="24"/>
      <c r="B135" s="66" t="s">
        <v>42</v>
      </c>
      <c r="C135" s="53">
        <v>992</v>
      </c>
      <c r="D135" s="54">
        <v>11</v>
      </c>
      <c r="E135" s="54" t="s">
        <v>25</v>
      </c>
      <c r="F135" s="27" t="s">
        <v>31</v>
      </c>
      <c r="G135" s="28" t="s">
        <v>75</v>
      </c>
      <c r="H135" s="28" t="s">
        <v>24</v>
      </c>
      <c r="I135" s="29" t="s">
        <v>136</v>
      </c>
      <c r="J135" s="54"/>
      <c r="K135" s="95">
        <f>K134</f>
        <v>263.60000000000002</v>
      </c>
      <c r="L135" s="95">
        <f t="shared" ref="L135" si="82">L134</f>
        <v>16.600000000000001</v>
      </c>
      <c r="M135" s="243">
        <f t="shared" si="50"/>
        <v>6.2974203338391499</v>
      </c>
    </row>
    <row r="136" spans="1:14" ht="60" x14ac:dyDescent="0.25">
      <c r="A136" s="24"/>
      <c r="B136" s="30" t="s">
        <v>385</v>
      </c>
      <c r="C136" s="25">
        <v>992</v>
      </c>
      <c r="D136" s="26">
        <v>11</v>
      </c>
      <c r="E136" s="26" t="s">
        <v>25</v>
      </c>
      <c r="F136" s="27" t="s">
        <v>31</v>
      </c>
      <c r="G136" s="28" t="s">
        <v>75</v>
      </c>
      <c r="H136" s="28" t="s">
        <v>24</v>
      </c>
      <c r="I136" s="29" t="s">
        <v>136</v>
      </c>
      <c r="J136" s="26"/>
      <c r="K136" s="96">
        <f>K134</f>
        <v>263.60000000000002</v>
      </c>
      <c r="L136" s="96">
        <f t="shared" ref="L136" si="83">L134</f>
        <v>16.600000000000001</v>
      </c>
      <c r="M136" s="236">
        <f t="shared" si="50"/>
        <v>6.2974203338391499</v>
      </c>
    </row>
    <row r="137" spans="1:14" ht="32.25" customHeight="1" x14ac:dyDescent="0.25">
      <c r="A137" s="24"/>
      <c r="B137" s="30" t="s">
        <v>255</v>
      </c>
      <c r="C137" s="25">
        <v>992</v>
      </c>
      <c r="D137" s="26" t="s">
        <v>41</v>
      </c>
      <c r="E137" s="26" t="s">
        <v>25</v>
      </c>
      <c r="F137" s="27" t="s">
        <v>31</v>
      </c>
      <c r="G137" s="28" t="s">
        <v>75</v>
      </c>
      <c r="H137" s="28" t="s">
        <v>24</v>
      </c>
      <c r="I137" s="29" t="s">
        <v>136</v>
      </c>
      <c r="J137" s="26"/>
      <c r="K137" s="96">
        <f>K134</f>
        <v>263.60000000000002</v>
      </c>
      <c r="L137" s="96">
        <f t="shared" ref="L137" si="84">L134</f>
        <v>16.600000000000001</v>
      </c>
      <c r="M137" s="236">
        <f t="shared" si="50"/>
        <v>6.2974203338391499</v>
      </c>
    </row>
    <row r="138" spans="1:14" ht="33" customHeight="1" x14ac:dyDescent="0.25">
      <c r="A138" s="24"/>
      <c r="B138" s="62" t="s">
        <v>122</v>
      </c>
      <c r="C138" s="25">
        <v>992</v>
      </c>
      <c r="D138" s="26" t="s">
        <v>41</v>
      </c>
      <c r="E138" s="26" t="s">
        <v>25</v>
      </c>
      <c r="F138" s="27" t="s">
        <v>31</v>
      </c>
      <c r="G138" s="28" t="s">
        <v>75</v>
      </c>
      <c r="H138" s="28" t="s">
        <v>27</v>
      </c>
      <c r="I138" s="29" t="s">
        <v>139</v>
      </c>
      <c r="J138" s="26"/>
      <c r="K138" s="96">
        <f>K134</f>
        <v>263.60000000000002</v>
      </c>
      <c r="L138" s="96">
        <f t="shared" ref="L138" si="85">L134</f>
        <v>16.600000000000001</v>
      </c>
      <c r="M138" s="236">
        <f t="shared" si="50"/>
        <v>6.2974203338391499</v>
      </c>
    </row>
    <row r="139" spans="1:14" ht="81" customHeight="1" x14ac:dyDescent="0.25">
      <c r="A139" s="24"/>
      <c r="B139" s="62" t="s">
        <v>76</v>
      </c>
      <c r="C139" s="25">
        <v>992</v>
      </c>
      <c r="D139" s="26" t="s">
        <v>41</v>
      </c>
      <c r="E139" s="26" t="s">
        <v>25</v>
      </c>
      <c r="F139" s="27" t="s">
        <v>31</v>
      </c>
      <c r="G139" s="28" t="s">
        <v>75</v>
      </c>
      <c r="H139" s="28" t="s">
        <v>27</v>
      </c>
      <c r="I139" s="29" t="s">
        <v>139</v>
      </c>
      <c r="J139" s="26" t="s">
        <v>77</v>
      </c>
      <c r="K139" s="96">
        <v>263.60000000000002</v>
      </c>
      <c r="L139" s="96">
        <v>16.600000000000001</v>
      </c>
      <c r="M139" s="236">
        <f t="shared" si="50"/>
        <v>6.2974203338391499</v>
      </c>
    </row>
    <row r="140" spans="1:14" s="58" customFormat="1" ht="24" customHeight="1" x14ac:dyDescent="0.2">
      <c r="A140" s="51"/>
      <c r="B140" s="66" t="s">
        <v>43</v>
      </c>
      <c r="C140" s="53">
        <v>992</v>
      </c>
      <c r="D140" s="54" t="s">
        <v>39</v>
      </c>
      <c r="E140" s="54" t="s">
        <v>24</v>
      </c>
      <c r="F140" s="55"/>
      <c r="G140" s="56"/>
      <c r="H140" s="56"/>
      <c r="I140" s="57"/>
      <c r="J140" s="54"/>
      <c r="K140" s="95">
        <f>K145</f>
        <v>150</v>
      </c>
      <c r="L140" s="95">
        <f t="shared" ref="L140" si="86">L145</f>
        <v>19.600000000000001</v>
      </c>
      <c r="M140" s="243">
        <f t="shared" si="50"/>
        <v>13.066666666666668</v>
      </c>
      <c r="N140" s="149"/>
    </row>
    <row r="141" spans="1:14" x14ac:dyDescent="0.25">
      <c r="A141" s="24"/>
      <c r="B141" s="66" t="s">
        <v>44</v>
      </c>
      <c r="C141" s="53">
        <v>992</v>
      </c>
      <c r="D141" s="54" t="s">
        <v>39</v>
      </c>
      <c r="E141" s="54" t="s">
        <v>25</v>
      </c>
      <c r="F141" s="55"/>
      <c r="G141" s="56"/>
      <c r="H141" s="56"/>
      <c r="I141" s="57"/>
      <c r="J141" s="54"/>
      <c r="K141" s="95">
        <f>K145</f>
        <v>150</v>
      </c>
      <c r="L141" s="95">
        <f t="shared" ref="L141" si="87">L145</f>
        <v>19.600000000000001</v>
      </c>
      <c r="M141" s="243">
        <f t="shared" si="50"/>
        <v>13.066666666666668</v>
      </c>
    </row>
    <row r="142" spans="1:14" ht="60" x14ac:dyDescent="0.25">
      <c r="A142" s="24"/>
      <c r="B142" s="68" t="s">
        <v>125</v>
      </c>
      <c r="C142" s="25">
        <v>992</v>
      </c>
      <c r="D142" s="26" t="s">
        <v>39</v>
      </c>
      <c r="E142" s="26" t="s">
        <v>25</v>
      </c>
      <c r="F142" s="27" t="s">
        <v>101</v>
      </c>
      <c r="G142" s="28" t="s">
        <v>66</v>
      </c>
      <c r="H142" s="28" t="s">
        <v>24</v>
      </c>
      <c r="I142" s="29" t="s">
        <v>136</v>
      </c>
      <c r="J142" s="26"/>
      <c r="K142" s="96">
        <f>K145</f>
        <v>150</v>
      </c>
      <c r="L142" s="96">
        <f t="shared" ref="L142" si="88">L145</f>
        <v>19.600000000000001</v>
      </c>
      <c r="M142" s="236">
        <f t="shared" si="50"/>
        <v>13.066666666666668</v>
      </c>
    </row>
    <row r="143" spans="1:14" ht="30" customHeight="1" x14ac:dyDescent="0.25">
      <c r="A143" s="24"/>
      <c r="B143" s="30" t="s">
        <v>123</v>
      </c>
      <c r="C143" s="25">
        <v>992</v>
      </c>
      <c r="D143" s="26" t="s">
        <v>39</v>
      </c>
      <c r="E143" s="26" t="s">
        <v>25</v>
      </c>
      <c r="F143" s="27" t="s">
        <v>101</v>
      </c>
      <c r="G143" s="28" t="s">
        <v>75</v>
      </c>
      <c r="H143" s="28" t="s">
        <v>24</v>
      </c>
      <c r="I143" s="29" t="s">
        <v>136</v>
      </c>
      <c r="J143" s="26"/>
      <c r="K143" s="96">
        <f>K144</f>
        <v>150</v>
      </c>
      <c r="L143" s="96">
        <f t="shared" ref="L143:L144" si="89">L144</f>
        <v>19.600000000000001</v>
      </c>
      <c r="M143" s="236">
        <f t="shared" si="50"/>
        <v>13.066666666666668</v>
      </c>
    </row>
    <row r="144" spans="1:14" ht="33" customHeight="1" x14ac:dyDescent="0.25">
      <c r="A144" s="24"/>
      <c r="B144" s="62" t="s">
        <v>57</v>
      </c>
      <c r="C144" s="25">
        <v>992</v>
      </c>
      <c r="D144" s="26" t="s">
        <v>39</v>
      </c>
      <c r="E144" s="26" t="s">
        <v>25</v>
      </c>
      <c r="F144" s="27" t="s">
        <v>101</v>
      </c>
      <c r="G144" s="28" t="s">
        <v>75</v>
      </c>
      <c r="H144" s="28" t="s">
        <v>24</v>
      </c>
      <c r="I144" s="29" t="s">
        <v>141</v>
      </c>
      <c r="J144" s="26"/>
      <c r="K144" s="96">
        <f>K145</f>
        <v>150</v>
      </c>
      <c r="L144" s="96">
        <f t="shared" si="89"/>
        <v>19.600000000000001</v>
      </c>
      <c r="M144" s="236">
        <f t="shared" si="50"/>
        <v>13.066666666666668</v>
      </c>
    </row>
    <row r="145" spans="1:13" ht="30" x14ac:dyDescent="0.25">
      <c r="A145" s="24"/>
      <c r="B145" s="68" t="s">
        <v>80</v>
      </c>
      <c r="C145" s="25">
        <v>992</v>
      </c>
      <c r="D145" s="26" t="s">
        <v>39</v>
      </c>
      <c r="E145" s="26" t="s">
        <v>25</v>
      </c>
      <c r="F145" s="27" t="s">
        <v>101</v>
      </c>
      <c r="G145" s="28" t="s">
        <v>75</v>
      </c>
      <c r="H145" s="28" t="s">
        <v>24</v>
      </c>
      <c r="I145" s="29" t="s">
        <v>141</v>
      </c>
      <c r="J145" s="26" t="s">
        <v>81</v>
      </c>
      <c r="K145" s="96">
        <v>150</v>
      </c>
      <c r="L145" s="96">
        <v>19.600000000000001</v>
      </c>
      <c r="M145" s="236">
        <f t="shared" si="50"/>
        <v>13.066666666666668</v>
      </c>
    </row>
    <row r="146" spans="1:13" x14ac:dyDescent="0.25">
      <c r="A146" s="79"/>
      <c r="B146" s="80"/>
      <c r="C146" s="81"/>
      <c r="D146" s="72"/>
      <c r="E146" s="72"/>
      <c r="F146" s="72"/>
      <c r="G146" s="72"/>
      <c r="H146" s="72"/>
      <c r="I146" s="72"/>
      <c r="J146" s="72"/>
      <c r="K146" s="82"/>
    </row>
    <row r="147" spans="1:13" ht="18.75" x14ac:dyDescent="0.3">
      <c r="B147" s="453" t="s">
        <v>386</v>
      </c>
      <c r="C147" s="454"/>
      <c r="D147" s="454"/>
      <c r="E147" s="454"/>
      <c r="F147" s="454"/>
      <c r="G147" s="454"/>
      <c r="H147" s="454"/>
      <c r="I147" s="454"/>
      <c r="J147" s="454"/>
      <c r="K147" s="454"/>
    </row>
  </sheetData>
  <mergeCells count="11">
    <mergeCell ref="L1:T1"/>
    <mergeCell ref="L2:T2"/>
    <mergeCell ref="L3:T3"/>
    <mergeCell ref="L4:T4"/>
    <mergeCell ref="A8:K8"/>
    <mergeCell ref="B5:K5"/>
    <mergeCell ref="B147:K147"/>
    <mergeCell ref="A9:K9"/>
    <mergeCell ref="F11:I11"/>
    <mergeCell ref="F12:I12"/>
    <mergeCell ref="C7:K7"/>
  </mergeCells>
  <phoneticPr fontId="33" type="noConversion"/>
  <pageMargins left="0.7" right="0.7" top="0.75" bottom="0.75" header="0.3" footer="0.3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6"/>
  <sheetViews>
    <sheetView tabSelected="1" view="pageBreakPreview" zoomScale="60" zoomScaleNormal="80" workbookViewId="0">
      <selection activeCell="A9" sqref="A9:C9"/>
    </sheetView>
  </sheetViews>
  <sheetFormatPr defaultRowHeight="15" x14ac:dyDescent="0.25"/>
  <cols>
    <col min="1" max="1" width="33.5703125" customWidth="1"/>
    <col min="2" max="2" width="64.7109375" customWidth="1"/>
    <col min="3" max="3" width="15" customWidth="1"/>
    <col min="4" max="4" width="15.42578125" customWidth="1"/>
  </cols>
  <sheetData>
    <row r="1" spans="1:8" ht="15.75" x14ac:dyDescent="0.25">
      <c r="B1" s="182"/>
      <c r="C1" s="191" t="s">
        <v>503</v>
      </c>
    </row>
    <row r="2" spans="1:8" ht="15.75" x14ac:dyDescent="0.25">
      <c r="B2" s="182"/>
      <c r="C2" s="191" t="s">
        <v>504</v>
      </c>
      <c r="G2" s="183"/>
      <c r="H2" s="183"/>
    </row>
    <row r="3" spans="1:8" ht="15.75" x14ac:dyDescent="0.25">
      <c r="B3" s="182"/>
      <c r="C3" s="191" t="s">
        <v>1</v>
      </c>
    </row>
    <row r="4" spans="1:8" ht="15.75" x14ac:dyDescent="0.25">
      <c r="B4" s="182"/>
      <c r="C4" s="191" t="s">
        <v>2</v>
      </c>
    </row>
    <row r="5" spans="1:8" x14ac:dyDescent="0.25">
      <c r="B5" s="465" t="s">
        <v>506</v>
      </c>
      <c r="C5" s="435"/>
    </row>
    <row r="6" spans="1:8" ht="18.75" x14ac:dyDescent="0.3">
      <c r="A6" s="1"/>
    </row>
    <row r="7" spans="1:8" ht="4.5" customHeight="1" x14ac:dyDescent="0.3">
      <c r="A7" s="233"/>
      <c r="B7" s="181"/>
      <c r="C7" s="181"/>
    </row>
    <row r="8" spans="1:8" ht="46.5" customHeight="1" x14ac:dyDescent="0.25">
      <c r="A8" s="466" t="s">
        <v>500</v>
      </c>
      <c r="B8" s="466"/>
      <c r="C8" s="466"/>
    </row>
    <row r="9" spans="1:8" ht="18.75" x14ac:dyDescent="0.25">
      <c r="A9" s="466"/>
      <c r="B9" s="466"/>
      <c r="C9" s="466"/>
    </row>
    <row r="10" spans="1:8" ht="37.5" x14ac:dyDescent="0.25">
      <c r="B10" s="307"/>
      <c r="D10" s="404" t="s">
        <v>3</v>
      </c>
    </row>
    <row r="11" spans="1:8" ht="93.75" x14ac:dyDescent="0.25">
      <c r="A11" s="308" t="s">
        <v>222</v>
      </c>
      <c r="B11" s="308" t="s">
        <v>246</v>
      </c>
      <c r="C11" s="334" t="s">
        <v>494</v>
      </c>
      <c r="D11" s="334" t="s">
        <v>495</v>
      </c>
    </row>
    <row r="12" spans="1:8" s="179" customFormat="1" ht="37.5" x14ac:dyDescent="0.25">
      <c r="A12" s="180" t="s">
        <v>245</v>
      </c>
      <c r="B12" s="309" t="s">
        <v>244</v>
      </c>
      <c r="C12" s="284">
        <f>C20</f>
        <v>3285.7000000000007</v>
      </c>
      <c r="D12" s="284">
        <f>D20</f>
        <v>2356.8000000000002</v>
      </c>
    </row>
    <row r="13" spans="1:8" ht="31.5" x14ac:dyDescent="0.25">
      <c r="A13" s="406" t="s">
        <v>402</v>
      </c>
      <c r="B13" s="406" t="s">
        <v>403</v>
      </c>
      <c r="C13" s="407">
        <v>0</v>
      </c>
      <c r="D13" s="407">
        <v>0</v>
      </c>
    </row>
    <row r="14" spans="1:8" s="405" customFormat="1" ht="31.5" x14ac:dyDescent="0.25">
      <c r="A14" s="408" t="s">
        <v>242</v>
      </c>
      <c r="B14" s="408" t="s">
        <v>241</v>
      </c>
      <c r="C14" s="409">
        <v>0</v>
      </c>
      <c r="D14" s="409">
        <v>0</v>
      </c>
    </row>
    <row r="15" spans="1:8" ht="45" customHeight="1" x14ac:dyDescent="0.25">
      <c r="A15" s="298" t="s">
        <v>401</v>
      </c>
      <c r="B15" s="298" t="s">
        <v>240</v>
      </c>
      <c r="C15" s="310">
        <v>0</v>
      </c>
      <c r="D15" s="310">
        <v>0</v>
      </c>
    </row>
    <row r="16" spans="1:8" ht="46.5" customHeight="1" x14ac:dyDescent="0.25">
      <c r="A16" s="298" t="s">
        <v>401</v>
      </c>
      <c r="B16" s="298" t="s">
        <v>240</v>
      </c>
      <c r="C16" s="310">
        <v>0</v>
      </c>
      <c r="D16" s="310">
        <v>0</v>
      </c>
    </row>
    <row r="17" spans="1:251" ht="47.25" customHeight="1" x14ac:dyDescent="0.25">
      <c r="A17" s="311" t="s">
        <v>238</v>
      </c>
      <c r="B17" s="285" t="s">
        <v>237</v>
      </c>
      <c r="C17" s="286">
        <v>0</v>
      </c>
      <c r="D17" s="286">
        <v>0</v>
      </c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</row>
    <row r="18" spans="1:251" ht="51.75" customHeight="1" x14ac:dyDescent="0.25">
      <c r="A18" s="312" t="s">
        <v>389</v>
      </c>
      <c r="B18" s="287" t="s">
        <v>239</v>
      </c>
      <c r="C18" s="313">
        <v>0</v>
      </c>
      <c r="D18" s="313">
        <v>0</v>
      </c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</row>
    <row r="19" spans="1:251" s="179" customFormat="1" ht="61.5" customHeight="1" x14ac:dyDescent="0.25">
      <c r="A19" s="312" t="s">
        <v>236</v>
      </c>
      <c r="B19" s="287" t="s">
        <v>235</v>
      </c>
      <c r="C19" s="313">
        <v>0</v>
      </c>
      <c r="D19" s="313">
        <v>0</v>
      </c>
    </row>
    <row r="20" spans="1:251" ht="18.75" customHeight="1" x14ac:dyDescent="0.25">
      <c r="A20" s="467" t="s">
        <v>234</v>
      </c>
      <c r="B20" s="468" t="s">
        <v>233</v>
      </c>
      <c r="C20" s="469">
        <f>C24+C32</f>
        <v>3285.7000000000007</v>
      </c>
      <c r="D20" s="469">
        <f>D24+D32</f>
        <v>2356.8000000000002</v>
      </c>
    </row>
    <row r="21" spans="1:251" ht="24.75" customHeight="1" x14ac:dyDescent="0.25">
      <c r="A21" s="467"/>
      <c r="B21" s="468"/>
      <c r="C21" s="470"/>
      <c r="D21" s="470"/>
    </row>
    <row r="22" spans="1:251" ht="24.75" customHeight="1" x14ac:dyDescent="0.25">
      <c r="A22" s="473" t="s">
        <v>404</v>
      </c>
      <c r="B22" s="475" t="s">
        <v>405</v>
      </c>
      <c r="C22" s="471">
        <f>C24</f>
        <v>-22368.6</v>
      </c>
      <c r="D22" s="471">
        <f>D24</f>
        <v>-4703.7</v>
      </c>
    </row>
    <row r="23" spans="1:251" ht="24.75" customHeight="1" x14ac:dyDescent="0.25">
      <c r="A23" s="473"/>
      <c r="B23" s="478"/>
      <c r="C23" s="472"/>
      <c r="D23" s="472"/>
    </row>
    <row r="24" spans="1:251" ht="24.75" customHeight="1" x14ac:dyDescent="0.25">
      <c r="A24" s="475" t="s">
        <v>232</v>
      </c>
      <c r="B24" s="476" t="s">
        <v>231</v>
      </c>
      <c r="C24" s="471">
        <v>-22368.6</v>
      </c>
      <c r="D24" s="471">
        <v>-4703.7</v>
      </c>
    </row>
    <row r="25" spans="1:251" ht="24.75" customHeight="1" x14ac:dyDescent="0.25">
      <c r="A25" s="475"/>
      <c r="B25" s="477"/>
      <c r="C25" s="472"/>
      <c r="D25" s="472"/>
    </row>
    <row r="26" spans="1:251" ht="24.75" customHeight="1" x14ac:dyDescent="0.25">
      <c r="A26" s="473" t="s">
        <v>230</v>
      </c>
      <c r="B26" s="473" t="s">
        <v>228</v>
      </c>
      <c r="C26" s="471">
        <f>C32</f>
        <v>25654.3</v>
      </c>
      <c r="D26" s="471">
        <f>D32</f>
        <v>7060.5</v>
      </c>
    </row>
    <row r="27" spans="1:251" ht="15" customHeight="1" x14ac:dyDescent="0.25">
      <c r="A27" s="473"/>
      <c r="B27" s="473"/>
      <c r="C27" s="472"/>
      <c r="D27" s="472"/>
    </row>
    <row r="28" spans="1:251" ht="18.75" customHeight="1" x14ac:dyDescent="0.25">
      <c r="A28" s="473" t="s">
        <v>229</v>
      </c>
      <c r="B28" s="473" t="s">
        <v>228</v>
      </c>
      <c r="C28" s="471">
        <f>C32</f>
        <v>25654.3</v>
      </c>
      <c r="D28" s="471">
        <f>D32</f>
        <v>7060.5</v>
      </c>
    </row>
    <row r="29" spans="1:251" ht="15.75" customHeight="1" x14ac:dyDescent="0.25">
      <c r="A29" s="473"/>
      <c r="B29" s="473"/>
      <c r="C29" s="472"/>
      <c r="D29" s="472"/>
    </row>
    <row r="30" spans="1:251" ht="18.75" customHeight="1" x14ac:dyDescent="0.25">
      <c r="A30" s="473" t="s">
        <v>227</v>
      </c>
      <c r="B30" s="473" t="s">
        <v>226</v>
      </c>
      <c r="C30" s="471">
        <f>C32</f>
        <v>25654.3</v>
      </c>
      <c r="D30" s="471">
        <f>D32</f>
        <v>7060.5</v>
      </c>
    </row>
    <row r="31" spans="1:251" ht="15.75" customHeight="1" x14ac:dyDescent="0.25">
      <c r="A31" s="473"/>
      <c r="B31" s="473"/>
      <c r="C31" s="472"/>
      <c r="D31" s="472"/>
    </row>
    <row r="32" spans="1:251" ht="18.75" customHeight="1" x14ac:dyDescent="0.25">
      <c r="A32" s="473" t="s">
        <v>225</v>
      </c>
      <c r="B32" s="473" t="s">
        <v>224</v>
      </c>
      <c r="C32" s="471">
        <v>25654.3</v>
      </c>
      <c r="D32" s="471">
        <v>7060.5</v>
      </c>
    </row>
    <row r="33" spans="1:4" ht="15" customHeight="1" x14ac:dyDescent="0.25">
      <c r="A33" s="473"/>
      <c r="B33" s="473"/>
      <c r="C33" s="472"/>
      <c r="D33" s="472"/>
    </row>
    <row r="34" spans="1:4" x14ac:dyDescent="0.25">
      <c r="D34" s="162"/>
    </row>
    <row r="35" spans="1:4" ht="18.75" x14ac:dyDescent="0.3">
      <c r="A35" s="474" t="s">
        <v>369</v>
      </c>
      <c r="B35" s="474"/>
      <c r="C35" s="474"/>
    </row>
    <row r="36" spans="1:4" ht="18.75" x14ac:dyDescent="0.25">
      <c r="C36" s="297"/>
    </row>
  </sheetData>
  <mergeCells count="32">
    <mergeCell ref="D32:D33"/>
    <mergeCell ref="D28:D29"/>
    <mergeCell ref="D30:D31"/>
    <mergeCell ref="D24:D25"/>
    <mergeCell ref="D26:D27"/>
    <mergeCell ref="D20:D21"/>
    <mergeCell ref="D22:D23"/>
    <mergeCell ref="A35:C35"/>
    <mergeCell ref="A30:A31"/>
    <mergeCell ref="B30:B31"/>
    <mergeCell ref="C30:C31"/>
    <mergeCell ref="A32:A33"/>
    <mergeCell ref="B32:B33"/>
    <mergeCell ref="C32:C33"/>
    <mergeCell ref="A28:A29"/>
    <mergeCell ref="B28:B29"/>
    <mergeCell ref="C28:C29"/>
    <mergeCell ref="A24:A25"/>
    <mergeCell ref="B24:B25"/>
    <mergeCell ref="A22:A23"/>
    <mergeCell ref="B22:B23"/>
    <mergeCell ref="C22:C23"/>
    <mergeCell ref="C24:C25"/>
    <mergeCell ref="A26:A27"/>
    <mergeCell ref="B26:B27"/>
    <mergeCell ref="C26:C27"/>
    <mergeCell ref="B5:C5"/>
    <mergeCell ref="A8:C8"/>
    <mergeCell ref="A9:C9"/>
    <mergeCell ref="A20:A21"/>
    <mergeCell ref="B20:B21"/>
    <mergeCell ref="C20:C21"/>
  </mergeCells>
  <phoneticPr fontId="33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59.140625" customWidth="1"/>
    <col min="2" max="2" width="16.42578125" customWidth="1"/>
    <col min="3" max="3" width="13" customWidth="1"/>
    <col min="4" max="4" width="15.28515625" customWidth="1"/>
  </cols>
  <sheetData>
    <row r="1" spans="1:4" ht="15.75" x14ac:dyDescent="0.25">
      <c r="D1" s="191" t="s">
        <v>333</v>
      </c>
    </row>
    <row r="2" spans="1:4" ht="15.75" x14ac:dyDescent="0.25">
      <c r="D2" s="191" t="s">
        <v>504</v>
      </c>
    </row>
    <row r="3" spans="1:4" ht="15.75" x14ac:dyDescent="0.25">
      <c r="D3" s="191" t="s">
        <v>1</v>
      </c>
    </row>
    <row r="4" spans="1:4" ht="15.75" x14ac:dyDescent="0.25">
      <c r="D4" s="191" t="s">
        <v>2</v>
      </c>
    </row>
    <row r="5" spans="1:4" x14ac:dyDescent="0.25">
      <c r="C5" s="435" t="s">
        <v>505</v>
      </c>
      <c r="D5" s="435"/>
    </row>
    <row r="8" spans="1:4" x14ac:dyDescent="0.25">
      <c r="A8" s="480" t="s">
        <v>499</v>
      </c>
      <c r="B8" s="481"/>
      <c r="C8" s="481"/>
      <c r="D8" s="481"/>
    </row>
    <row r="9" spans="1:4" ht="90.75" customHeight="1" x14ac:dyDescent="0.25">
      <c r="A9" s="481"/>
      <c r="B9" s="481"/>
      <c r="C9" s="481"/>
      <c r="D9" s="481"/>
    </row>
    <row r="10" spans="1:4" ht="18.75" x14ac:dyDescent="0.25">
      <c r="A10" s="227"/>
      <c r="B10" s="227"/>
    </row>
    <row r="11" spans="1:4" ht="18.75" x14ac:dyDescent="0.3">
      <c r="A11" s="228"/>
      <c r="D11" s="228" t="s">
        <v>3</v>
      </c>
    </row>
    <row r="12" spans="1:4" ht="64.5" customHeight="1" x14ac:dyDescent="0.25">
      <c r="A12" s="411" t="s">
        <v>303</v>
      </c>
      <c r="B12" s="412" t="s">
        <v>494</v>
      </c>
      <c r="C12" s="412" t="s">
        <v>495</v>
      </c>
      <c r="D12" s="412" t="s">
        <v>131</v>
      </c>
    </row>
    <row r="13" spans="1:4" ht="15.75" x14ac:dyDescent="0.25">
      <c r="A13" s="410">
        <v>1</v>
      </c>
      <c r="B13" s="410">
        <v>2</v>
      </c>
      <c r="C13" s="410">
        <v>3</v>
      </c>
      <c r="D13" s="410">
        <v>4</v>
      </c>
    </row>
    <row r="14" spans="1:4" ht="106.5" customHeight="1" x14ac:dyDescent="0.25">
      <c r="A14" s="368" t="s">
        <v>421</v>
      </c>
      <c r="B14" s="413">
        <v>48.2</v>
      </c>
      <c r="C14" s="413">
        <v>12</v>
      </c>
      <c r="D14" s="413">
        <f>C14/B14*100</f>
        <v>24.896265560165972</v>
      </c>
    </row>
    <row r="15" spans="1:4" ht="32.25" thickBot="1" x14ac:dyDescent="0.3">
      <c r="A15" s="291" t="s">
        <v>422</v>
      </c>
      <c r="B15" s="410">
        <v>37.200000000000003</v>
      </c>
      <c r="C15" s="410">
        <v>9.3000000000000007</v>
      </c>
      <c r="D15" s="413">
        <f t="shared" ref="D15:D17" si="0">C15/B15*100</f>
        <v>25</v>
      </c>
    </row>
    <row r="16" spans="1:4" ht="39.75" customHeight="1" thickBot="1" x14ac:dyDescent="0.3">
      <c r="A16" s="290" t="s">
        <v>304</v>
      </c>
      <c r="B16" s="414">
        <v>70</v>
      </c>
      <c r="C16" s="414">
        <v>17.399999999999999</v>
      </c>
      <c r="D16" s="413">
        <f t="shared" si="0"/>
        <v>24.857142857142854</v>
      </c>
    </row>
    <row r="17" spans="1:4" ht="15.75" x14ac:dyDescent="0.25">
      <c r="A17" s="415" t="s">
        <v>305</v>
      </c>
      <c r="B17" s="414">
        <f>SUM(B14:B16)</f>
        <v>155.4</v>
      </c>
      <c r="C17" s="414">
        <f>SUM(C14:C16)</f>
        <v>38.700000000000003</v>
      </c>
      <c r="D17" s="413">
        <f t="shared" si="0"/>
        <v>24.903474903474905</v>
      </c>
    </row>
    <row r="19" spans="1:4" x14ac:dyDescent="0.25">
      <c r="A19" s="479" t="s">
        <v>501</v>
      </c>
      <c r="B19" s="479"/>
      <c r="C19" s="479"/>
    </row>
  </sheetData>
  <mergeCells count="3">
    <mergeCell ref="A19:C19"/>
    <mergeCell ref="C5:D5"/>
    <mergeCell ref="A8:D9"/>
  </mergeCells>
  <phoneticPr fontId="33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 1  (2)</vt:lpstr>
      <vt:lpstr>Прил 2</vt:lpstr>
      <vt:lpstr>прил.2</vt:lpstr>
      <vt:lpstr>Прил 4 (2)</vt:lpstr>
      <vt:lpstr>прил3</vt:lpstr>
      <vt:lpstr>прил.4</vt:lpstr>
      <vt:lpstr>прил._5</vt:lpstr>
      <vt:lpstr>Прил6</vt:lpstr>
      <vt:lpstr>прил 7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7'!Область_печати</vt:lpstr>
      <vt:lpstr>прил._5!Область_печати</vt:lpstr>
      <vt:lpstr>прил.4!Область_печати</vt:lpstr>
      <vt:lpstr>прил3!Область_печати</vt:lpstr>
      <vt:lpstr>Прил6!Область_печати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2020-04-27T07:51:42Z</cp:lastPrinted>
  <dcterms:created xsi:type="dcterms:W3CDTF">2010-11-10T14:00:24Z</dcterms:created>
  <dcterms:modified xsi:type="dcterms:W3CDTF">2020-04-27T07:52:53Z</dcterms:modified>
</cp:coreProperties>
</file>