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аленкова - документы\Сессии Совета 5 созыва - 2024 год\2  сессия - 24.10.2024\"/>
    </mc:Choice>
  </mc:AlternateContent>
  <bookViews>
    <workbookView xWindow="0" yWindow="0" windowWidth="23670" windowHeight="9060" tabRatio="849" firstSheet="1" activeTab="5"/>
  </bookViews>
  <sheets>
    <sheet name="Прил0" sheetId="48" state="hidden" r:id="rId1"/>
    <sheet name="Прил 1" sheetId="41" r:id="rId2"/>
    <sheet name="Прил 2" sheetId="44" state="hidden" r:id="rId3"/>
    <sheet name="прил2" sheetId="6" r:id="rId4"/>
    <sheet name="прил.3" sheetId="40" r:id="rId5"/>
    <sheet name="прил._4" sheetId="24" r:id="rId6"/>
    <sheet name="Прил 5" sheetId="42" r:id="rId7"/>
    <sheet name="Прил 6" sheetId="55" r:id="rId8"/>
    <sheet name="прил 7" sheetId="46" state="hidden" r:id="rId9"/>
    <sheet name="Прил 10+" sheetId="47" state="hidden" r:id="rId10"/>
    <sheet name="прил 8" sheetId="52" state="hidden" r:id="rId11"/>
    <sheet name="Заимст 9" sheetId="51" state="hidden" r:id="rId12"/>
    <sheet name="Заимст ин 10" sheetId="53" state="hidden" r:id="rId13"/>
    <sheet name="Гарант 11" sheetId="49" state="hidden" r:id="rId14"/>
    <sheet name="Гарант ин 12" sheetId="54" state="hidden" r:id="rId15"/>
    <sheet name="нормативы 13" sheetId="50" state="hidden" r:id="rId16"/>
  </sheets>
  <definedNames>
    <definedName name="_xlnm._FilterDatabase" localSheetId="5" hidden="1">прил._4!$A$18:$K$212</definedName>
    <definedName name="_xlnm._FilterDatabase" localSheetId="4" hidden="1">прил.3!$A$15:$H$165</definedName>
    <definedName name="_xlnm.Print_Area" localSheetId="1">'Прил 1'!$A$1:$F$40</definedName>
    <definedName name="_xlnm.Print_Area" localSheetId="6">'Прил 5'!$A$1:$P$36</definedName>
    <definedName name="_xlnm.Print_Area" localSheetId="8">'прил 7'!$A$1:$C$22</definedName>
    <definedName name="_xlnm.Print_Area" localSheetId="10">'прил 8'!$A$1</definedName>
    <definedName name="_xlnm.Print_Area" localSheetId="5">прил._4!$A$3:$K$221</definedName>
    <definedName name="_xlnm.Print_Area" localSheetId="4">прил.3!$A$1:$I$178</definedName>
    <definedName name="_xlnm.Print_Area" localSheetId="0">Прил0!$A$1:$B$86</definedName>
    <definedName name="_xlnm.Print_Area" localSheetId="3">прил2!$A$1:$K$53</definedName>
  </definedNames>
  <calcPr calcId="152511"/>
</workbook>
</file>

<file path=xl/calcChain.xml><?xml version="1.0" encoding="utf-8"?>
<calcChain xmlns="http://schemas.openxmlformats.org/spreadsheetml/2006/main">
  <c r="C30" i="42" l="1"/>
  <c r="C34" i="42"/>
  <c r="K158" i="24"/>
  <c r="K176" i="24"/>
  <c r="K206" i="24"/>
  <c r="K153" i="24"/>
  <c r="K135" i="24"/>
  <c r="K72" i="24"/>
  <c r="C27" i="41"/>
  <c r="C18" i="41"/>
  <c r="C34" i="41" l="1"/>
  <c r="B20" i="55" l="1"/>
  <c r="C30" i="41" l="1"/>
  <c r="C22" i="42" l="1"/>
  <c r="H23" i="40"/>
  <c r="H174" i="40" l="1"/>
  <c r="H173" i="40" s="1"/>
  <c r="K144" i="24"/>
  <c r="K143" i="24" s="1"/>
  <c r="H101" i="40" l="1"/>
  <c r="K133" i="24"/>
  <c r="K136" i="24"/>
  <c r="C19" i="41" l="1"/>
  <c r="K160" i="24" l="1"/>
  <c r="H116" i="40" l="1"/>
  <c r="H115" i="40" s="1"/>
  <c r="K159" i="24"/>
  <c r="H169" i="40" l="1"/>
  <c r="H168" i="40"/>
  <c r="H166" i="40" s="1"/>
  <c r="K86" i="24" l="1"/>
  <c r="K154" i="24" l="1"/>
  <c r="H112" i="40" l="1"/>
  <c r="H111" i="40" s="1"/>
  <c r="H110" i="40" l="1"/>
  <c r="B113" i="40" l="1"/>
  <c r="B98" i="40"/>
  <c r="B95" i="40"/>
  <c r="B94" i="40"/>
  <c r="B91" i="40"/>
  <c r="B90" i="40"/>
  <c r="B87" i="40"/>
  <c r="B84" i="40"/>
  <c r="B83" i="40"/>
  <c r="B82" i="40"/>
  <c r="B81" i="40"/>
  <c r="B78" i="40"/>
  <c r="B77" i="40"/>
  <c r="B74" i="40"/>
  <c r="B58" i="40"/>
  <c r="B29" i="40"/>
  <c r="K157" i="24" l="1"/>
  <c r="K132" i="24"/>
  <c r="K173" i="24"/>
  <c r="H48" i="40" s="1"/>
  <c r="K131" i="24" l="1"/>
  <c r="E35" i="6" s="1"/>
  <c r="K116" i="24"/>
  <c r="B29" i="44" l="1"/>
  <c r="E42" i="6" l="1"/>
  <c r="C21" i="42" l="1"/>
  <c r="C20" i="42" s="1"/>
  <c r="H172" i="40"/>
  <c r="H171" i="40" s="1"/>
  <c r="H170" i="40" s="1"/>
  <c r="K57" i="24"/>
  <c r="K56" i="24" s="1"/>
  <c r="K55" i="24" s="1"/>
  <c r="K54" i="24" s="1"/>
  <c r="E22" i="6" s="1"/>
  <c r="K134" i="24" l="1"/>
  <c r="H85" i="40" l="1"/>
  <c r="K104" i="24"/>
  <c r="K103" i="24" s="1"/>
  <c r="K102" i="24" s="1"/>
  <c r="K93" i="24" s="1"/>
  <c r="H57" i="40" l="1"/>
  <c r="F160" i="40"/>
  <c r="H62" i="40" l="1"/>
  <c r="C62" i="40"/>
  <c r="D62" i="40"/>
  <c r="E62" i="40"/>
  <c r="F62" i="40"/>
  <c r="H63" i="40"/>
  <c r="B158" i="40"/>
  <c r="B159" i="40"/>
  <c r="B160" i="40"/>
  <c r="B161" i="40"/>
  <c r="C158" i="40"/>
  <c r="D158" i="40"/>
  <c r="E158" i="40"/>
  <c r="F158" i="40"/>
  <c r="C159" i="40"/>
  <c r="D159" i="40"/>
  <c r="E159" i="40"/>
  <c r="C160" i="40"/>
  <c r="D160" i="40"/>
  <c r="E160" i="40"/>
  <c r="C161" i="40"/>
  <c r="D161" i="40"/>
  <c r="E161" i="40"/>
  <c r="F161" i="40"/>
  <c r="G161" i="40"/>
  <c r="H61" i="40" l="1"/>
  <c r="K211" i="24"/>
  <c r="K210" i="24" s="1"/>
  <c r="K209" i="24"/>
  <c r="K207" i="24"/>
  <c r="E48" i="6" s="1"/>
  <c r="K198" i="24" l="1"/>
  <c r="K166" i="24"/>
  <c r="K27" i="24"/>
  <c r="K164" i="24" l="1"/>
  <c r="K163" i="24" s="1"/>
  <c r="K162" i="24" s="1"/>
  <c r="E38" i="6" s="1"/>
  <c r="K165" i="24"/>
  <c r="H161" i="40"/>
  <c r="H160" i="40" s="1"/>
  <c r="H159" i="40" s="1"/>
  <c r="H158" i="40" s="1"/>
  <c r="E49" i="6"/>
  <c r="C24" i="41" l="1"/>
  <c r="C17" i="41" s="1"/>
  <c r="C35" i="41" s="1"/>
  <c r="E19" i="6" l="1"/>
  <c r="C29" i="44" l="1"/>
  <c r="H30" i="40" l="1"/>
  <c r="H29" i="40" s="1"/>
  <c r="H28" i="40" s="1"/>
  <c r="H83" i="40"/>
  <c r="H82" i="40" s="1"/>
  <c r="H81" i="40" s="1"/>
  <c r="H51" i="40"/>
  <c r="E47" i="6"/>
  <c r="H50" i="40" l="1"/>
  <c r="H49" i="40"/>
  <c r="K118" i="24"/>
  <c r="K117" i="24" s="1"/>
  <c r="K85" i="24" l="1"/>
  <c r="E28" i="6" l="1"/>
  <c r="C21" i="44" l="1"/>
  <c r="C20" i="44" s="1"/>
  <c r="C19" i="44" s="1"/>
  <c r="C18" i="44" s="1"/>
  <c r="C28" i="44"/>
  <c r="C25" i="44" s="1"/>
  <c r="C17" i="44" l="1"/>
  <c r="H35" i="40" l="1"/>
  <c r="H36" i="40"/>
  <c r="K84" i="24"/>
  <c r="K94" i="24"/>
  <c r="K96" i="24"/>
  <c r="K87" i="24"/>
  <c r="K88" i="24"/>
  <c r="E29" i="6" l="1"/>
  <c r="C31" i="42"/>
  <c r="C32" i="42"/>
  <c r="C33" i="42"/>
  <c r="E26" i="6"/>
  <c r="E25" i="6" s="1"/>
  <c r="E32" i="6"/>
  <c r="K123" i="24" l="1"/>
  <c r="H150" i="40"/>
  <c r="H128" i="40"/>
  <c r="H127" i="40" s="1"/>
  <c r="H125" i="40"/>
  <c r="H114" i="40"/>
  <c r="H113" i="40" s="1"/>
  <c r="H96" i="40"/>
  <c r="H94" i="40" s="1"/>
  <c r="H80" i="40"/>
  <c r="H76" i="40"/>
  <c r="H69" i="40"/>
  <c r="H34" i="40"/>
  <c r="H27" i="40"/>
  <c r="K75" i="24"/>
  <c r="H33" i="40" l="1"/>
  <c r="H95" i="40"/>
  <c r="H93" i="40"/>
  <c r="C27" i="42"/>
  <c r="C26" i="42" s="1"/>
  <c r="C29" i="42"/>
  <c r="K152" i="24"/>
  <c r="K151" i="24"/>
  <c r="K148" i="24"/>
  <c r="K128" i="24"/>
  <c r="K127" i="24"/>
  <c r="K126" i="24"/>
  <c r="K125" i="24"/>
  <c r="H78" i="40" l="1"/>
  <c r="H79" i="40"/>
  <c r="H77" i="40"/>
  <c r="B69" i="40" l="1"/>
  <c r="B31" i="40"/>
  <c r="K42" i="24" l="1"/>
  <c r="H155" i="40"/>
  <c r="H165" i="40" l="1"/>
  <c r="H146" i="40"/>
  <c r="H144" i="40"/>
  <c r="H143" i="40" s="1"/>
  <c r="H141" i="40"/>
  <c r="H140" i="40" s="1"/>
  <c r="H136" i="40"/>
  <c r="H133" i="40"/>
  <c r="H130" i="40"/>
  <c r="H126" i="40"/>
  <c r="H124" i="40"/>
  <c r="H120" i="40"/>
  <c r="H106" i="40"/>
  <c r="H100" i="40"/>
  <c r="H99" i="40" s="1"/>
  <c r="H98" i="40" s="1"/>
  <c r="H92" i="40"/>
  <c r="H89" i="40"/>
  <c r="H56" i="40"/>
  <c r="H54" i="40" s="1"/>
  <c r="H53" i="40" s="1"/>
  <c r="H40" i="40"/>
  <c r="H31" i="40" s="1"/>
  <c r="H118" i="40"/>
  <c r="K52" i="24"/>
  <c r="K50" i="24"/>
  <c r="H97" i="40" l="1"/>
  <c r="H122" i="40"/>
  <c r="K49" i="24"/>
  <c r="K39" i="24" s="1"/>
  <c r="K202" i="24"/>
  <c r="E20" i="6" l="1"/>
  <c r="H87" i="40"/>
  <c r="H145" i="40"/>
  <c r="H142" i="40" s="1"/>
  <c r="H121" i="40" s="1"/>
  <c r="K161" i="24" l="1"/>
  <c r="E37" i="6" s="1"/>
  <c r="B53" i="40" l="1"/>
  <c r="H148" i="40" l="1"/>
  <c r="K59" i="24"/>
  <c r="E23" i="6" s="1"/>
  <c r="K188" i="24"/>
  <c r="K147" i="24"/>
  <c r="K146" i="24" s="1"/>
  <c r="E36" i="6" s="1"/>
  <c r="K69" i="24"/>
  <c r="K70" i="24"/>
  <c r="K71" i="24"/>
  <c r="H21" i="40"/>
  <c r="H20" i="40" s="1"/>
  <c r="H68" i="40"/>
  <c r="H67" i="40" s="1"/>
  <c r="H66" i="40" s="1"/>
  <c r="H73" i="40"/>
  <c r="H104" i="40"/>
  <c r="H117" i="40"/>
  <c r="H134" i="40"/>
  <c r="H137" i="40"/>
  <c r="H162" i="40"/>
  <c r="H167" i="40"/>
  <c r="H109" i="40"/>
  <c r="K74" i="24"/>
  <c r="K73" i="24" s="1"/>
  <c r="C16" i="42"/>
  <c r="D17" i="41"/>
  <c r="E17" i="41" s="1"/>
  <c r="E18" i="41"/>
  <c r="E24" i="41"/>
  <c r="E32" i="41"/>
  <c r="K81" i="24"/>
  <c r="K24" i="24"/>
  <c r="K77" i="24"/>
  <c r="K186" i="24"/>
  <c r="K149" i="24"/>
  <c r="K99" i="24"/>
  <c r="K100" i="24"/>
  <c r="K67" i="24"/>
  <c r="K66" i="24"/>
  <c r="K65" i="24"/>
  <c r="K60" i="24"/>
  <c r="K61" i="24"/>
  <c r="K62" i="24"/>
  <c r="K34" i="24"/>
  <c r="K35" i="24"/>
  <c r="K36" i="24"/>
  <c r="K37" i="24"/>
  <c r="K28" i="24"/>
  <c r="H152" i="40" s="1"/>
  <c r="K29" i="24"/>
  <c r="H153" i="40" s="1"/>
  <c r="K30" i="24"/>
  <c r="K203" i="24"/>
  <c r="K205" i="24"/>
  <c r="K204" i="24" s="1"/>
  <c r="K201" i="24"/>
  <c r="E46" i="6" s="1"/>
  <c r="K183" i="24"/>
  <c r="K184" i="24"/>
  <c r="K185" i="24"/>
  <c r="K180" i="24"/>
  <c r="K179" i="24" s="1"/>
  <c r="K172" i="24" s="1"/>
  <c r="K171" i="24" s="1"/>
  <c r="K170" i="24" s="1"/>
  <c r="K169" i="24" s="1"/>
  <c r="K122" i="24"/>
  <c r="B110" i="40"/>
  <c r="B107" i="40"/>
  <c r="B105" i="40"/>
  <c r="B103" i="40"/>
  <c r="B99" i="40"/>
  <c r="B97" i="40"/>
  <c r="B86" i="40"/>
  <c r="B66" i="40"/>
  <c r="B50" i="40"/>
  <c r="B47" i="40"/>
  <c r="B44" i="40"/>
  <c r="B39" i="40"/>
  <c r="B33" i="40"/>
  <c r="B26" i="40"/>
  <c r="K111" i="24"/>
  <c r="K110" i="24" s="1"/>
  <c r="K109" i="24" s="1"/>
  <c r="I117" i="40"/>
  <c r="H18" i="40"/>
  <c r="H17" i="40" s="1"/>
  <c r="H16" i="40" s="1"/>
  <c r="K115" i="24"/>
  <c r="K114" i="24" s="1"/>
  <c r="K113" i="24" s="1"/>
  <c r="K47" i="24"/>
  <c r="K46" i="24" s="1"/>
  <c r="G28" i="6"/>
  <c r="G29" i="6"/>
  <c r="G32" i="6"/>
  <c r="G33" i="6"/>
  <c r="G36" i="6"/>
  <c r="G38" i="6"/>
  <c r="G40" i="6"/>
  <c r="G45" i="6"/>
  <c r="F17" i="6"/>
  <c r="G17" i="6" s="1"/>
  <c r="F46" i="6"/>
  <c r="G46" i="6" s="1"/>
  <c r="F44" i="6"/>
  <c r="G44" i="6" s="1"/>
  <c r="F41" i="6"/>
  <c r="G41" i="6" s="1"/>
  <c r="F39" i="6"/>
  <c r="G39" i="6" s="1"/>
  <c r="F37" i="6"/>
  <c r="G37" i="6" s="1"/>
  <c r="F30" i="6"/>
  <c r="G30" i="6" s="1"/>
  <c r="F34" i="6"/>
  <c r="G34" i="6" s="1"/>
  <c r="F27" i="6"/>
  <c r="F25" i="6"/>
  <c r="G25" i="6" s="1"/>
  <c r="G27" i="6"/>
  <c r="B32" i="6"/>
  <c r="B24" i="6"/>
  <c r="B23" i="6"/>
  <c r="B18" i="6"/>
  <c r="K25" i="24"/>
  <c r="K23" i="24"/>
  <c r="K22" i="24"/>
  <c r="K120" i="24"/>
  <c r="K121" i="24"/>
  <c r="K175" i="24"/>
  <c r="K130" i="24" l="1"/>
  <c r="E34" i="6" s="1"/>
  <c r="K108" i="24"/>
  <c r="E31" i="6" s="1"/>
  <c r="K182" i="24"/>
  <c r="E18" i="6"/>
  <c r="H154" i="40"/>
  <c r="K80" i="24"/>
  <c r="H107" i="40"/>
  <c r="H103" i="40" s="1"/>
  <c r="H151" i="40"/>
  <c r="E21" i="6"/>
  <c r="K64" i="24"/>
  <c r="K33" i="24" s="1"/>
  <c r="H108" i="40"/>
  <c r="K79" i="24"/>
  <c r="K20" i="24"/>
  <c r="K21" i="24" s="1"/>
  <c r="K41" i="24"/>
  <c r="K40" i="24" s="1"/>
  <c r="E39" i="6"/>
  <c r="K190" i="24"/>
  <c r="K191" i="24"/>
  <c r="E43" i="6"/>
  <c r="K189" i="24"/>
  <c r="H47" i="40"/>
  <c r="H46" i="40" s="1"/>
  <c r="H45" i="40" s="1"/>
  <c r="H105" i="40"/>
  <c r="H91" i="40"/>
  <c r="H90" i="40" s="1"/>
  <c r="H86" i="40" s="1"/>
  <c r="H135" i="40"/>
  <c r="H22" i="40"/>
  <c r="H52" i="40"/>
  <c r="H32" i="40"/>
  <c r="H164" i="40"/>
  <c r="H163" i="40" s="1"/>
  <c r="H149" i="40"/>
  <c r="H147" i="40"/>
  <c r="D31" i="41"/>
  <c r="E31" i="41" s="1"/>
  <c r="C28" i="42"/>
  <c r="G36" i="41"/>
  <c r="H26" i="40"/>
  <c r="H25" i="40" s="1"/>
  <c r="H24" i="40" s="1"/>
  <c r="H75" i="40"/>
  <c r="H74" i="40" s="1"/>
  <c r="H119" i="40"/>
  <c r="H60" i="40"/>
  <c r="H59" i="40" s="1"/>
  <c r="H58" i="40" s="1"/>
  <c r="K78" i="24"/>
  <c r="F16" i="6"/>
  <c r="G16" i="6" s="1"/>
  <c r="H44" i="40" l="1"/>
  <c r="H15" i="40" s="1"/>
  <c r="K107" i="24"/>
  <c r="E41" i="6"/>
  <c r="E24" i="6"/>
  <c r="E17" i="6" s="1"/>
  <c r="D35" i="41"/>
  <c r="E35" i="41" s="1"/>
  <c r="E40" i="6"/>
  <c r="H129" i="40"/>
  <c r="E30" i="6" l="1"/>
  <c r="H157" i="40"/>
  <c r="E27" i="6"/>
  <c r="K197" i="24"/>
  <c r="K196" i="24" s="1"/>
  <c r="K194" i="24" l="1"/>
  <c r="K193" i="24" s="1"/>
  <c r="K32" i="24" s="1"/>
  <c r="K195" i="24"/>
  <c r="E45" i="6"/>
  <c r="E44" i="6" l="1"/>
  <c r="E16" i="6" s="1"/>
  <c r="H156" i="40" l="1"/>
  <c r="K19" i="24"/>
  <c r="I17" i="6"/>
  <c r="I16" i="6" l="1"/>
</calcChain>
</file>

<file path=xl/sharedStrings.xml><?xml version="1.0" encoding="utf-8"?>
<sst xmlns="http://schemas.openxmlformats.org/spreadsheetml/2006/main" count="2689" uniqueCount="646">
  <si>
    <t>к решению Совета</t>
  </si>
  <si>
    <t>Новодмитриевского сельского</t>
  </si>
  <si>
    <t>поселения Северского района</t>
  </si>
  <si>
    <t>(тыс. рублей)</t>
  </si>
  <si>
    <t>Наименование</t>
  </si>
  <si>
    <t>Рз</t>
  </si>
  <si>
    <t>ПР</t>
  </si>
  <si>
    <t>Общегосударственные вопросы</t>
  </si>
  <si>
    <t xml:space="preserve">Национальная оборона </t>
  </si>
  <si>
    <t>Мобилизационная и вневойсковая подготовка</t>
  </si>
  <si>
    <t>Национальная безопасность и правоохранительная деятельность</t>
  </si>
  <si>
    <t>Другие вопросы в области национальной безопасности и правоохранительной деятельности</t>
  </si>
  <si>
    <t>Национальная экономика</t>
  </si>
  <si>
    <t>Жилищно-коммунальное хозяйство</t>
  </si>
  <si>
    <t>Коммунальное хозяйство</t>
  </si>
  <si>
    <t>Благоустройство</t>
  </si>
  <si>
    <t>Образование</t>
  </si>
  <si>
    <t xml:space="preserve">Культура, кинематография </t>
  </si>
  <si>
    <t>Культура</t>
  </si>
  <si>
    <t xml:space="preserve"> Массовый спорт</t>
  </si>
  <si>
    <t>Наименование расходов</t>
  </si>
  <si>
    <t>01</t>
  </si>
  <si>
    <t>00</t>
  </si>
  <si>
    <t>02</t>
  </si>
  <si>
    <t>04</t>
  </si>
  <si>
    <t>03</t>
  </si>
  <si>
    <t>09</t>
  </si>
  <si>
    <t>06</t>
  </si>
  <si>
    <t>07</t>
  </si>
  <si>
    <t>05</t>
  </si>
  <si>
    <t>08</t>
  </si>
  <si>
    <t>ЦСР</t>
  </si>
  <si>
    <t>ВР</t>
  </si>
  <si>
    <t>Национальная оборона</t>
  </si>
  <si>
    <t>Осуществление первичного воинского учета на территориях, где отсутствуют военные комиссариаты</t>
  </si>
  <si>
    <t>Проведение мероприятий для детей и молодежи</t>
  </si>
  <si>
    <t>Функционирование высшего должностного лица субъекта Российской Федерации и муниципального образования</t>
  </si>
  <si>
    <t>Социальная политика</t>
  </si>
  <si>
    <t>Пенсионное обеспечение</t>
  </si>
  <si>
    <t>12</t>
  </si>
  <si>
    <t>13</t>
  </si>
  <si>
    <t>11</t>
  </si>
  <si>
    <t>Массовый спорт</t>
  </si>
  <si>
    <t>Средства массовой информации</t>
  </si>
  <si>
    <t>Периодическая печать и издательства</t>
  </si>
  <si>
    <t>14</t>
  </si>
  <si>
    <t>Мероприятия в области коммунального хозяйства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</si>
  <si>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</si>
  <si>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Приложение № 2</t>
  </si>
  <si>
    <t>Реализация муниципальных функций, связанных с муниципальным управлением</t>
  </si>
  <si>
    <t>Ведение похозяйственного учета</t>
  </si>
  <si>
    <t>Высшее должностное лицо</t>
  </si>
  <si>
    <t>Обеспечение функций администрации</t>
  </si>
  <si>
    <t>Контрольно-счетная палата</t>
  </si>
  <si>
    <t>Финансовое обеспечение непредвиденных расходов</t>
  </si>
  <si>
    <t>Административные комиссии</t>
  </si>
  <si>
    <t>Информационное обеспечение деятельности администрации</t>
  </si>
  <si>
    <t>Обеспечение деятельности администрации</t>
  </si>
  <si>
    <t>тыс. руб.</t>
  </si>
  <si>
    <t>№ п/п</t>
  </si>
  <si>
    <t>Вед</t>
  </si>
  <si>
    <t>РЗ</t>
  </si>
  <si>
    <t xml:space="preserve">Всего  </t>
  </si>
  <si>
    <t>Обеспечение деятельности контрольно-счетной палаты муниципального образования Северский район</t>
  </si>
  <si>
    <t>55</t>
  </si>
  <si>
    <t>0</t>
  </si>
  <si>
    <t>0000</t>
  </si>
  <si>
    <t>2</t>
  </si>
  <si>
    <t>Расходы на обеспечение функций органов местного самоуправления</t>
  </si>
  <si>
    <t>Межбюджетные трансферты</t>
  </si>
  <si>
    <t>500</t>
  </si>
  <si>
    <t>Администрация Новодмитриевского сельского поселения</t>
  </si>
  <si>
    <t>Обеспечение деятельности  главы муниципального образования</t>
  </si>
  <si>
    <t>50</t>
  </si>
  <si>
    <t>1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</si>
  <si>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</si>
  <si>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</si>
  <si>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Функционирование Правительства Российской Федерации, высших  исполнительных  органов государственной власти субъектов Российской Федерации, местных администраций</t>
  </si>
  <si>
    <t>51</t>
  </si>
  <si>
    <t>Закупка товаров работ и услуг для государственных (муниципальных) нужд</t>
  </si>
  <si>
    <t>200</t>
  </si>
  <si>
    <t>Иные бюджетные ассигнования</t>
  </si>
  <si>
    <t>800</t>
  </si>
  <si>
    <t>Резервные фонды</t>
  </si>
  <si>
    <t>3</t>
  </si>
  <si>
    <t>Резервный фонд администрации</t>
  </si>
  <si>
    <t>5</t>
  </si>
  <si>
    <t>Расходы на обеспечение деятельности (оказание услуг) муниципальных учреждений</t>
  </si>
  <si>
    <t>6</t>
  </si>
  <si>
    <t>7</t>
  </si>
  <si>
    <t>Поддержка территориального общественного самоуправления</t>
  </si>
  <si>
    <t xml:space="preserve">Развитие территориального общественного самоуправления </t>
  </si>
  <si>
    <t>4</t>
  </si>
  <si>
    <t>Поддержка и развитие Кубанского казачества</t>
  </si>
  <si>
    <t>19</t>
  </si>
  <si>
    <t>Дорожное хозяйство (дорожные фонды)</t>
  </si>
  <si>
    <t>Связь и информатика</t>
  </si>
  <si>
    <t>10</t>
  </si>
  <si>
    <t>15</t>
  </si>
  <si>
    <t>20</t>
  </si>
  <si>
    <t>Доступная среда</t>
  </si>
  <si>
    <t>Обеспечение доступности для инвалидов и других маломобильных граждан объектов социальной инфраструктуры</t>
  </si>
  <si>
    <t>21</t>
  </si>
  <si>
    <t>Организация ритуальных услуг и содержание мест захоронения</t>
  </si>
  <si>
    <t>Предоставление субсидий бюджетным, автономным учреждениям и иным некоммерческим организациям</t>
  </si>
  <si>
    <t>600</t>
  </si>
  <si>
    <t>Развитие централизованной клубной системы</t>
  </si>
  <si>
    <t>Проведение праздничных мероприятий</t>
  </si>
  <si>
    <t>Доплата к пенсиям муниципальных служащих</t>
  </si>
  <si>
    <t>Социальное обеспечение и иные выплаты населению</t>
  </si>
  <si>
    <t>300</t>
  </si>
  <si>
    <t>Социальное обеспечение населения</t>
  </si>
  <si>
    <t>Мероприятия в области   физической культуры и спорта</t>
  </si>
  <si>
    <t xml:space="preserve">Новодмитриевского сельского </t>
  </si>
  <si>
    <t>Муниципальная программа "Доступная среда"</t>
  </si>
  <si>
    <t>Совет Новодмитриевского сельского поселения</t>
  </si>
  <si>
    <t>процент исполнения</t>
  </si>
  <si>
    <t>Исполнено 1 полугодие  2015 год</t>
  </si>
  <si>
    <r>
      <rPr>
        <b/>
        <sz val="14"/>
        <color indexed="9"/>
        <rFont val="Times New Roman"/>
        <family val="1"/>
        <charset val="204"/>
      </rPr>
      <t>.</t>
    </r>
    <r>
      <rPr>
        <b/>
        <sz val="14"/>
        <color indexed="8"/>
        <rFont val="Times New Roman"/>
        <family val="1"/>
        <charset val="204"/>
      </rPr>
      <t>00</t>
    </r>
  </si>
  <si>
    <r>
      <rPr>
        <sz val="14"/>
        <color indexed="9"/>
        <rFont val="Times New Roman"/>
        <family val="1"/>
        <charset val="204"/>
      </rPr>
      <t>.</t>
    </r>
    <r>
      <rPr>
        <sz val="14"/>
        <color indexed="8"/>
        <rFont val="Times New Roman"/>
        <family val="1"/>
        <charset val="204"/>
      </rPr>
      <t>01</t>
    </r>
  </si>
  <si>
    <t>50т.р.на мероприятия</t>
  </si>
  <si>
    <t>на бензин</t>
  </si>
  <si>
    <t>коррупция</t>
  </si>
  <si>
    <t>10660</t>
  </si>
  <si>
    <t>00000</t>
  </si>
  <si>
    <t>10360</t>
  </si>
  <si>
    <t>00590</t>
  </si>
  <si>
    <t>10550</t>
  </si>
  <si>
    <t>10570</t>
  </si>
  <si>
    <t>10520</t>
  </si>
  <si>
    <t>10040</t>
  </si>
  <si>
    <t>10600</t>
  </si>
  <si>
    <t>10620</t>
  </si>
  <si>
    <t>10410</t>
  </si>
  <si>
    <t>10430</t>
  </si>
  <si>
    <t>10450</t>
  </si>
  <si>
    <t>00190</t>
  </si>
  <si>
    <t>60190</t>
  </si>
  <si>
    <t>10010</t>
  </si>
  <si>
    <t>10030</t>
  </si>
  <si>
    <t>51180</t>
  </si>
  <si>
    <t>10060</t>
  </si>
  <si>
    <t>10100</t>
  </si>
  <si>
    <t>10180</t>
  </si>
  <si>
    <t>10300</t>
  </si>
  <si>
    <t>10480</t>
  </si>
  <si>
    <t>Сумма</t>
  </si>
  <si>
    <t>9</t>
  </si>
  <si>
    <t>Предоставление субсидий бюджетным, автономным учреждениям и иным некоммерческим организаций</t>
  </si>
  <si>
    <t>Муниципальная программа «Поддержка социально-ориентированных некоммерческих организаций в Новодмитриевском сельском поселении на  2016-2018 годы "</t>
  </si>
  <si>
    <t>Поддержка социально ориентированных некоммерческих организаций в Северском районе</t>
  </si>
  <si>
    <t>10590</t>
  </si>
  <si>
    <t>Развитие кукльтуры</t>
  </si>
  <si>
    <t>Поддержка социально-ориентированных некоммерческих организаций</t>
  </si>
  <si>
    <t xml:space="preserve">Обеспечение доступности для инвалидов и других маломобильных граждан объектов социальной инфраструктуры </t>
  </si>
  <si>
    <t>Молодежная политика</t>
  </si>
  <si>
    <t>Обеспечение функции администрации</t>
  </si>
  <si>
    <t>Развитие культуры</t>
  </si>
  <si>
    <t>Мероприятия в сфере сохранения и развития культуры</t>
  </si>
  <si>
    <t xml:space="preserve">Прочие обязательства </t>
  </si>
  <si>
    <t>10020</t>
  </si>
  <si>
    <t xml:space="preserve">                                     </t>
  </si>
  <si>
    <t>52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</si>
  <si>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</si>
  <si>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Совета муниципального образования</t>
  </si>
  <si>
    <t xml:space="preserve">Обеспечение функции Совета муниципального образования </t>
  </si>
  <si>
    <t>Расходы на обеспечение функций органа местного самоуправления</t>
  </si>
  <si>
    <t>Иные закупки товаров, работ и услуг для обеспечения государственных (муниципальных) нужд</t>
  </si>
  <si>
    <t>61</t>
  </si>
  <si>
    <t>10070</t>
  </si>
  <si>
    <t>Упрвление муниципальным  имуществом, связанное с оценкой недвижимости , признание прав и регулирование отношений по имущественной собственности</t>
  </si>
  <si>
    <t>ВСЕГО ДОХОДОВ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</si>
  <si>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</si>
  <si>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</si>
  <si>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субсидии бюджетам сельских поселений</t>
  </si>
  <si>
    <t>Дотации бюджетам сельских поселений на выравнивание бюджетной обеспеченности</t>
  </si>
  <si>
    <t>Безвозмездные поступления</t>
  </si>
  <si>
    <t xml:space="preserve"> 2 00 00000 00 0000 000</t>
  </si>
  <si>
    <t>Единый сельскохозяйственный налог</t>
  </si>
  <si>
    <t>Налог на имущество физических лиц, взимаемый по ставкам, применяемым к объектам налогообложения расположенным в границах поселений</t>
  </si>
  <si>
    <t>1 06 01030 10 0000 110</t>
  </si>
  <si>
    <t>Налог на доходы физических лиц</t>
  </si>
  <si>
    <t xml:space="preserve"> 1 00 00000 00 0000 000</t>
  </si>
  <si>
    <t>Наименование доходов</t>
  </si>
  <si>
    <t>Код бюджетной классификации</t>
  </si>
  <si>
    <t>Приложение № 1</t>
  </si>
  <si>
    <t>Уменьшение прочих остатков денежных средств бюджетов сельских поселений</t>
  </si>
  <si>
    <t xml:space="preserve">Уменьшение прочих остатков денежных средств бюджетов </t>
  </si>
  <si>
    <t>Уменьшение прочих остатков средств бюджетов</t>
  </si>
  <si>
    <t>Увеличение прочих остатков денежных средств бюджетов сельских поселений</t>
  </si>
  <si>
    <t>992 01 05 02 01 10 0000 510</t>
  </si>
  <si>
    <t>Изменение остатков средств на счетах по учету средств бюджета</t>
  </si>
  <si>
    <t>992 01 03 01 00 10 0000 810</t>
  </si>
  <si>
    <t>Кредиты кредитных организаций в валюте Российской Федерации</t>
  </si>
  <si>
    <t>в том числе:</t>
  </si>
  <si>
    <t>Источники внутреннего финансирования дефицита бюджета – всего</t>
  </si>
  <si>
    <t>Наименование групп, подгрупп,  статей, подстатей, элементов, программ (подпрограмм), кодов экономической классификации источников внутреннего финансирования дефицита  местного бюджета</t>
  </si>
  <si>
    <t xml:space="preserve"> 11 30 2995 10 0000 130</t>
  </si>
  <si>
    <t>Прчие доходы от компенсации затрат бюджетов  сельских поселений</t>
  </si>
  <si>
    <t>Физическая культура и спорт</t>
  </si>
  <si>
    <t xml:space="preserve"> 1 06 06033 10 0000 110</t>
  </si>
  <si>
    <t xml:space="preserve"> 1 06 06043 10 0000 110</t>
  </si>
  <si>
    <t>Перечень главных администраторов доходов местного бюджета и закрепляемые за ними виды (подвиды) доходов местного бюджета и перечень главных администраторов  источников финансирования дефицита местного бюджета</t>
  </si>
  <si>
    <t>Наименование кода администратора поступлений в бюджет, группы, подгруппы, статьи, подстатьи, элемента, программы (подпрограммы), кода экономической классификации доходов</t>
  </si>
  <si>
    <t xml:space="preserve">Администрация Новодмитриевского сельского поселения Северского района </t>
  </si>
  <si>
    <t>992 01 05 02 01 10 0000 610</t>
  </si>
  <si>
    <t>Уменьшение прочих остатков денежных средств бюджетов  сельских поселений</t>
  </si>
  <si>
    <t>992 1 13 01995 10 0000 130</t>
  </si>
  <si>
    <t>Прочие доходы от оказания платных услуг (работ) получателями средств бюджетов сельских поселений</t>
  </si>
  <si>
    <t>992 1 13 02065 10 0000 130</t>
  </si>
  <si>
    <t>Доходы, поступающие в порядке возмещения расходов, понесенных в связи с эксплуатацией имущества сельских поселений</t>
  </si>
  <si>
    <t>992 1 13 02995 10 0000 130</t>
  </si>
  <si>
    <t>Прочие доходы от компенсации затрат бюджетов сельских поселений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</si>
  <si>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</si>
  <si>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992 1 17 01050 10 0000 180</t>
  </si>
  <si>
    <t>Невыясненные поступления, зачисляемые в бюджеты сельских поселений</t>
  </si>
  <si>
    <t>992 1 17 05050 10 0000 180</t>
  </si>
  <si>
    <t>Прочие неналоговые доходы бюджетов сельских поселений</t>
  </si>
  <si>
    <t>Дотации бюджетам сельских поселений на поддержку мер по обеспечению сбалансированности бюджетов</t>
  </si>
  <si>
    <t>Субсидии бюджетам сельских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</si>
  <si>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Прочие субвенции бюджетам сельских поселений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</si>
  <si>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</si>
  <si>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Прочие межбюджетные трансферты, передаваемые бюджетам сельских поселений</t>
  </si>
  <si>
    <t>992 2 07 05000 10 0000 180</t>
  </si>
  <si>
    <t>Прочие безвозмездные поступления в бюджеты сельских поселений</t>
  </si>
  <si>
    <t>992 2 08 05000 10 0000 180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</si>
  <si>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</si>
  <si>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992 2 18 05010 10 0000 180</t>
  </si>
  <si>
    <t>Доходы бюджетов сельских поселений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</si>
  <si>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</si>
  <si>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Совет Новодмитриевского сельского поселения Северского района</t>
  </si>
  <si>
    <t>Приложение № 3</t>
  </si>
  <si>
    <t>2 00 00000 00 0000 000</t>
  </si>
  <si>
    <t>2 02 00000 00 0000 000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</si>
  <si>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</si>
  <si>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</si>
  <si>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</si>
  <si>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</si>
  <si>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</si>
  <si>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Приложение № 9</t>
  </si>
  <si>
    <t>Наименование передаваемого полномочия</t>
  </si>
  <si>
    <t xml:space="preserve">Сумма </t>
  </si>
  <si>
    <t>Осуществление внешнего муниципального финансового контроля</t>
  </si>
  <si>
    <t>Всего</t>
  </si>
  <si>
    <t>Приложение № 10</t>
  </si>
  <si>
    <t>№п\п</t>
  </si>
  <si>
    <t>Наименование субсидий</t>
  </si>
  <si>
    <t>Вид деятельности (в соответствии с ОКВЭД)</t>
  </si>
  <si>
    <t>1.</t>
  </si>
  <si>
    <t>Субсидии на возмещение части затрат на уплату процентов по кредитам, привлеченным субъектами малого и среднего  предпринимательства, сельскохозяйственными товаропроизводителями, крестьянским (фермерскими) хозяйствами в российских кредитных организациях</t>
  </si>
  <si>
    <t xml:space="preserve"> - растениеводство</t>
  </si>
  <si>
    <t xml:space="preserve"> - животноводство</t>
  </si>
  <si>
    <t xml:space="preserve"> - растениеводство в сочетании с животноводством (смешанное сельское хозяйство)</t>
  </si>
  <si>
    <t xml:space="preserve"> - обрабатывающие производства</t>
  </si>
  <si>
    <t xml:space="preserve"> - строительства</t>
  </si>
  <si>
    <t xml:space="preserve"> - транспорт и связь</t>
  </si>
  <si>
    <t xml:space="preserve"> - предоставление прочих коммунальных, социальных и персональных услуг</t>
  </si>
  <si>
    <t xml:space="preserve"> - ремонт бытовых изделий и предметов личного пользования</t>
  </si>
  <si>
    <t>2.</t>
  </si>
  <si>
    <t>Субсидирование части затрат по проведению конкурсов, выставок, ярмарок среди представителей малого и среднего бизнеса</t>
  </si>
  <si>
    <t>3.</t>
  </si>
  <si>
    <t>Субсидии на частичную оплату расходов субъекта малого предпринимательства. Возмещение части затрат недополученных доходов связанных с оказанием услуг населению</t>
  </si>
  <si>
    <t xml:space="preserve"> - рыболовство</t>
  </si>
  <si>
    <t xml:space="preserve"> - услуги бань</t>
  </si>
  <si>
    <t>4.</t>
  </si>
  <si>
    <t>Субсидии на поддержку муниципальных унитарных предприятий жилищно – коммунального хозяйства Новодмитриевского сельского поселения Северского района</t>
  </si>
  <si>
    <t xml:space="preserve"> - коммунальное хозяйство</t>
  </si>
  <si>
    <t>992 11 10 5035 10 0000 120</t>
  </si>
  <si>
    <t>Доходы от сдачи в аренду имущества, находящнгося в оперативном управлении органов управления сельских поселений и созданных ими учреждений ( за исключением имущества муниципальных и автономных учреждений)</t>
  </si>
  <si>
    <t>992 11 10 9045 10 0000 120</t>
  </si>
  <si>
    <t xml:space="preserve">Перечисления из бюджета сельских поселений  (в бюджет поселений) для осуществления возврата (зачета излишне уплаченных или излишне взысканных) сумм налогов, сборов и иных платежей, а так же сумм процентов за несвоевременное осуществление такого возврата  </t>
  </si>
  <si>
    <t>Приложение № 8</t>
  </si>
  <si>
    <t>Раздел 1. Перечень подлежащих предоставлению муниципальных гарантий Новодмитриевского сельского поселения Северского района в 2015 году.</t>
  </si>
  <si>
    <t>№п/п</t>
  </si>
  <si>
    <t>Направление (цель) гарантирование</t>
  </si>
  <si>
    <t>Категория принципалов</t>
  </si>
  <si>
    <t>Общий объем гарантий, тыс. руб.</t>
  </si>
  <si>
    <t>Условия предоставления гарантий</t>
  </si>
  <si>
    <t>Наличие права регрессного требования</t>
  </si>
  <si>
    <t>Анализ финансового состояния принципала</t>
  </si>
  <si>
    <t>Предоставление обеспечения исполнения обязательств принципала перед гарантом</t>
  </si>
  <si>
    <t>Иные условия</t>
  </si>
  <si>
    <t>ИТОГО:</t>
  </si>
  <si>
    <t>Раздел 2. Общий объем бюджетных ассигнований, предусмотренных на исполнение муниципальных гарантий Новодмитриевского сельского поселения Северского района по возможным гарантийным случаям, в 2015 году</t>
  </si>
  <si>
    <t>Бюджетные ассигнования на исполнение муниципальных гарантий Новодмитриевского сельского поселения Северского района по возможным гарантийным случаям</t>
  </si>
  <si>
    <t>Объем, тыс. руб.</t>
  </si>
  <si>
    <t>ВСЕГО:</t>
  </si>
  <si>
    <t>Наименование дохода</t>
  </si>
  <si>
    <t>Доходы от возмещения ущерба при возникновении страховых случаев по обязательному страхованию  гражданской ответственности, когда выгодоприобретателями выступают получатели средств бюджетов поселений</t>
  </si>
  <si>
    <t>Невыясненные поступления, зачисляемые в бюджеты поселений</t>
  </si>
  <si>
    <t> 100</t>
  </si>
  <si>
    <t>Прочие неналоговые доходы, зачисляемые в бюджеты поселений</t>
  </si>
  <si>
    <t>Муниципальные ценные бумаги Новодмитриевского сельского поселения Северского района</t>
  </si>
  <si>
    <t>привлечение</t>
  </si>
  <si>
    <t>погашение основной суммы долга</t>
  </si>
  <si>
    <t xml:space="preserve">  2.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</si>
  <si>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</si>
  <si>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 xml:space="preserve"> в том числе:</t>
  </si>
  <si>
    <t xml:space="preserve">  3.</t>
  </si>
  <si>
    <t>Кредиты, полученные Новодмитриевским сельским поселением Северского района от кредитных организаций</t>
  </si>
  <si>
    <t xml:space="preserve">1 05 03010 01 0000 110 </t>
  </si>
  <si>
    <t xml:space="preserve"> 11 10 5035 10 0000 120</t>
  </si>
  <si>
    <t>2 02 15001 10 0000 150</t>
  </si>
  <si>
    <t>2 02 35118 10 0000 150</t>
  </si>
  <si>
    <t>2 02 30024 10 0000 150</t>
  </si>
  <si>
    <t>2 02 10000 00 0000 150</t>
  </si>
  <si>
    <t>2 02 15001 00 0000 150</t>
  </si>
  <si>
    <t>2 02 30000 00 0000 150</t>
  </si>
  <si>
    <t>2 02 30024 00 0000 150</t>
  </si>
  <si>
    <t>2 02 35118 00 0000 150</t>
  </si>
  <si>
    <t>992 01 03 01 00 10 0000 710</t>
  </si>
  <si>
    <t>992 2 02 15002 10 0000 150</t>
  </si>
  <si>
    <t>992 2 02 20041 10 0000 150</t>
  </si>
  <si>
    <t>992 2 02 29999 10 0000 150</t>
  </si>
  <si>
    <t>992 2 02 35118 10 0000 150</t>
  </si>
  <si>
    <t>992 2 02 30024 10 0000 150</t>
  </si>
  <si>
    <t>992 2 02 39999 10 0000 150</t>
  </si>
  <si>
    <t>992 2 02 40014 10 0000 150</t>
  </si>
  <si>
    <t>992 2 02 49999 10 0000 150</t>
  </si>
  <si>
    <t>992 2 18 05010 10 0000 150</t>
  </si>
  <si>
    <t>992 2 19 60010 10 0000 150</t>
  </si>
  <si>
    <t>Увеличение прочих остатков  средств бюджетов</t>
  </si>
  <si>
    <t>Обеспечение переданных полномочий</t>
  </si>
  <si>
    <t>Выполнение  полномочий на определение поставщиков(подрядчиков,исполнителей)при осуществлении закупок товаров,услуг для обеспечения муниципальных нужд</t>
  </si>
  <si>
    <t>20040</t>
  </si>
  <si>
    <t>20500</t>
  </si>
  <si>
    <t>20050</t>
  </si>
  <si>
    <t>Начальник финансового отдела                                                             И.В.Бакалова</t>
  </si>
  <si>
    <t>Виды деятельности юридических лиц, индивидуальных предпринимателей, физических лиц – производителей товаров, работ и услуг, имеющих право получать в 2020 году субсидии из местного бюджета.</t>
  </si>
  <si>
    <t>Выполнение  полномочий на определение поставщиков(подрядчиков,исполнителей)при осуществлении закупок товаров,услуг для обеспечения муниципальных нужд поселения и подведомственных ему учреждений</t>
  </si>
  <si>
    <t>Обеспечение внутреннего муниципального финансового контроля</t>
  </si>
  <si>
    <t>Всего расходов в том числе:</t>
  </si>
  <si>
    <t>Предоставление субсидий бюджетным,автономным учреждениям и иным некоммерческим организациям</t>
  </si>
  <si>
    <t>Молодежь Новодмитриевского сельского поселения Северского района</t>
  </si>
  <si>
    <t>инные бюджетные ассигнования</t>
  </si>
  <si>
    <t>Выполнение  полномочий по ведению внутреннего финансового контроля</t>
  </si>
  <si>
    <t>Обеспечение деятельности  администрации</t>
  </si>
  <si>
    <t>Другие вопросы в области национальной экономики</t>
  </si>
  <si>
    <t>Развитие малого и среднего предпринимательства на территории поселения</t>
  </si>
  <si>
    <t>Проведние мероприятий для детей и молодежи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</si>
  <si>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</si>
  <si>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сельских поселений в валюте Российской Федерации</t>
  </si>
  <si>
    <t>Увеличение остатков  средств бюджетов</t>
  </si>
  <si>
    <t>увеличение прочих остатков  денежных средств бюджетов</t>
  </si>
  <si>
    <t>Уменьшение  остатков средств бюджетов</t>
  </si>
  <si>
    <t>Норматив отчисления</t>
  </si>
  <si>
    <t>Прочие доходы от оказания услуг(работ) получателями средств бюджетов сельских поселений</t>
  </si>
  <si>
    <t>штрафы неустойки, пени, уплаченные в случае просрочки исполнения поставщиком(подрядчиком,исполнителем)обязательств предусмотренных муниципальным контрактом, заключенным муниципальным органом,казенным учреждением сельского поселения</t>
  </si>
  <si>
    <t>Иные штрафы,неустойки,пени,уплаченные в соответствии с законом или договором в случае неисполнения или ненадлежащего исполнения обязательств перед муниципальным органом(муниципальным казенным учреждением)сельского поселения</t>
  </si>
  <si>
    <t>Денежные средства,изымаемые в собственность сельского поселения в соответствии с решениями судов(за исключением обвинительных приговоров судов)</t>
  </si>
  <si>
    <t>Платежи по искам о возмещении ущерба, а также платежи, уплачиваемые при добровольном возмещении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</si>
  <si>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Прочее возмещение ущерба,причиненного муниципальному имуществу сельского поселения(за исключением имущества,закрепленного за муниципальными бюджетными(автономными)учреждениями,унитарными предприятиями)</t>
  </si>
  <si>
    <t>Платежи в целях возмещения убытков,причиненных уклонением от заключения муниципальным органом сельского поселения(муниципальным казенным учреждением)муниципального контракта(за исключением муниципального контракта,финансируемого за счет средств муниципального дорожногофонда)</t>
  </si>
  <si>
    <t>Платежи в целях возмещения убытков,при расторжении муниципального контракта,заключенного с муниципальным органом сельского поселения(за исключением муниципальным казенным учреждением)всвязи с односторонним отказом исполнителя(подрядчика)от его исполнения(за исключением муниципального контракта финансируемого за счет средств муниципального дорожного фонда)</t>
  </si>
  <si>
    <t>Платежи в целях возмещения ущерба при расторжении муниципального контракта,финансируемого за счет средств муниципального дорожного фонда сельского поселения, в связи с односторонним отказом исполнителя(подрядчика)от его исполнения</t>
  </si>
  <si>
    <t>Денежные взыскания, налагаемые в возмещение ущерба,причиненного в результате незаконного или нецелевого использования бюджетных средств(в части бюджетов сельских поселений)</t>
  </si>
  <si>
    <t>к решению Совета Новодмитриевского</t>
  </si>
  <si>
    <t>сельского поселения Северского района</t>
  </si>
  <si>
    <t>10160</t>
  </si>
  <si>
    <t>Получение кредитов от других бюджетов бюджетной системы Российской Федерации бюджетами территориальных фондов обязательного медицинского страхования в валюте Российской Федерации</t>
  </si>
  <si>
    <t>Погашение бюджетами сельских поселений кредитов от других бюджетов бюджетной системы Российской Федерации в валюте Российской Федерации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</si>
  <si>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</si>
  <si>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
5
5
</t>
  </si>
  <si>
    <t>992 1 11 05025 10 0000 120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</si>
  <si>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</si>
  <si>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992 1 11 05075 10 0000 120</t>
  </si>
  <si>
    <t>Доходы от сдачи в аренду имущества, составляющего казну сельских поселений (за исключением земельных участков)</t>
  </si>
  <si>
    <t>992 1 11 07015 10 0000 120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</si>
  <si>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поселениями</t>
  </si>
  <si>
    <t>992 1 11 08050 10 0000 120</t>
  </si>
  <si>
    <t>Средства, получаемые от передачи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</si>
  <si>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992 1 11 09035 10 0000 120</t>
  </si>
  <si>
    <t>Доходы от эксплуатации и использования имущества автомобильных дорог, находящихся в собственности сельских поселений</t>
  </si>
  <si>
    <t>992 1 11 09045 10 0000 120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</si>
  <si>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</si>
  <si>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992 1 13 01540 10 0000 130</t>
  </si>
  <si>
    <t>Плата за оказание услуг по присоединению объектов дорожного сервиса к автомобильным дорогам общего пользования местного значения, зачисляемая в бюджеты сельских поселений</t>
  </si>
  <si>
    <t>992 1 16 07010 10 0000 140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</si>
  <si>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</si>
  <si>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992 1 16 07090 10 0000 140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</si>
  <si>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</si>
  <si>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992 1 16 09040 10 0000 140</t>
  </si>
  <si>
    <t>Денежные средства, изымаемые в собственность сельского поселения в соответствии с решениями судов (за исключением обвинительных приговоров судов)</t>
  </si>
  <si>
    <t>992 1 16 10030 10 0000 140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</si>
  <si>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</si>
  <si>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992 1 16 10031 10 0000 140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</si>
  <si>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</si>
  <si>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992 1 16 10032 10 0000 140</t>
  </si>
  <si>
    <t>Прочее возмещение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</si>
  <si>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992 1 16 10061 10 0000 140</t>
  </si>
  <si>
    <t>Платежи в целях возмещения убытков, причиненных уклонением от заключения с муниципальным органом сельского поселения (муниципальным казенным учреждением) муниципального контракта (за исключением муниципального контракта, финансируемого за счет средств муниципального дорожного фонда)</t>
  </si>
  <si>
    <t>992 1 16 10081 10 0000 140</t>
  </si>
  <si>
    <t>Платежи в целях возмещения ущерба при расторжении муниципального контракта, заключенного с муниципальным органом сельского поселения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</si>
  <si>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992 1 16 10082 10 0000 140</t>
  </si>
  <si>
    <t>Платежи в целях возмещения ущерба при расторжении муниципального контракта, финансируемого за счет средств муниципального дорожного фонда сельского поселения, в связи с односторонним отказом исполнителя (подрядчика) от его исполнения</t>
  </si>
  <si>
    <t>992 1 16 10100 10 0000 140</t>
  </si>
  <si>
    <t>992 1 16 10120 10 0000 140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</si>
  <si>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</si>
  <si>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992 1 17 02020 10 0000 180</t>
  </si>
  <si>
    <t>Возмещение потерь сельскохозяйственного производства, связанных с изъятием сельскохозяйственных угодий, расположенных на территориях сельских поселений (по обязательствам, возникшим до 1 января 2008 года)</t>
  </si>
  <si>
    <t>Прочие неналоговые доходы  бюджетов сельских поселений</t>
  </si>
  <si>
    <t>992 2 02 27112 10 0000 150</t>
  </si>
  <si>
    <t>Субсидии бюджетам сельских поселений на софинансирование капитальных вложений в объекты муниципальной собственности</t>
  </si>
  <si>
    <t>992 2 07 05010 10 0000 150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</si>
  <si>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</si>
  <si>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992 2 07 05020 10 0000 150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</si>
  <si>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</si>
  <si>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992 2 07 05030 10 0000 150</t>
  </si>
  <si>
    <t>992 2 18 60010 10 0000 150</t>
  </si>
  <si>
    <t>992 2 19 35118 10 0000 150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</si>
  <si>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</si>
  <si>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991 2 18 60010 10 0000 150</t>
  </si>
  <si>
    <t>991 1 17 01050 10 0000 180</t>
  </si>
  <si>
    <t>Контрольно-счетная палата муниципального образования Северский район</t>
  </si>
  <si>
    <t>910 1 16 10100 10 0000 140</t>
  </si>
  <si>
    <t>992 1 16 02010 02 0000 140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</si>
  <si>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законов и иных нормативных правовых актов субъектов Российской Федерации</t>
  </si>
  <si>
    <t>992 2 02 15001 10 0000 150</t>
  </si>
  <si>
    <t>992 2 02 16001 10 0000 150</t>
  </si>
  <si>
    <t>Дотации бюджетам сельских поселений на выравнивание бюджетной обеспеченности из бюджетов муниципальных районов</t>
  </si>
  <si>
    <t>992 2 02 19999 10 0000 150</t>
  </si>
  <si>
    <t>Прочие дотации бюджетам сельских поселений</t>
  </si>
  <si>
    <t>992 2 02 25299 10 0000 150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</si>
  <si>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погибщих при защите отечества на 2019-2024годы"</t>
  </si>
  <si>
    <t>992 2 02 25519 10 0000 150</t>
  </si>
  <si>
    <t>Субсидии бюджетам сельских поселений на поддержку отрасли культуры</t>
  </si>
  <si>
    <t>992 2 02 25576 10 0000 150</t>
  </si>
  <si>
    <t>Субсидии бюджетам сельских поселений на обеспечение комплексного развития сельских территорий</t>
  </si>
  <si>
    <t xml:space="preserve"> 1 06 06000 00 0000 110</t>
  </si>
  <si>
    <t>Земельный налог в том числе</t>
  </si>
  <si>
    <t xml:space="preserve">
992 2 02 25467 10 0000 150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</si>
  <si>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</si>
  <si>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Приложение № 6</t>
  </si>
  <si>
    <t>992 1 14 02050 10 0000 410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</si>
  <si>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</si>
  <si>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992 1 14 02053 10 0000 440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</si>
  <si>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</si>
  <si>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992 1 12 05050 10 0000 120</t>
  </si>
  <si>
    <t>Плата за пользование водными объектами, находящимися в собственности сельских поселений</t>
  </si>
  <si>
    <t>10140</t>
  </si>
  <si>
    <t>Противодействие незаконному обороту наркотиков</t>
  </si>
  <si>
    <t>Субсидии бюджетным учреждениям на иные цели</t>
  </si>
  <si>
    <t>L4670</t>
  </si>
  <si>
    <t>99</t>
  </si>
  <si>
    <t>Приложение № 7</t>
  </si>
  <si>
    <t>000 01 05 00 00 00 0000 000</t>
  </si>
  <si>
    <t>000 01 05 02 00 00 0000 500</t>
  </si>
  <si>
    <t>000 01 05 02 01 00 0000 510</t>
  </si>
  <si>
    <t>000 01 05 00 00 00 0000 600</t>
  </si>
  <si>
    <t>000 01 05 02 00 00 0000 600</t>
  </si>
  <si>
    <t>000 01 05 02 01 00 0000 610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</si>
  <si>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</si>
  <si>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</si>
  <si>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</si>
  <si>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</si>
  <si>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000 01 03 01 00 00 0000 700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</si>
  <si>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</si>
  <si>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000 01 03 01 00 10 0000 710</t>
  </si>
  <si>
    <t>Получение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</si>
  <si>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000 01 03 01 00 00 0000 800</t>
  </si>
  <si>
    <t>Погашение 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</si>
  <si>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</si>
  <si>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поселений кредитов из других бюджетов бюджетной системы Российской Федерации в валюте Российской Федерации</t>
  </si>
  <si>
    <t>000 01 02 00 00 00 0000 000</t>
  </si>
  <si>
    <t>000 01 02 00 00 00 0000 700</t>
  </si>
  <si>
    <t>000 01 02 00 00 10 0000 710</t>
  </si>
  <si>
    <t>Приложение №10</t>
  </si>
  <si>
    <t>Бюджетные кредиты, привлеченные в бюджет Новодмитриевского сельского поселения Северского района  от других бюджетов бюджетной системы Российской Федерации, всего</t>
  </si>
  <si>
    <t>Приложение № 11</t>
  </si>
  <si>
    <t>Приложение № 12</t>
  </si>
  <si>
    <t>Приложение №13</t>
  </si>
  <si>
    <t>от ____________г. № ____</t>
  </si>
  <si>
    <t>от_________________2022г.№_________</t>
  </si>
  <si>
    <t>700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</si>
  <si>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</si>
  <si>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</si>
  <si>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Управление муниципальными финансами</t>
  </si>
  <si>
    <t>54</t>
  </si>
  <si>
    <t>Управление муниципальным долгом и муниципальными финансовыми активами Краснодарского края</t>
  </si>
  <si>
    <t>Процентные платежи по муниципальному долгу</t>
  </si>
  <si>
    <t>10090</t>
  </si>
  <si>
    <t>Обслуживание муниципального долга</t>
  </si>
  <si>
    <t>Управление муниципальным  имуществом, связанное с оценкой недвижимости , признание прав и регулирование отношений по имущественной собственности</t>
  </si>
  <si>
    <t>Земельный налог, с физических лиц, обладающих земельным участком, расположенным в границах сельских поселений</t>
  </si>
  <si>
    <t xml:space="preserve">Объем поступлений доходов в местный бюджет по кодам видов (подвидов) доходов на 2024 год </t>
  </si>
  <si>
    <t>Безвозмездные поступления из краевого  бюджета в 2024 году</t>
  </si>
  <si>
    <t>Ведомственная структура расходов местного бюджета  на 2024 год</t>
  </si>
  <si>
    <t>Доходы о тденежных взысканий(штрафов)поступающие в счет погашения задолженности,образовавшейся до 1января 2024 года,подлежащие зачислению в бюджеты бюджетной системы Российской Федерации, по нормативам,действующим до 1 января 2024 года</t>
  </si>
  <si>
    <t>Программа муниципальных гарантий Новодмитриевского сельского поселения Северского района в иностранной валюте на 2024 год</t>
  </si>
  <si>
    <t>Программа муниципальных гарантий Новодмитриевского сельского поселения Северского района в валюте Российской Федерации на 2024 год</t>
  </si>
  <si>
    <t>Программа муниципальных внешних заимствований Новодмитриевского сельского поселения Северского района   на 2024 год</t>
  </si>
  <si>
    <t>Программа муниципальных внутренних заимствований Новодмитриевского сельского поселения Северского района   на 2024 год</t>
  </si>
  <si>
    <t>Виды деятельности юридических лиц, индивидуальных предпринимателей, физических лиц – производителей товаров, работ и услуг, имеющих право получать в 2024 году субсидии из местного бюджета</t>
  </si>
  <si>
    <t>Источники внутреннего финансирования дефицита местного бюджета, перечни статей источников финансирования дефицита бюджета  на 2024 год</t>
  </si>
  <si>
    <t>Распределение бюджетных ассигнований по целевым статьям (муниципальным программам и непрограммных направлений деятельности), группам видов расходов  классификации расходов бюджетов на 2024 год</t>
  </si>
  <si>
    <t>Распределение бюджетных ассигнований по разделам и  подразделам классификации расходов местного бюджета на  2024 год</t>
  </si>
  <si>
    <t>Нормативы распределения доходов в местный бюджет на 2024 год</t>
  </si>
  <si>
    <t>НАЛОГОВЫЕ И НЕНАЛОГОВЫЕ ДОХОДЫ</t>
  </si>
  <si>
    <t>БЕЗВОЗМЕЗДНЫЕ ПОСТУПЛЕНИЯ</t>
  </si>
  <si>
    <t>1 03 02000 01 0000 110</t>
  </si>
  <si>
    <t>Акцизы по подакцизным товарам (продукции), производимым на территории Российской Федерации</t>
  </si>
  <si>
    <t>Обеспечение проведения выборов и референдумов</t>
  </si>
  <si>
    <t>Другие непрограммные направления деятельности органов местного самоуправления</t>
  </si>
  <si>
    <t xml:space="preserve">Обеспечение проведения выборов </t>
  </si>
  <si>
    <t>10580</t>
  </si>
  <si>
    <t>Муниципальная программа "Региональная политика и развитие гражданского общества в Новодмитриевском сельском поселении на 2024-2026 годы"</t>
  </si>
  <si>
    <t>Муниципальная программа "Обеспечение безопасности и развитие казачества в Новодмитриевском сельском поселении на 2024-2026 годы"</t>
  </si>
  <si>
    <t>Муниципальная программа "Информационное общество Северского района в Новодмитриевском сельском поселении на 2024-2026 годы"</t>
  </si>
  <si>
    <t>Муниципальная программа "Развитие жилищно-коммунальной инфраструктуры в Новодмитриевском сельском поселении на 2024-2026 годы"</t>
  </si>
  <si>
    <t>Муниципальная программа "Благоустройство территории  в Новодмитриевском сельском поселении на 2024-2026 годы»</t>
  </si>
  <si>
    <t>Муниципальная программа "Поддержка малого и среднего предпринимательства в Новодмитриевском сельском поселении Северского района на 2024-2026годы"</t>
  </si>
  <si>
    <t>Муниципальная программа
"Комплексное и устойчивое развитие в сфере дорожного хозяйства в Новодмитриевском сельском поселении Северского района на 2024-2026 годы"</t>
  </si>
  <si>
    <t>Муниципальная программа "Доступная среда на территории Новодмитриевского сельского поселения на 2024-2026 годы"</t>
  </si>
  <si>
    <t>Муниципальная программа "Комплексное и устойчивое развитие в сфере дорожного хозяйства в Новодмитриевском сельском поселении Северского района на 2024-2026 годы"</t>
  </si>
  <si>
    <t>Муниципальная программа "Поддержка социально-ориентированных некоммерческих организаций в Новодмитриевском сельском поселении» на 2024-2026 годы"</t>
  </si>
  <si>
    <t>Начальник финансового отдела                                                              Н.Ю. Кривовяз</t>
  </si>
  <si>
    <t>Начальник финансового отдела                                                             Н.Ю. Кривовяз</t>
  </si>
  <si>
    <t>Начальник финансового отдела                                                                        Н.Ю. Кривовяз</t>
  </si>
  <si>
    <t xml:space="preserve">Начальник финансового отдела                                                                                Н.Ю. Кривовяз      </t>
  </si>
  <si>
    <t>Муниципальная программа "Поддержка малого и среднего предпринимательства в Новодмитриевском сельском поселении Северского района на 2024-2026 годы"</t>
  </si>
  <si>
    <t>Объем межбюджетных трансфертов, предоставляемых из местного бюджета Новодмитриевского сельского поселения Северского района  в бюджет муниципального образования Северский район, направляемых на осуществление органами местного самоуправления муниципального района полномочий органов местного самоуправления Новодмитриевского сельского поселения Северского района  в 2024 году</t>
  </si>
  <si>
    <t>Раздел 2. Общий объем бюджетных ассигнований, предусмотренных на исполнение муниципальных гарантий Новодмитриевского сельского поселения Северского района по возможным гарантийным случаям, в 2024 году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</si>
  <si>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</si>
  <si>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бюджета субъекта Российской Федерации</t>
  </si>
  <si>
    <t>1 01 02000 01 0000 110</t>
  </si>
  <si>
    <t xml:space="preserve">Земельный налог с организаций,обладающих земельным участком, расположенным в границах сельских поселений   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</si>
  <si>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</si>
  <si>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</si>
  <si>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</si>
  <si>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Противодействие коррупции  </t>
  </si>
  <si>
    <t>Мероприятия финансируемые за счет средств дорожного фонда</t>
  </si>
  <si>
    <t>Закупка товаров, работ и услуг для государственных (муниципальных) нужд</t>
  </si>
  <si>
    <t>Обеспечение функции  администрации</t>
  </si>
  <si>
    <t>Другие общегосударственные расходы</t>
  </si>
  <si>
    <r>
      <t xml:space="preserve">Муниципальная программа </t>
    </r>
    <r>
      <rPr>
        <b/>
        <sz val="11"/>
        <color indexed="8"/>
        <rFont val="Times New Roman"/>
        <family val="1"/>
        <charset val="204"/>
      </rPr>
      <t>"</t>
    </r>
    <r>
      <rPr>
        <sz val="11"/>
        <color indexed="8"/>
        <rFont val="Times New Roman"/>
        <family val="1"/>
        <charset val="204"/>
      </rPr>
      <t>Молодежь Северского района в Новодмитриевском сельском поселении  2024-2026 годы"</t>
    </r>
  </si>
  <si>
    <t xml:space="preserve">Культура и  кинематография </t>
  </si>
  <si>
    <t>Муниципальная программа "Развитие культуры  в Новодмитриевском сельском поселении на 2024-2026 годы"</t>
  </si>
  <si>
    <t>Муниципальная программа  "Развитие физической культуры и спорта  в Новодмитриевском сельском поселении на 2024-2026 годы»</t>
  </si>
  <si>
    <t>Развитие физической культуры и спорта</t>
  </si>
  <si>
    <t>Обслуживание внутреннего государственного и муниципального долга</t>
  </si>
  <si>
    <t>от 16.03.2023 г. № 185</t>
  </si>
  <si>
    <t>Начальник финансового отдела                                                                  О.А. Лай</t>
  </si>
  <si>
    <t>от 21.12.2023 № 226</t>
  </si>
  <si>
    <t>от 21.12.2023г. № 226</t>
  </si>
  <si>
    <t>Мероприятия в области развития культуры за счет иных межбюджетных трансфертов на поддержку мер по обеспечению сбалансированности бюджетов поселений</t>
  </si>
  <si>
    <t>20220</t>
  </si>
  <si>
    <t>Начальник финансового отдела                                           О.А. Лай</t>
  </si>
  <si>
    <t>2 02 20000 00 0000 150</t>
  </si>
  <si>
    <t>2 02 20077 00 0000 150</t>
  </si>
  <si>
    <t>3 02 20077 10 0000 150</t>
  </si>
  <si>
    <t>Начальник финансового отдела                                                  О.А. Лай</t>
  </si>
  <si>
    <t>Начальник финансового отдела                                                   О.А. Лай</t>
  </si>
  <si>
    <t>Начальник финансового отдела                                            О.А. Лай</t>
  </si>
  <si>
    <t>от 21.12.2023 г. № 226</t>
  </si>
  <si>
    <t>от  21.12.2023г. № 226</t>
  </si>
  <si>
    <t>Приложение №3</t>
  </si>
  <si>
    <t>Приложение №5</t>
  </si>
  <si>
    <t>Начальник финансового отдела                                                           О.А. Лай</t>
  </si>
  <si>
    <t>Озеленение</t>
  </si>
  <si>
    <t>10420</t>
  </si>
  <si>
    <t>Субвенция на осуществление отдельных государственных полномочий по образованию и организации деятельности административных комиссий</t>
  </si>
  <si>
    <t>Выполнение  полномочий по ведению внутреннего контроля</t>
  </si>
  <si>
    <t>Основные мероприятия "Упрвление муниципальной собственностью"</t>
  </si>
  <si>
    <t>Субвенции на осуществление первичного воинского учета на территориях, где отсутствуют военные комиссариаты</t>
  </si>
  <si>
    <t>Муниципальная программа «Обеспечение безопасности населения и развития казачества в Новодмитриевском сельском поселение"</t>
  </si>
  <si>
    <t xml:space="preserve">Мероприятия по предупреждению и ликвидации чрезвычайных ситуаций, стихийных бедствий и их последствий </t>
  </si>
  <si>
    <t>Предупреждение и ликвидация чрезвычайных ситуаций, стихийных бедствий природного и техногенного характера</t>
  </si>
  <si>
    <t>Поддержка Новодмитриевского станичного казачьего общества</t>
  </si>
  <si>
    <t>Противодействие наркомании и незаконному обороту наркотических средств, психотропных веществ и их прекурсов</t>
  </si>
  <si>
    <t xml:space="preserve">Муниципальная программа "Доступная среда на территории Новодмитриевского сельского поселения </t>
  </si>
  <si>
    <t>Основное мероприятие " Дорожная деятельность в отношении автомобильных дорог местного значения"</t>
  </si>
  <si>
    <t>Основное мероприятие "Обеспечение безопасности дорожного движения"</t>
  </si>
  <si>
    <t xml:space="preserve">Мероприятия по благоустройству территории </t>
  </si>
  <si>
    <t>Основные мероприятия "Мероприятия в области физической культуры и спорта</t>
  </si>
  <si>
    <t>Муниципальная программа "Информационное общество в Новодмитриевском сельском поселении на 2024-2026 годы»</t>
  </si>
  <si>
    <t>Основное мероприятие "Информационное обеспечение и сопровождение"</t>
  </si>
  <si>
    <t>Основные мероприятия "Дорожная деятельность в отношении автомобильных дорог местного значения"</t>
  </si>
  <si>
    <t xml:space="preserve">Мероприятия по предупреждению и ликвидации чрезвычайных ситуаций, стихийных бедсвий и их последствий </t>
  </si>
  <si>
    <t>Противодействие корупции в Новодмитриевском сельском поселении</t>
  </si>
  <si>
    <t>Противодействие корупции</t>
  </si>
  <si>
    <t>Основные мероприятия "Развитие централизованной клубной системы"</t>
  </si>
  <si>
    <t>Основное мероприятие "Проведение праздничных мероприятий"</t>
  </si>
  <si>
    <t>Муниципальная программа Новодмитриевского сельского поселения "Развитие физической культуры и спорта"</t>
  </si>
  <si>
    <t>Основные мероприятия "Мероприятия в области   физической культуры и спорта"</t>
  </si>
  <si>
    <t>"Мероприятия в области   физической культуры и спорта"</t>
  </si>
  <si>
    <t xml:space="preserve">Основное мероприятие "Гражданское и патриотическое воспитание, творческое, интеллектуальное и духовно-нравственное развитие молодежи" </t>
  </si>
  <si>
    <t>Основное мероприятие "Гражданское и патриотическое воспитание, творческое, интелектуальное, духовно-нравственное развитие молодежи"</t>
  </si>
  <si>
    <t>Муниципальная программа "Поддержка социально-ориентированных некоммерческих организаций в   Новодмитриевском сельском поселении Северского района на 2024-2026 годы»</t>
  </si>
  <si>
    <t>Основные мероприятия "Поддержка социально-ориентированных некоммерческих организаций в Новодмитриевском сельском поселении"</t>
  </si>
  <si>
    <t xml:space="preserve">Поддержка социально-ориентированных некоммерческих организаций </t>
  </si>
  <si>
    <t>Муниципальная программа "Социально-экономическое развитие в Новодмитриевском сельском поселении "</t>
  </si>
  <si>
    <t>Муниципальная программа "Профилактика по незаконному обороту наркотических средств,психотропных веществ и их прекурсов на территории Новодмитриевского сельского поселения"</t>
  </si>
  <si>
    <t>Основное мероприятие "Организация и осуществление мероприятий по работе с детьми и молодежью, направленную на профилактику распространения и употребления наркотических средств"</t>
  </si>
  <si>
    <t>Основное мероприятие "Информационное обеспечение и сопровождение</t>
  </si>
  <si>
    <t>Основное мероприятие "Муниципальная поддержка малого среднего предпринимательства,включая крестьянские(фермерские)хозяйства"</t>
  </si>
  <si>
    <t>Основное мероприятие "Развитие водоснабжения и водоотведения"</t>
  </si>
  <si>
    <t>Основное мероприятие "Развитие, содержание и ремонт систем наружного освещения населенных пунктов"</t>
  </si>
  <si>
    <t>Развитие уличного освещения</t>
  </si>
  <si>
    <t>Основное мероприятие «Организация ритуальных услуг и содержание мест захоронения»</t>
  </si>
  <si>
    <t>Основное мероприятие «Строительство, капитальный ремонт, ремонт и содержание объектов благоустройства поселения»</t>
  </si>
  <si>
    <t>Субвенции на осуществление отдельных государственных полномочий по образованию и организации деятельности административных комиссий</t>
  </si>
  <si>
    <t xml:space="preserve">Обеспечение деятельности Совета муниципального образования </t>
  </si>
  <si>
    <t>2.7</t>
  </si>
  <si>
    <t>1.1</t>
  </si>
  <si>
    <t>2.1</t>
  </si>
  <si>
    <t>2.2</t>
  </si>
  <si>
    <t>2.3</t>
  </si>
  <si>
    <t>2.4</t>
  </si>
  <si>
    <t>2.5</t>
  </si>
  <si>
    <t>2.6</t>
  </si>
  <si>
    <t>2.8</t>
  </si>
  <si>
    <t>2.9</t>
  </si>
  <si>
    <t>2.10</t>
  </si>
  <si>
    <t>2.11</t>
  </si>
  <si>
    <t>№п.п</t>
  </si>
  <si>
    <t>Поддержка местных инициатив граждан по вопросам развития территорий</t>
  </si>
  <si>
    <t>20110</t>
  </si>
  <si>
    <t>Пожарная безопасность</t>
  </si>
  <si>
    <t>Мероприятия по обеспечению пожарной безопасности</t>
  </si>
  <si>
    <t>10120</t>
  </si>
  <si>
    <t>развитие жилищно-коммунального хозяйства</t>
  </si>
  <si>
    <t>развитие водоснабжения и водоотделения</t>
  </si>
  <si>
    <t>субсидии МУП Новодмитриевские коммунальные системы</t>
  </si>
  <si>
    <t>20130</t>
  </si>
  <si>
    <t xml:space="preserve"> 2 02 49999 10 0000 150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</si>
  <si>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</si>
  <si>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</si>
  <si>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</si>
  <si>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1 03 02231 01 0000 110</t>
  </si>
  <si>
    <t>1 03 02241 01 0000 110</t>
  </si>
  <si>
    <t>1 03 02251 01 0000 110</t>
  </si>
  <si>
    <t>Развитие водоснабжения и водоотведения поселения за счет иных межбюджетных трансфертов на поддержку мер по сбалансированности бюджетов поселения Северского района</t>
  </si>
  <si>
    <t>60200</t>
  </si>
  <si>
    <t>межбюджетные трансферты связанные с приобритением специальной техники(на базе шасси трактора)в рамках осуществления органами местного самоуправления своих полномочий в сфере благоустройства территории</t>
  </si>
  <si>
    <t>инные межюджетные трансферты</t>
  </si>
  <si>
    <t>иные межюджетные трансферты</t>
  </si>
  <si>
    <t>Приложение №4</t>
  </si>
  <si>
    <t>от 25.07.2024г. № 246</t>
  </si>
  <si>
    <t>Приложение №6</t>
  </si>
  <si>
    <t>Начальник финансового отдела                                                              О.А. Лай</t>
  </si>
  <si>
    <t>450+144,7</t>
  </si>
  <si>
    <t xml:space="preserve">от 24.10.2024 г. № </t>
  </si>
  <si>
    <t xml:space="preserve">от  24.10.2024г. № </t>
  </si>
  <si>
    <t>182,3+90</t>
  </si>
  <si>
    <t>от  24.10.2024г. №</t>
  </si>
  <si>
    <t xml:space="preserve">от 24.10.2024г. 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</si>
</sst>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0000"/>
    <numFmt numFmtId="168" formatCode="[$-419]General"/>
    <numFmt numFmtId="169" formatCode="&quot; &quot;#,##0.00&quot;    &quot;;&quot;-&quot;#,##0.00&quot;    &quot;;&quot; -&quot;#&quot;    &quot;;@&quot; &quot;"/>
    <numFmt numFmtId="170" formatCode="#,##0.00&quot; &quot;[$руб.-419];[Red]&quot;-&quot;#,##0.00&quot; &quot;[$руб.-419]"/>
    <numFmt numFmtId="171" formatCode="#,##0.0_ ;\-#,##0.0\ "/>
    <numFmt numFmtId="172" formatCode="#,##0.0_р_."/>
    <numFmt numFmtId="173" formatCode="#,##0.0"/>
    <numFmt numFmtId="174" formatCode="#,##0.00_ ;\-#,##0.00\ "/>
  </numFmts>
  <fonts count="6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4"/>
      <name val="Times New Roman"/>
      <family val="1"/>
      <charset val="204"/>
    </font>
    <font>
      <sz val="10"/>
      <name val="Arial"/>
      <family val="2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color indexed="9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i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6">
    <xf numFmtId="0" fontId="0" fillId="0" borderId="0"/>
    <xf numFmtId="169" fontId="39" fillId="0" borderId="0" applyBorder="0" applyProtection="0"/>
    <xf numFmtId="168" fontId="39" fillId="0" borderId="0" applyBorder="0" applyProtection="0"/>
    <xf numFmtId="0" fontId="40" fillId="0" borderId="0" applyNumberFormat="0" applyBorder="0" applyProtection="0">
      <alignment horizontal="center"/>
    </xf>
    <xf numFmtId="0" fontId="40" fillId="0" borderId="0" applyNumberFormat="0" applyBorder="0" applyProtection="0">
      <alignment horizontal="center" textRotation="90"/>
    </xf>
    <xf numFmtId="0" fontId="41" fillId="0" borderId="0" applyNumberFormat="0" applyBorder="0" applyProtection="0"/>
    <xf numFmtId="170" fontId="41" fillId="0" borderId="0" applyBorder="0" applyProtection="0"/>
    <xf numFmtId="0" fontId="42" fillId="0" borderId="0"/>
    <xf numFmtId="168" fontId="39" fillId="0" borderId="0" applyBorder="0" applyProtection="0"/>
    <xf numFmtId="168" fontId="43" fillId="0" borderId="0" applyBorder="0" applyProtection="0"/>
    <xf numFmtId="0" fontId="39" fillId="0" borderId="0" applyNumberFormat="0" applyBorder="0" applyProtection="0"/>
    <xf numFmtId="0" fontId="44" fillId="0" borderId="0"/>
    <xf numFmtId="0" fontId="11" fillId="0" borderId="0"/>
    <xf numFmtId="164" fontId="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45" fillId="0" borderId="0" applyFont="0" applyFill="0" applyBorder="0" applyAlignment="0" applyProtection="0"/>
  </cellStyleXfs>
  <cellXfs count="547">
    <xf numFmtId="0" fontId="0" fillId="0" borderId="0" xfId="0"/>
    <xf numFmtId="0" fontId="4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166" fontId="8" fillId="0" borderId="1" xfId="13" applyNumberFormat="1" applyFont="1" applyFill="1" applyBorder="1" applyAlignment="1">
      <alignment horizontal="center" vertical="center" wrapText="1"/>
    </xf>
    <xf numFmtId="165" fontId="3" fillId="0" borderId="1" xfId="13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166" fontId="8" fillId="0" borderId="1" xfId="13" applyNumberFormat="1" applyFont="1" applyFill="1" applyBorder="1" applyAlignment="1">
      <alignment horizontal="center" wrapText="1"/>
    </xf>
    <xf numFmtId="166" fontId="8" fillId="0" borderId="1" xfId="13" applyNumberFormat="1" applyFont="1" applyFill="1" applyBorder="1" applyAlignment="1">
      <alignment wrapText="1"/>
    </xf>
    <xf numFmtId="0" fontId="0" fillId="0" borderId="0" xfId="0" applyFont="1"/>
    <xf numFmtId="0" fontId="6" fillId="0" borderId="0" xfId="7" applyFont="1"/>
    <xf numFmtId="0" fontId="14" fillId="0" borderId="2" xfId="7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/>
    </xf>
    <xf numFmtId="0" fontId="14" fillId="0" borderId="1" xfId="7" applyFont="1" applyBorder="1" applyAlignment="1">
      <alignment horizontal="center"/>
    </xf>
    <xf numFmtId="0" fontId="12" fillId="0" borderId="3" xfId="7" applyFont="1" applyFill="1" applyBorder="1" applyAlignment="1">
      <alignment wrapText="1"/>
    </xf>
    <xf numFmtId="0" fontId="12" fillId="0" borderId="4" xfId="7" applyFont="1" applyFill="1" applyBorder="1" applyAlignment="1">
      <alignment wrapText="1"/>
    </xf>
    <xf numFmtId="0" fontId="14" fillId="0" borderId="1" xfId="7" applyFont="1" applyBorder="1"/>
    <xf numFmtId="0" fontId="14" fillId="0" borderId="0" xfId="7" applyFont="1"/>
    <xf numFmtId="0" fontId="6" fillId="0" borderId="1" xfId="7" applyFont="1" applyBorder="1"/>
    <xf numFmtId="49" fontId="6" fillId="0" borderId="1" xfId="7" applyNumberFormat="1" applyFont="1" applyFill="1" applyBorder="1" applyAlignment="1">
      <alignment horizontal="center"/>
    </xf>
    <xf numFmtId="0" fontId="12" fillId="0" borderId="0" xfId="7" applyFont="1" applyFill="1" applyBorder="1" applyAlignment="1">
      <alignment wrapText="1"/>
    </xf>
    <xf numFmtId="0" fontId="6" fillId="0" borderId="0" xfId="7" applyFont="1" applyFill="1"/>
    <xf numFmtId="165" fontId="6" fillId="0" borderId="0" xfId="7" applyNumberFormat="1" applyFont="1"/>
    <xf numFmtId="0" fontId="6" fillId="0" borderId="0" xfId="7" applyFont="1" applyBorder="1"/>
    <xf numFmtId="165" fontId="6" fillId="0" borderId="1" xfId="7" applyNumberFormat="1" applyFont="1" applyFill="1" applyBorder="1" applyAlignment="1">
      <alignment horizontal="right"/>
    </xf>
    <xf numFmtId="0" fontId="6" fillId="2" borderId="0" xfId="7" applyFont="1" applyFill="1" applyBorder="1" applyAlignment="1">
      <alignment vertical="center" wrapText="1"/>
    </xf>
    <xf numFmtId="0" fontId="6" fillId="2" borderId="1" xfId="7" applyFont="1" applyFill="1" applyBorder="1" applyAlignment="1">
      <alignment horizontal="center"/>
    </xf>
    <xf numFmtId="49" fontId="6" fillId="2" borderId="1" xfId="7" applyNumberFormat="1" applyFont="1" applyFill="1" applyBorder="1" applyAlignment="1">
      <alignment horizontal="center"/>
    </xf>
    <xf numFmtId="49" fontId="6" fillId="2" borderId="6" xfId="7" applyNumberFormat="1" applyFont="1" applyFill="1" applyBorder="1" applyAlignment="1">
      <alignment horizontal="center"/>
    </xf>
    <xf numFmtId="49" fontId="6" fillId="2" borderId="7" xfId="7" applyNumberFormat="1" applyFont="1" applyFill="1" applyBorder="1" applyAlignment="1">
      <alignment horizontal="center"/>
    </xf>
    <xf numFmtId="49" fontId="6" fillId="2" borderId="5" xfId="7" applyNumberFormat="1" applyFont="1" applyFill="1" applyBorder="1" applyAlignment="1">
      <alignment horizontal="center"/>
    </xf>
    <xf numFmtId="0" fontId="6" fillId="2" borderId="1" xfId="7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top" wrapText="1"/>
    </xf>
    <xf numFmtId="165" fontId="17" fillId="0" borderId="1" xfId="0" applyNumberFormat="1" applyFont="1" applyFill="1" applyBorder="1" applyAlignment="1">
      <alignment horizontal="center" vertical="top" wrapText="1"/>
    </xf>
    <xf numFmtId="165" fontId="18" fillId="0" borderId="1" xfId="0" applyNumberFormat="1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9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wrapText="1"/>
    </xf>
    <xf numFmtId="0" fontId="21" fillId="0" borderId="0" xfId="0" applyFont="1"/>
    <xf numFmtId="165" fontId="0" fillId="2" borderId="0" xfId="0" applyNumberFormat="1" applyFill="1"/>
    <xf numFmtId="0" fontId="14" fillId="2" borderId="1" xfId="7" applyFont="1" applyFill="1" applyBorder="1"/>
    <xf numFmtId="0" fontId="13" fillId="2" borderId="3" xfId="7" applyFont="1" applyFill="1" applyBorder="1" applyAlignment="1">
      <alignment wrapText="1"/>
    </xf>
    <xf numFmtId="0" fontId="14" fillId="2" borderId="1" xfId="7" applyFont="1" applyFill="1" applyBorder="1" applyAlignment="1">
      <alignment horizontal="center"/>
    </xf>
    <xf numFmtId="49" fontId="14" fillId="2" borderId="1" xfId="7" applyNumberFormat="1" applyFont="1" applyFill="1" applyBorder="1" applyAlignment="1">
      <alignment horizontal="center"/>
    </xf>
    <xf numFmtId="49" fontId="14" fillId="2" borderId="6" xfId="7" applyNumberFormat="1" applyFont="1" applyFill="1" applyBorder="1" applyAlignment="1">
      <alignment horizontal="center"/>
    </xf>
    <xf numFmtId="49" fontId="14" fillId="2" borderId="5" xfId="7" applyNumberFormat="1" applyFont="1" applyFill="1" applyBorder="1" applyAlignment="1">
      <alignment horizontal="center"/>
    </xf>
    <xf numFmtId="0" fontId="14" fillId="2" borderId="0" xfId="7" applyFont="1" applyFill="1"/>
    <xf numFmtId="0" fontId="6" fillId="2" borderId="0" xfId="7" applyFont="1" applyFill="1"/>
    <xf numFmtId="165" fontId="6" fillId="2" borderId="0" xfId="7" applyNumberFormat="1" applyFont="1" applyFill="1"/>
    <xf numFmtId="0" fontId="14" fillId="2" borderId="1" xfId="7" applyFont="1" applyFill="1" applyBorder="1" applyAlignment="1">
      <alignment horizontal="left"/>
    </xf>
    <xf numFmtId="0" fontId="12" fillId="2" borderId="3" xfId="7" applyFont="1" applyFill="1" applyBorder="1" applyAlignment="1">
      <alignment wrapText="1"/>
    </xf>
    <xf numFmtId="49" fontId="6" fillId="2" borderId="7" xfId="7" applyNumberFormat="1" applyFont="1" applyFill="1" applyBorder="1" applyAlignment="1"/>
    <xf numFmtId="49" fontId="6" fillId="2" borderId="5" xfId="7" applyNumberFormat="1" applyFont="1" applyFill="1" applyBorder="1" applyAlignment="1"/>
    <xf numFmtId="0" fontId="12" fillId="2" borderId="4" xfId="7" applyFont="1" applyFill="1" applyBorder="1" applyAlignment="1">
      <alignment wrapText="1"/>
    </xf>
    <xf numFmtId="0" fontId="14" fillId="2" borderId="1" xfId="7" applyFont="1" applyFill="1" applyBorder="1" applyAlignment="1">
      <alignment vertical="center" wrapText="1"/>
    </xf>
    <xf numFmtId="0" fontId="12" fillId="2" borderId="0" xfId="7" applyFont="1" applyFill="1" applyBorder="1" applyAlignment="1">
      <alignment wrapText="1"/>
    </xf>
    <xf numFmtId="0" fontId="12" fillId="2" borderId="1" xfId="7" applyFont="1" applyFill="1" applyBorder="1" applyAlignment="1">
      <alignment wrapText="1"/>
    </xf>
    <xf numFmtId="0" fontId="12" fillId="2" borderId="8" xfId="7" applyFont="1" applyFill="1" applyBorder="1" applyAlignment="1">
      <alignment wrapText="1"/>
    </xf>
    <xf numFmtId="0" fontId="12" fillId="2" borderId="9" xfId="7" applyFont="1" applyFill="1" applyBorder="1" applyAlignment="1">
      <alignment wrapText="1"/>
    </xf>
    <xf numFmtId="165" fontId="14" fillId="2" borderId="0" xfId="7" applyNumberFormat="1" applyFont="1" applyFill="1"/>
    <xf numFmtId="165" fontId="4" fillId="2" borderId="0" xfId="0" applyNumberFormat="1" applyFont="1" applyFill="1" applyAlignment="1">
      <alignment horizontal="right"/>
    </xf>
    <xf numFmtId="49" fontId="4" fillId="2" borderId="1" xfId="0" applyNumberFormat="1" applyFont="1" applyFill="1" applyBorder="1" applyAlignment="1">
      <alignment horizontal="center" vertical="top" wrapText="1"/>
    </xf>
    <xf numFmtId="0" fontId="0" fillId="3" borderId="0" xfId="0" applyFill="1"/>
    <xf numFmtId="0" fontId="9" fillId="0" borderId="0" xfId="0" applyFont="1" applyBorder="1"/>
    <xf numFmtId="165" fontId="17" fillId="0" borderId="0" xfId="0" applyNumberFormat="1" applyFont="1" applyFill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165" fontId="3" fillId="2" borderId="1" xfId="13" applyNumberFormat="1" applyFont="1" applyFill="1" applyBorder="1" applyAlignment="1">
      <alignment wrapText="1"/>
    </xf>
    <xf numFmtId="165" fontId="7" fillId="2" borderId="1" xfId="13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/>
    <xf numFmtId="165" fontId="8" fillId="2" borderId="1" xfId="13" applyNumberFormat="1" applyFont="1" applyFill="1" applyBorder="1" applyAlignment="1">
      <alignment wrapText="1"/>
    </xf>
    <xf numFmtId="165" fontId="10" fillId="2" borderId="1" xfId="13" applyNumberFormat="1" applyFont="1" applyFill="1" applyBorder="1" applyAlignment="1">
      <alignment wrapText="1"/>
    </xf>
    <xf numFmtId="49" fontId="14" fillId="2" borderId="6" xfId="7" applyNumberFormat="1" applyFont="1" applyFill="1" applyBorder="1" applyAlignment="1"/>
    <xf numFmtId="49" fontId="14" fillId="2" borderId="7" xfId="7" applyNumberFormat="1" applyFont="1" applyFill="1" applyBorder="1" applyAlignment="1"/>
    <xf numFmtId="49" fontId="14" fillId="2" borderId="5" xfId="7" applyNumberFormat="1" applyFont="1" applyFill="1" applyBorder="1" applyAlignment="1"/>
    <xf numFmtId="0" fontId="14" fillId="2" borderId="5" xfId="7" applyFont="1" applyFill="1" applyBorder="1" applyAlignment="1">
      <alignment horizontal="center"/>
    </xf>
    <xf numFmtId="49" fontId="14" fillId="0" borderId="1" xfId="7" applyNumberFormat="1" applyFont="1" applyFill="1" applyBorder="1" applyAlignment="1">
      <alignment horizontal="center"/>
    </xf>
    <xf numFmtId="165" fontId="14" fillId="0" borderId="1" xfId="7" applyNumberFormat="1" applyFont="1" applyFill="1" applyBorder="1" applyAlignment="1">
      <alignment horizontal="right"/>
    </xf>
    <xf numFmtId="0" fontId="6" fillId="2" borderId="0" xfId="7" applyFont="1" applyFill="1" applyAlignment="1">
      <alignment horizontal="center"/>
    </xf>
    <xf numFmtId="0" fontId="6" fillId="2" borderId="5" xfId="7" applyFont="1" applyFill="1" applyBorder="1" applyAlignment="1">
      <alignment horizontal="center"/>
    </xf>
    <xf numFmtId="0" fontId="14" fillId="0" borderId="6" xfId="7" applyFont="1" applyBorder="1" applyAlignment="1">
      <alignment horizontal="left"/>
    </xf>
    <xf numFmtId="0" fontId="13" fillId="0" borderId="4" xfId="7" applyFont="1" applyFill="1" applyBorder="1" applyAlignment="1">
      <alignment wrapText="1"/>
    </xf>
    <xf numFmtId="0" fontId="12" fillId="0" borderId="6" xfId="7" applyFont="1" applyFill="1" applyBorder="1" applyAlignment="1">
      <alignment wrapText="1"/>
    </xf>
    <xf numFmtId="0" fontId="12" fillId="0" borderId="10" xfId="7" applyFont="1" applyFill="1" applyBorder="1" applyAlignment="1">
      <alignment wrapText="1"/>
    </xf>
    <xf numFmtId="0" fontId="6" fillId="0" borderId="6" xfId="7" applyFont="1" applyFill="1" applyBorder="1" applyAlignment="1">
      <alignment vertical="center" wrapText="1"/>
    </xf>
    <xf numFmtId="0" fontId="14" fillId="0" borderId="6" xfId="7" applyFont="1" applyFill="1" applyBorder="1" applyAlignment="1">
      <alignment vertical="center" wrapText="1"/>
    </xf>
    <xf numFmtId="0" fontId="13" fillId="0" borderId="6" xfId="7" applyFont="1" applyFill="1" applyBorder="1" applyAlignment="1">
      <alignment wrapText="1"/>
    </xf>
    <xf numFmtId="0" fontId="12" fillId="0" borderId="11" xfId="7" applyFont="1" applyFill="1" applyBorder="1" applyAlignment="1">
      <alignment wrapText="1"/>
    </xf>
    <xf numFmtId="0" fontId="14" fillId="2" borderId="12" xfId="7" applyFont="1" applyFill="1" applyBorder="1" applyAlignment="1">
      <alignment horizontal="center" vertical="center" wrapText="1"/>
    </xf>
    <xf numFmtId="49" fontId="13" fillId="2" borderId="13" xfId="7" applyNumberFormat="1" applyFont="1" applyFill="1" applyBorder="1" applyAlignment="1">
      <alignment horizontal="center" vertical="center"/>
    </xf>
    <xf numFmtId="0" fontId="13" fillId="2" borderId="13" xfId="7" applyFont="1" applyFill="1" applyBorder="1" applyAlignment="1">
      <alignment horizontal="center" vertical="center"/>
    </xf>
    <xf numFmtId="0" fontId="14" fillId="2" borderId="14" xfId="7" applyFont="1" applyFill="1" applyBorder="1" applyAlignment="1">
      <alignment horizontal="center" vertical="center" wrapText="1"/>
    </xf>
    <xf numFmtId="0" fontId="6" fillId="2" borderId="16" xfId="7" applyFont="1" applyFill="1" applyBorder="1"/>
    <xf numFmtId="0" fontId="6" fillId="2" borderId="16" xfId="7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12" fillId="2" borderId="1" xfId="7" applyFont="1" applyFill="1" applyBorder="1" applyAlignment="1">
      <alignment horizontal="left" vertical="center" wrapText="1"/>
    </xf>
    <xf numFmtId="165" fontId="7" fillId="2" borderId="6" xfId="13" applyNumberFormat="1" applyFont="1" applyFill="1" applyBorder="1" applyAlignment="1">
      <alignment wrapText="1"/>
    </xf>
    <xf numFmtId="165" fontId="4" fillId="2" borderId="6" xfId="0" applyNumberFormat="1" applyFont="1" applyFill="1" applyBorder="1" applyAlignment="1"/>
    <xf numFmtId="165" fontId="10" fillId="2" borderId="6" xfId="13" applyNumberFormat="1" applyFont="1" applyFill="1" applyBorder="1" applyAlignment="1">
      <alignment wrapText="1"/>
    </xf>
    <xf numFmtId="0" fontId="0" fillId="0" borderId="0" xfId="0" applyBorder="1"/>
    <xf numFmtId="0" fontId="21" fillId="0" borderId="0" xfId="0" applyFont="1" applyBorder="1"/>
    <xf numFmtId="165" fontId="7" fillId="2" borderId="0" xfId="13" applyNumberFormat="1" applyFont="1" applyFill="1" applyBorder="1" applyAlignment="1">
      <alignment wrapText="1"/>
    </xf>
    <xf numFmtId="165" fontId="4" fillId="2" borderId="0" xfId="0" applyNumberFormat="1" applyFont="1" applyFill="1" applyBorder="1" applyAlignment="1"/>
    <xf numFmtId="165" fontId="10" fillId="2" borderId="0" xfId="13" applyNumberFormat="1" applyFont="1" applyFill="1" applyBorder="1" applyAlignment="1">
      <alignment wrapText="1"/>
    </xf>
    <xf numFmtId="165" fontId="0" fillId="0" borderId="0" xfId="0" applyNumberFormat="1" applyBorder="1"/>
    <xf numFmtId="0" fontId="12" fillId="0" borderId="1" xfId="7" applyFont="1" applyFill="1" applyBorder="1" applyAlignment="1">
      <alignment wrapText="1"/>
    </xf>
    <xf numFmtId="0" fontId="6" fillId="2" borderId="6" xfId="7" applyFont="1" applyFill="1" applyBorder="1" applyAlignment="1">
      <alignment vertical="center" wrapText="1"/>
    </xf>
    <xf numFmtId="49" fontId="6" fillId="2" borderId="15" xfId="7" applyNumberFormat="1" applyFont="1" applyFill="1" applyBorder="1" applyAlignment="1">
      <alignment horizontal="center"/>
    </xf>
    <xf numFmtId="49" fontId="6" fillId="2" borderId="17" xfId="7" applyNumberFormat="1" applyFont="1" applyFill="1" applyBorder="1" applyAlignment="1">
      <alignment horizontal="center"/>
    </xf>
    <xf numFmtId="49" fontId="6" fillId="2" borderId="14" xfId="7" applyNumberFormat="1" applyFont="1" applyFill="1" applyBorder="1" applyAlignment="1">
      <alignment horizontal="center"/>
    </xf>
    <xf numFmtId="0" fontId="6" fillId="2" borderId="2" xfId="7" applyFont="1" applyFill="1" applyBorder="1" applyAlignment="1">
      <alignment horizontal="center"/>
    </xf>
    <xf numFmtId="0" fontId="6" fillId="0" borderId="1" xfId="7" applyFont="1" applyFill="1" applyBorder="1" applyAlignment="1">
      <alignment vertical="center" wrapText="1"/>
    </xf>
    <xf numFmtId="0" fontId="6" fillId="0" borderId="1" xfId="7" applyFont="1" applyFill="1" applyBorder="1" applyAlignment="1">
      <alignment horizontal="center"/>
    </xf>
    <xf numFmtId="0" fontId="12" fillId="2" borderId="6" xfId="7" applyFont="1" applyFill="1" applyBorder="1" applyAlignment="1">
      <alignment horizontal="left" vertical="center" wrapText="1"/>
    </xf>
    <xf numFmtId="0" fontId="13" fillId="2" borderId="6" xfId="7" applyFont="1" applyFill="1" applyBorder="1" applyAlignment="1">
      <alignment horizontal="left" vertical="center" wrapText="1"/>
    </xf>
    <xf numFmtId="0" fontId="24" fillId="0" borderId="0" xfId="0" applyFont="1"/>
    <xf numFmtId="0" fontId="25" fillId="0" borderId="0" xfId="7" applyFont="1" applyFill="1" applyAlignment="1"/>
    <xf numFmtId="0" fontId="26" fillId="0" borderId="0" xfId="7" applyFont="1" applyFill="1" applyAlignment="1"/>
    <xf numFmtId="0" fontId="6" fillId="2" borderId="0" xfId="7" applyFont="1" applyFill="1" applyAlignment="1"/>
    <xf numFmtId="0" fontId="14" fillId="2" borderId="1" xfId="7" applyFont="1" applyFill="1" applyBorder="1" applyAlignment="1">
      <alignment vertical="center"/>
    </xf>
    <xf numFmtId="0" fontId="14" fillId="2" borderId="0" xfId="7" applyFont="1" applyFill="1" applyAlignment="1"/>
    <xf numFmtId="49" fontId="6" fillId="2" borderId="16" xfId="7" applyNumberFormat="1" applyFont="1" applyFill="1" applyBorder="1" applyAlignment="1"/>
    <xf numFmtId="49" fontId="6" fillId="2" borderId="7" xfId="7" applyNumberFormat="1" applyFont="1" applyFill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6" fillId="3" borderId="6" xfId="7" applyFont="1" applyFill="1" applyBorder="1" applyAlignment="1">
      <alignment vertical="center" wrapText="1"/>
    </xf>
    <xf numFmtId="0" fontId="12" fillId="2" borderId="10" xfId="7" applyFont="1" applyFill="1" applyBorder="1" applyAlignment="1">
      <alignment wrapText="1"/>
    </xf>
    <xf numFmtId="49" fontId="6" fillId="2" borderId="2" xfId="7" applyNumberFormat="1" applyFont="1" applyFill="1" applyBorder="1" applyAlignment="1">
      <alignment horizontal="center"/>
    </xf>
    <xf numFmtId="0" fontId="15" fillId="2" borderId="0" xfId="7" applyFont="1" applyFill="1" applyAlignment="1">
      <alignment horizontal="center"/>
    </xf>
    <xf numFmtId="0" fontId="15" fillId="2" borderId="0" xfId="7" applyFont="1" applyFill="1"/>
    <xf numFmtId="165" fontId="15" fillId="2" borderId="0" xfId="7" applyNumberFormat="1" applyFont="1" applyFill="1" applyAlignment="1">
      <alignment horizontal="center"/>
    </xf>
    <xf numFmtId="165" fontId="15" fillId="2" borderId="0" xfId="7" applyNumberFormat="1" applyFont="1" applyFill="1"/>
    <xf numFmtId="165" fontId="27" fillId="2" borderId="0" xfId="7" applyNumberFormat="1" applyFont="1" applyFill="1"/>
    <xf numFmtId="0" fontId="28" fillId="2" borderId="0" xfId="7" applyFont="1" applyFill="1" applyAlignment="1">
      <alignment horizontal="center"/>
    </xf>
    <xf numFmtId="0" fontId="28" fillId="2" borderId="0" xfId="7" applyFont="1" applyFill="1"/>
    <xf numFmtId="165" fontId="28" fillId="2" borderId="0" xfId="7" applyNumberFormat="1" applyFont="1" applyFill="1"/>
    <xf numFmtId="0" fontId="15" fillId="0" borderId="0" xfId="7" applyFont="1" applyFill="1" applyAlignment="1">
      <alignment horizontal="center"/>
    </xf>
    <xf numFmtId="0" fontId="15" fillId="0" borderId="0" xfId="7" applyFont="1" applyFill="1"/>
    <xf numFmtId="0" fontId="15" fillId="2" borderId="0" xfId="7" applyFont="1" applyFill="1" applyAlignment="1"/>
    <xf numFmtId="165" fontId="28" fillId="2" borderId="0" xfId="7" applyNumberFormat="1" applyFont="1" applyFill="1" applyAlignment="1">
      <alignment horizontal="center"/>
    </xf>
    <xf numFmtId="165" fontId="28" fillId="2" borderId="0" xfId="7" applyNumberFormat="1" applyFont="1" applyFill="1" applyAlignment="1"/>
    <xf numFmtId="0" fontId="28" fillId="2" borderId="0" xfId="7" applyFont="1" applyFill="1" applyAlignment="1"/>
    <xf numFmtId="14" fontId="15" fillId="2" borderId="0" xfId="7" applyNumberFormat="1" applyFont="1" applyFill="1"/>
    <xf numFmtId="49" fontId="7" fillId="2" borderId="1" xfId="0" applyNumberFormat="1" applyFont="1" applyFill="1" applyBorder="1" applyAlignment="1">
      <alignment horizontal="center" wrapText="1"/>
    </xf>
    <xf numFmtId="49" fontId="8" fillId="2" borderId="1" xfId="0" applyNumberFormat="1" applyFont="1" applyFill="1" applyBorder="1" applyAlignment="1">
      <alignment horizontal="center" wrapText="1"/>
    </xf>
    <xf numFmtId="0" fontId="22" fillId="0" borderId="1" xfId="0" applyFont="1" applyBorder="1" applyAlignment="1">
      <alignment horizontal="left" wrapText="1"/>
    </xf>
    <xf numFmtId="0" fontId="6" fillId="3" borderId="0" xfId="7" applyFont="1" applyFill="1"/>
    <xf numFmtId="165" fontId="3" fillId="2" borderId="1" xfId="13" applyNumberFormat="1" applyFont="1" applyFill="1" applyBorder="1" applyAlignment="1">
      <alignment horizontal="center" vertical="top" wrapText="1"/>
    </xf>
    <xf numFmtId="165" fontId="3" fillId="0" borderId="1" xfId="13" applyNumberFormat="1" applyFont="1" applyFill="1" applyBorder="1" applyAlignment="1">
      <alignment horizontal="center" vertical="top" wrapText="1"/>
    </xf>
    <xf numFmtId="0" fontId="0" fillId="0" borderId="1" xfId="0" applyBorder="1"/>
    <xf numFmtId="0" fontId="4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wrapText="1"/>
    </xf>
    <xf numFmtId="0" fontId="4" fillId="0" borderId="2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2" fillId="0" borderId="1" xfId="0" applyFont="1" applyBorder="1" applyAlignment="1">
      <alignment wrapText="1"/>
    </xf>
    <xf numFmtId="0" fontId="22" fillId="0" borderId="1" xfId="0" applyFont="1" applyBorder="1"/>
    <xf numFmtId="165" fontId="6" fillId="0" borderId="0" xfId="0" applyNumberFormat="1" applyFont="1" applyAlignment="1"/>
    <xf numFmtId="0" fontId="6" fillId="0" borderId="0" xfId="0" applyFont="1" applyAlignment="1"/>
    <xf numFmtId="0" fontId="14" fillId="2" borderId="0" xfId="7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4" fillId="0" borderId="1" xfId="7" applyFont="1" applyFill="1" applyBorder="1" applyAlignment="1">
      <alignment vertical="center" wrapText="1"/>
    </xf>
    <xf numFmtId="0" fontId="14" fillId="0" borderId="1" xfId="7" applyFont="1" applyFill="1" applyBorder="1" applyAlignment="1">
      <alignment horizontal="center"/>
    </xf>
    <xf numFmtId="0" fontId="28" fillId="0" borderId="0" xfId="7" applyFont="1" applyFill="1" applyAlignment="1">
      <alignment horizontal="center"/>
    </xf>
    <xf numFmtId="0" fontId="6" fillId="0" borderId="0" xfId="7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49" fontId="6" fillId="2" borderId="1" xfId="7" applyNumberFormat="1" applyFont="1" applyFill="1" applyBorder="1" applyAlignment="1">
      <alignment horizontal="center"/>
    </xf>
    <xf numFmtId="0" fontId="12" fillId="2" borderId="3" xfId="7" applyFont="1" applyFill="1" applyBorder="1" applyAlignment="1">
      <alignment wrapText="1"/>
    </xf>
    <xf numFmtId="0" fontId="2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0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10" fillId="0" borderId="1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right"/>
    </xf>
    <xf numFmtId="0" fontId="32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justify" vertical="top" wrapText="1"/>
    </xf>
    <xf numFmtId="165" fontId="33" fillId="0" borderId="0" xfId="14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38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top" wrapText="1"/>
    </xf>
    <xf numFmtId="0" fontId="33" fillId="0" borderId="1" xfId="0" applyFont="1" applyBorder="1"/>
    <xf numFmtId="0" fontId="33" fillId="0" borderId="1" xfId="0" applyFont="1" applyBorder="1" applyAlignment="1">
      <alignment horizontal="left" vertical="top" wrapText="1"/>
    </xf>
    <xf numFmtId="0" fontId="37" fillId="0" borderId="1" xfId="0" applyFont="1" applyBorder="1" applyAlignment="1">
      <alignment horizontal="center" vertical="top" wrapText="1"/>
    </xf>
    <xf numFmtId="0" fontId="3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12" fillId="0" borderId="21" xfId="7" applyFont="1" applyFill="1" applyBorder="1" applyAlignment="1">
      <alignment wrapText="1"/>
    </xf>
    <xf numFmtId="165" fontId="6" fillId="4" borderId="1" xfId="7" applyNumberFormat="1" applyFont="1" applyFill="1" applyBorder="1" applyAlignment="1"/>
    <xf numFmtId="0" fontId="14" fillId="4" borderId="1" xfId="7" applyFont="1" applyFill="1" applyBorder="1" applyAlignment="1">
      <alignment horizontal="center"/>
    </xf>
    <xf numFmtId="49" fontId="14" fillId="4" borderId="1" xfId="7" applyNumberFormat="1" applyFont="1" applyFill="1" applyBorder="1" applyAlignment="1">
      <alignment horizontal="center"/>
    </xf>
    <xf numFmtId="49" fontId="14" fillId="4" borderId="6" xfId="7" applyNumberFormat="1" applyFont="1" applyFill="1" applyBorder="1" applyAlignment="1">
      <alignment horizontal="center"/>
    </xf>
    <xf numFmtId="49" fontId="14" fillId="4" borderId="7" xfId="7" applyNumberFormat="1" applyFont="1" applyFill="1" applyBorder="1" applyAlignment="1">
      <alignment horizontal="center"/>
    </xf>
    <xf numFmtId="49" fontId="6" fillId="4" borderId="7" xfId="7" applyNumberFormat="1" applyFont="1" applyFill="1" applyBorder="1" applyAlignment="1">
      <alignment horizontal="center"/>
    </xf>
    <xf numFmtId="49" fontId="14" fillId="4" borderId="5" xfId="7" applyNumberFormat="1" applyFont="1" applyFill="1" applyBorder="1" applyAlignment="1">
      <alignment horizontal="center"/>
    </xf>
    <xf numFmtId="165" fontId="14" fillId="4" borderId="1" xfId="7" applyNumberFormat="1" applyFont="1" applyFill="1" applyBorder="1" applyAlignment="1"/>
    <xf numFmtId="49" fontId="6" fillId="4" borderId="1" xfId="7" applyNumberFormat="1" applyFont="1" applyFill="1" applyBorder="1" applyAlignment="1">
      <alignment horizontal="center" vertical="center"/>
    </xf>
    <xf numFmtId="165" fontId="6" fillId="4" borderId="1" xfId="7" applyNumberFormat="1" applyFont="1" applyFill="1" applyBorder="1" applyAlignment="1">
      <alignment horizontal="right" vertical="center"/>
    </xf>
    <xf numFmtId="0" fontId="6" fillId="4" borderId="1" xfId="7" applyFont="1" applyFill="1" applyBorder="1" applyAlignment="1">
      <alignment horizontal="center"/>
    </xf>
    <xf numFmtId="49" fontId="6" fillId="4" borderId="1" xfId="7" applyNumberFormat="1" applyFont="1" applyFill="1" applyBorder="1" applyAlignment="1">
      <alignment horizontal="center"/>
    </xf>
    <xf numFmtId="49" fontId="6" fillId="4" borderId="6" xfId="7" applyNumberFormat="1" applyFont="1" applyFill="1" applyBorder="1" applyAlignment="1">
      <alignment horizontal="center"/>
    </xf>
    <xf numFmtId="49" fontId="6" fillId="4" borderId="5" xfId="7" applyNumberFormat="1" applyFont="1" applyFill="1" applyBorder="1" applyAlignment="1">
      <alignment horizontal="center"/>
    </xf>
    <xf numFmtId="165" fontId="3" fillId="4" borderId="1" xfId="13" applyNumberFormat="1" applyFont="1" applyFill="1" applyBorder="1" applyAlignment="1">
      <alignment wrapText="1"/>
    </xf>
    <xf numFmtId="165" fontId="3" fillId="4" borderId="1" xfId="13" applyNumberFormat="1" applyFont="1" applyFill="1" applyBorder="1" applyAlignment="1">
      <alignment horizontal="center" wrapText="1"/>
    </xf>
    <xf numFmtId="165" fontId="18" fillId="4" borderId="1" xfId="0" applyNumberFormat="1" applyFont="1" applyFill="1" applyBorder="1" applyAlignment="1">
      <alignment horizontal="center" vertical="top" wrapText="1"/>
    </xf>
    <xf numFmtId="0" fontId="0" fillId="4" borderId="0" xfId="0" applyFill="1"/>
    <xf numFmtId="165" fontId="0" fillId="4" borderId="0" xfId="0" applyNumberFormat="1" applyFill="1"/>
    <xf numFmtId="0" fontId="4" fillId="2" borderId="1" xfId="0" applyFont="1" applyFill="1" applyBorder="1" applyAlignment="1">
      <alignment horizontal="left" vertical="top" wrapText="1"/>
    </xf>
    <xf numFmtId="165" fontId="2" fillId="4" borderId="0" xfId="0" applyNumberFormat="1" applyFont="1" applyFill="1" applyAlignment="1">
      <alignment horizontal="right"/>
    </xf>
    <xf numFmtId="0" fontId="46" fillId="0" borderId="0" xfId="0" applyFont="1"/>
    <xf numFmtId="0" fontId="48" fillId="0" borderId="0" xfId="0" applyFont="1" applyAlignment="1">
      <alignment horizontal="justify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0" borderId="1" xfId="0" applyFont="1" applyBorder="1" applyAlignment="1">
      <alignment horizontal="justify" vertical="top" wrapText="1"/>
    </xf>
    <xf numFmtId="171" fontId="48" fillId="0" borderId="1" xfId="15" applyNumberFormat="1" applyFont="1" applyBorder="1" applyAlignment="1">
      <alignment horizontal="justify" vertical="top" wrapText="1"/>
    </xf>
    <xf numFmtId="0" fontId="47" fillId="0" borderId="1" xfId="0" applyFont="1" applyBorder="1" applyAlignment="1">
      <alignment horizontal="justify" vertical="top" wrapText="1"/>
    </xf>
    <xf numFmtId="0" fontId="48" fillId="0" borderId="1" xfId="0" applyFont="1" applyBorder="1" applyAlignment="1">
      <alignment horizontal="center" vertical="top" wrapText="1"/>
    </xf>
    <xf numFmtId="174" fontId="48" fillId="0" borderId="1" xfId="15" applyNumberFormat="1" applyFont="1" applyBorder="1" applyAlignment="1">
      <alignment horizontal="center" vertical="top" wrapText="1"/>
    </xf>
    <xf numFmtId="0" fontId="48" fillId="0" borderId="0" xfId="0" applyFo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171" fontId="46" fillId="0" borderId="1" xfId="15" applyNumberFormat="1" applyFont="1" applyBorder="1" applyAlignment="1">
      <alignment horizontal="center" vertical="top" wrapText="1"/>
    </xf>
    <xf numFmtId="0" fontId="50" fillId="0" borderId="0" xfId="0" applyFont="1"/>
    <xf numFmtId="165" fontId="4" fillId="4" borderId="1" xfId="13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4" borderId="0" xfId="7" applyFont="1" applyFill="1"/>
    <xf numFmtId="172" fontId="3" fillId="0" borderId="1" xfId="0" applyNumberFormat="1" applyFont="1" applyBorder="1" applyAlignment="1">
      <alignment horizontal="center" vertical="center" wrapText="1"/>
    </xf>
    <xf numFmtId="0" fontId="6" fillId="4" borderId="0" xfId="7" applyFont="1" applyFill="1" applyBorder="1"/>
    <xf numFmtId="0" fontId="14" fillId="4" borderId="0" xfId="7" applyFont="1" applyFill="1"/>
    <xf numFmtId="165" fontId="6" fillId="4" borderId="0" xfId="7" applyNumberFormat="1" applyFont="1" applyFill="1"/>
    <xf numFmtId="165" fontId="14" fillId="4" borderId="0" xfId="7" applyNumberFormat="1" applyFont="1" applyFill="1" applyBorder="1" applyAlignment="1">
      <alignment horizontal="right"/>
    </xf>
    <xf numFmtId="165" fontId="6" fillId="4" borderId="0" xfId="7" applyNumberFormat="1" applyFont="1" applyFill="1" applyBorder="1"/>
    <xf numFmtId="0" fontId="25" fillId="4" borderId="0" xfId="7" applyFont="1" applyFill="1" applyAlignment="1"/>
    <xf numFmtId="0" fontId="26" fillId="4" borderId="0" xfId="7" applyFont="1" applyFill="1" applyAlignment="1"/>
    <xf numFmtId="0" fontId="49" fillId="2" borderId="1" xfId="7" applyFont="1" applyFill="1" applyBorder="1" applyAlignment="1">
      <alignment wrapText="1"/>
    </xf>
    <xf numFmtId="171" fontId="35" fillId="0" borderId="1" xfId="14" applyNumberFormat="1" applyFont="1" applyBorder="1" applyAlignment="1">
      <alignment horizontal="center" vertical="center" wrapText="1"/>
    </xf>
    <xf numFmtId="0" fontId="51" fillId="4" borderId="0" xfId="0" applyFont="1" applyFill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2" fillId="0" borderId="1" xfId="7" applyFont="1" applyFill="1" applyBorder="1" applyAlignment="1">
      <alignment vertical="top" wrapText="1"/>
    </xf>
    <xf numFmtId="0" fontId="13" fillId="2" borderId="1" xfId="7" applyFont="1" applyFill="1" applyBorder="1" applyAlignment="1">
      <alignment horizontal="left" vertical="center" wrapText="1"/>
    </xf>
    <xf numFmtId="0" fontId="12" fillId="2" borderId="1" xfId="7" applyFont="1" applyFill="1" applyBorder="1" applyAlignment="1">
      <alignment vertical="top" wrapText="1"/>
    </xf>
    <xf numFmtId="0" fontId="12" fillId="4" borderId="1" xfId="7" applyFont="1" applyFill="1" applyBorder="1" applyAlignment="1">
      <alignment wrapText="1"/>
    </xf>
    <xf numFmtId="0" fontId="12" fillId="0" borderId="6" xfId="7" applyFont="1" applyFill="1" applyBorder="1" applyAlignment="1">
      <alignment vertical="top" wrapText="1"/>
    </xf>
    <xf numFmtId="0" fontId="2" fillId="0" borderId="1" xfId="0" applyFont="1" applyBorder="1" applyAlignment="1">
      <alignment horizontal="left" vertical="top" wrapText="1"/>
    </xf>
    <xf numFmtId="0" fontId="12" fillId="2" borderId="3" xfId="7" applyFont="1" applyFill="1" applyBorder="1" applyAlignment="1">
      <alignment vertical="top" wrapText="1"/>
    </xf>
    <xf numFmtId="49" fontId="6" fillId="2" borderId="12" xfId="7" applyNumberFormat="1" applyFont="1" applyFill="1" applyBorder="1" applyAlignment="1">
      <alignment horizontal="center"/>
    </xf>
    <xf numFmtId="0" fontId="12" fillId="2" borderId="3" xfId="7" applyFont="1" applyFill="1" applyBorder="1" applyAlignment="1"/>
    <xf numFmtId="0" fontId="22" fillId="0" borderId="2" xfId="0" applyFont="1" applyBorder="1" applyAlignment="1">
      <alignment vertical="center" wrapText="1"/>
    </xf>
    <xf numFmtId="172" fontId="22" fillId="0" borderId="1" xfId="0" applyNumberFormat="1" applyFont="1" applyBorder="1" applyAlignment="1">
      <alignment horizontal="center" vertical="center" wrapText="1"/>
    </xf>
    <xf numFmtId="172" fontId="2" fillId="0" borderId="1" xfId="0" applyNumberFormat="1" applyFont="1" applyBorder="1" applyAlignment="1">
      <alignment horizontal="center" vertical="center" wrapText="1"/>
    </xf>
    <xf numFmtId="172" fontId="2" fillId="0" borderId="2" xfId="0" applyNumberFormat="1" applyFont="1" applyBorder="1" applyAlignment="1">
      <alignment horizontal="center" vertical="center" wrapText="1"/>
    </xf>
    <xf numFmtId="171" fontId="2" fillId="0" borderId="1" xfId="13" applyNumberFormat="1" applyFont="1" applyBorder="1" applyAlignment="1">
      <alignment horizontal="center" vertical="center" wrapText="1"/>
    </xf>
    <xf numFmtId="0" fontId="46" fillId="0" borderId="1" xfId="0" applyFont="1" applyBorder="1"/>
    <xf numFmtId="0" fontId="46" fillId="0" borderId="1" xfId="0" applyFont="1" applyBorder="1" applyAlignment="1">
      <alignment vertical="top" wrapText="1"/>
    </xf>
    <xf numFmtId="0" fontId="46" fillId="0" borderId="1" xfId="0" applyFont="1" applyBorder="1" applyAlignment="1">
      <alignment vertical="center"/>
    </xf>
    <xf numFmtId="0" fontId="48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left" wrapText="1"/>
    </xf>
    <xf numFmtId="0" fontId="46" fillId="0" borderId="1" xfId="0" applyFont="1" applyBorder="1" applyAlignment="1">
      <alignment horizontal="center" wrapText="1"/>
    </xf>
    <xf numFmtId="0" fontId="46" fillId="0" borderId="1" xfId="0" applyFont="1" applyBorder="1" applyAlignment="1">
      <alignment horizontal="left" vertical="top" wrapText="1"/>
    </xf>
    <xf numFmtId="0" fontId="6" fillId="2" borderId="12" xfId="7" applyFont="1" applyFill="1" applyBorder="1" applyAlignment="1">
      <alignment horizontal="center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55" fillId="0" borderId="0" xfId="0" applyFont="1"/>
    <xf numFmtId="165" fontId="55" fillId="0" borderId="0" xfId="0" applyNumberFormat="1" applyFont="1"/>
    <xf numFmtId="0" fontId="48" fillId="0" borderId="1" xfId="0" applyFont="1" applyBorder="1" applyAlignment="1">
      <alignment horizontal="center" vertical="center" wrapText="1"/>
    </xf>
    <xf numFmtId="0" fontId="48" fillId="4" borderId="1" xfId="0" applyFont="1" applyFill="1" applyBorder="1" applyAlignment="1">
      <alignment horizontal="center" vertical="center" wrapText="1"/>
    </xf>
    <xf numFmtId="0" fontId="48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48" fillId="4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168" fontId="4" fillId="2" borderId="3" xfId="2" applyFont="1" applyFill="1" applyBorder="1" applyAlignment="1">
      <alignment vertical="top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wrapText="1"/>
    </xf>
    <xf numFmtId="165" fontId="4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" fontId="4" fillId="0" borderId="1" xfId="0" applyNumberFormat="1" applyFont="1" applyBorder="1" applyAlignment="1">
      <alignment horizontal="center" wrapText="1"/>
    </xf>
    <xf numFmtId="164" fontId="3" fillId="2" borderId="1" xfId="14" applyFont="1" applyFill="1" applyBorder="1" applyAlignment="1">
      <alignment horizontal="left" vertical="center" wrapText="1"/>
    </xf>
    <xf numFmtId="165" fontId="3" fillId="2" borderId="1" xfId="14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top" wrapText="1"/>
    </xf>
    <xf numFmtId="165" fontId="4" fillId="2" borderId="1" xfId="14" applyNumberFormat="1" applyFont="1" applyFill="1" applyBorder="1" applyAlignment="1">
      <alignment horizontal="center" vertical="center" wrapText="1"/>
    </xf>
    <xf numFmtId="165" fontId="4" fillId="0" borderId="1" xfId="14" applyNumberFormat="1" applyFont="1" applyFill="1" applyBorder="1" applyAlignment="1">
      <alignment horizontal="center" vertical="center" wrapText="1"/>
    </xf>
    <xf numFmtId="0" fontId="54" fillId="4" borderId="1" xfId="0" applyFont="1" applyFill="1" applyBorder="1" applyAlignment="1">
      <alignment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wrapText="1"/>
    </xf>
    <xf numFmtId="165" fontId="6" fillId="4" borderId="1" xfId="7" applyNumberFormat="1" applyFont="1" applyFill="1" applyBorder="1" applyAlignment="1">
      <alignment horizontal="right"/>
    </xf>
    <xf numFmtId="167" fontId="12" fillId="4" borderId="0" xfId="12" applyNumberFormat="1" applyFont="1" applyFill="1"/>
    <xf numFmtId="0" fontId="23" fillId="4" borderId="1" xfId="0" applyFont="1" applyFill="1" applyBorder="1" applyAlignment="1">
      <alignment horizontal="center" vertical="top" wrapText="1"/>
    </xf>
    <xf numFmtId="165" fontId="14" fillId="4" borderId="1" xfId="7" applyNumberFormat="1" applyFont="1" applyFill="1" applyBorder="1" applyAlignment="1">
      <alignment horizontal="right"/>
    </xf>
    <xf numFmtId="165" fontId="6" fillId="4" borderId="2" xfId="7" applyNumberFormat="1" applyFont="1" applyFill="1" applyBorder="1" applyAlignment="1"/>
    <xf numFmtId="165" fontId="14" fillId="4" borderId="1" xfId="7" applyNumberFormat="1" applyFont="1" applyFill="1" applyBorder="1" applyAlignment="1">
      <alignment horizontal="right" vertical="center"/>
    </xf>
    <xf numFmtId="0" fontId="6" fillId="4" borderId="1" xfId="7" applyFont="1" applyFill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8" fillId="4" borderId="1" xfId="0" applyFont="1" applyFill="1" applyBorder="1" applyAlignment="1">
      <alignment vertical="center" wrapText="1"/>
    </xf>
    <xf numFmtId="0" fontId="48" fillId="4" borderId="0" xfId="0" applyFont="1" applyFill="1" applyAlignment="1">
      <alignment vertical="center"/>
    </xf>
    <xf numFmtId="0" fontId="5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0" fontId="46" fillId="0" borderId="0" xfId="0" applyFont="1" applyAlignment="1">
      <alignment vertical="center"/>
    </xf>
    <xf numFmtId="0" fontId="0" fillId="0" borderId="0" xfId="0" applyAlignment="1">
      <alignment vertical="center"/>
    </xf>
    <xf numFmtId="165" fontId="5" fillId="4" borderId="0" xfId="0" applyNumberFormat="1" applyFont="1" applyFill="1" applyAlignment="1">
      <alignment horizontal="right"/>
    </xf>
    <xf numFmtId="165" fontId="4" fillId="4" borderId="0" xfId="0" applyNumberFormat="1" applyFont="1" applyFill="1" applyAlignment="1">
      <alignment horizontal="right"/>
    </xf>
    <xf numFmtId="165" fontId="3" fillId="4" borderId="1" xfId="13" applyNumberFormat="1" applyFont="1" applyFill="1" applyBorder="1" applyAlignment="1">
      <alignment horizontal="center" vertical="top" wrapText="1"/>
    </xf>
    <xf numFmtId="165" fontId="4" fillId="4" borderId="1" xfId="13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55" fillId="4" borderId="0" xfId="0" applyFont="1" applyFill="1"/>
    <xf numFmtId="0" fontId="33" fillId="4" borderId="0" xfId="0" applyFont="1" applyFill="1" applyBorder="1" applyAlignment="1">
      <alignment horizontal="center" vertical="center" wrapText="1"/>
    </xf>
    <xf numFmtId="167" fontId="12" fillId="4" borderId="16" xfId="12" applyNumberFormat="1" applyFont="1" applyFill="1" applyBorder="1"/>
    <xf numFmtId="0" fontId="16" fillId="4" borderId="15" xfId="0" applyFont="1" applyFill="1" applyBorder="1" applyAlignment="1">
      <alignment horizontal="center" vertical="top" wrapText="1"/>
    </xf>
    <xf numFmtId="165" fontId="12" fillId="4" borderId="1" xfId="7" applyNumberFormat="1" applyFont="1" applyFill="1" applyBorder="1" applyAlignment="1"/>
    <xf numFmtId="0" fontId="13" fillId="2" borderId="1" xfId="7" applyFont="1" applyFill="1" applyBorder="1" applyAlignment="1">
      <alignment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71" fontId="35" fillId="0" borderId="5" xfId="14" applyNumberFormat="1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top" wrapText="1"/>
    </xf>
    <xf numFmtId="0" fontId="49" fillId="2" borderId="15" xfId="7" applyFont="1" applyFill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2" fillId="2" borderId="2" xfId="7" applyFont="1" applyFill="1" applyBorder="1" applyAlignment="1">
      <alignment wrapText="1"/>
    </xf>
    <xf numFmtId="165" fontId="48" fillId="2" borderId="1" xfId="0" applyNumberFormat="1" applyFont="1" applyFill="1" applyBorder="1"/>
    <xf numFmtId="0" fontId="48" fillId="0" borderId="1" xfId="0" applyFont="1" applyBorder="1" applyAlignment="1">
      <alignment horizontal="center"/>
    </xf>
    <xf numFmtId="49" fontId="48" fillId="0" borderId="1" xfId="0" applyNumberFormat="1" applyFont="1" applyBorder="1" applyAlignment="1">
      <alignment horizontal="center"/>
    </xf>
    <xf numFmtId="0" fontId="47" fillId="0" borderId="1" xfId="0" applyFont="1" applyBorder="1" applyAlignment="1">
      <alignment horizontal="center"/>
    </xf>
    <xf numFmtId="49" fontId="47" fillId="0" borderId="1" xfId="0" applyNumberFormat="1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49" fontId="48" fillId="0" borderId="0" xfId="0" applyNumberFormat="1" applyFont="1" applyBorder="1" applyAlignment="1">
      <alignment horizontal="center"/>
    </xf>
    <xf numFmtId="165" fontId="48" fillId="2" borderId="0" xfId="0" applyNumberFormat="1" applyFont="1" applyFill="1" applyBorder="1"/>
    <xf numFmtId="49" fontId="6" fillId="4" borderId="5" xfId="7" applyNumberFormat="1" applyFont="1" applyFill="1" applyBorder="1" applyAlignment="1">
      <alignment horizontal="center" vertical="center"/>
    </xf>
    <xf numFmtId="0" fontId="13" fillId="0" borderId="28" xfId="7" applyFont="1" applyFill="1" applyBorder="1" applyAlignment="1">
      <alignment wrapText="1"/>
    </xf>
    <xf numFmtId="49" fontId="14" fillId="4" borderId="1" xfId="7" applyNumberFormat="1" applyFont="1" applyFill="1" applyBorder="1" applyAlignment="1">
      <alignment horizontal="center" vertical="center"/>
    </xf>
    <xf numFmtId="49" fontId="14" fillId="4" borderId="1" xfId="7" applyNumberFormat="1" applyFont="1" applyFill="1" applyBorder="1" applyAlignment="1">
      <alignment horizontal="right"/>
    </xf>
    <xf numFmtId="165" fontId="56" fillId="4" borderId="1" xfId="7" applyNumberFormat="1" applyFont="1" applyFill="1" applyBorder="1" applyAlignment="1"/>
    <xf numFmtId="0" fontId="6" fillId="4" borderId="0" xfId="7" applyFont="1" applyFill="1" applyAlignment="1">
      <alignment horizontal="center"/>
    </xf>
    <xf numFmtId="0" fontId="14" fillId="4" borderId="5" xfId="7" applyFont="1" applyFill="1" applyBorder="1" applyAlignment="1">
      <alignment horizontal="center" vertical="center" wrapText="1"/>
    </xf>
    <xf numFmtId="0" fontId="6" fillId="4" borderId="5" xfId="7" applyFont="1" applyFill="1" applyBorder="1" applyAlignment="1">
      <alignment horizontal="center"/>
    </xf>
    <xf numFmtId="49" fontId="13" fillId="4" borderId="1" xfId="7" applyNumberFormat="1" applyFont="1" applyFill="1" applyBorder="1" applyAlignment="1">
      <alignment horizontal="center"/>
    </xf>
    <xf numFmtId="49" fontId="12" fillId="4" borderId="1" xfId="7" applyNumberFormat="1" applyFont="1" applyFill="1" applyBorder="1" applyAlignment="1">
      <alignment horizontal="center"/>
    </xf>
    <xf numFmtId="49" fontId="12" fillId="4" borderId="5" xfId="7" applyNumberFormat="1" applyFont="1" applyFill="1" applyBorder="1" applyAlignment="1">
      <alignment horizontal="center"/>
    </xf>
    <xf numFmtId="49" fontId="13" fillId="4" borderId="5" xfId="7" applyNumberFormat="1" applyFont="1" applyFill="1" applyBorder="1" applyAlignment="1">
      <alignment horizontal="center"/>
    </xf>
    <xf numFmtId="49" fontId="14" fillId="4" borderId="2" xfId="7" applyNumberFormat="1" applyFont="1" applyFill="1" applyBorder="1" applyAlignment="1">
      <alignment horizontal="center"/>
    </xf>
    <xf numFmtId="49" fontId="6" fillId="4" borderId="2" xfId="7" applyNumberFormat="1" applyFont="1" applyFill="1" applyBorder="1" applyAlignment="1">
      <alignment horizontal="center"/>
    </xf>
    <xf numFmtId="49" fontId="12" fillId="4" borderId="2" xfId="7" applyNumberFormat="1" applyFont="1" applyFill="1" applyBorder="1" applyAlignment="1">
      <alignment horizontal="center"/>
    </xf>
    <xf numFmtId="49" fontId="6" fillId="4" borderId="0" xfId="7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right"/>
    </xf>
    <xf numFmtId="0" fontId="12" fillId="2" borderId="1" xfId="7" applyFont="1" applyFill="1" applyBorder="1" applyAlignment="1">
      <alignment horizontal="left" vertical="top" wrapText="1"/>
    </xf>
    <xf numFmtId="0" fontId="12" fillId="2" borderId="13" xfId="7" applyFont="1" applyFill="1" applyBorder="1" applyAlignment="1">
      <alignment wrapText="1"/>
    </xf>
    <xf numFmtId="172" fontId="22" fillId="4" borderId="2" xfId="0" applyNumberFormat="1" applyFont="1" applyFill="1" applyBorder="1" applyAlignment="1">
      <alignment horizontal="center" vertical="center" wrapText="1"/>
    </xf>
    <xf numFmtId="171" fontId="46" fillId="4" borderId="1" xfId="15" applyNumberFormat="1" applyFont="1" applyFill="1" applyBorder="1" applyAlignment="1">
      <alignment horizontal="center" vertical="top" wrapText="1"/>
    </xf>
    <xf numFmtId="49" fontId="6" fillId="4" borderId="18" xfId="7" applyNumberFormat="1" applyFont="1" applyFill="1" applyBorder="1" applyAlignment="1">
      <alignment horizontal="center"/>
    </xf>
    <xf numFmtId="49" fontId="6" fillId="4" borderId="20" xfId="7" applyNumberFormat="1" applyFont="1" applyFill="1" applyBorder="1" applyAlignment="1">
      <alignment horizontal="center"/>
    </xf>
    <xf numFmtId="49" fontId="6" fillId="4" borderId="19" xfId="7" applyNumberFormat="1" applyFont="1" applyFill="1" applyBorder="1" applyAlignment="1">
      <alignment horizontal="center"/>
    </xf>
    <xf numFmtId="49" fontId="6" fillId="4" borderId="17" xfId="7" applyNumberFormat="1" applyFont="1" applyFill="1" applyBorder="1" applyAlignment="1">
      <alignment horizontal="center"/>
    </xf>
    <xf numFmtId="49" fontId="6" fillId="4" borderId="16" xfId="7" applyNumberFormat="1" applyFont="1" applyFill="1" applyBorder="1" applyAlignment="1"/>
    <xf numFmtId="49" fontId="6" fillId="4" borderId="14" xfId="7" applyNumberFormat="1" applyFont="1" applyFill="1" applyBorder="1" applyAlignment="1">
      <alignment horizontal="center"/>
    </xf>
    <xf numFmtId="49" fontId="14" fillId="4" borderId="6" xfId="7" applyNumberFormat="1" applyFont="1" applyFill="1" applyBorder="1" applyAlignment="1"/>
    <xf numFmtId="49" fontId="14" fillId="4" borderId="7" xfId="7" applyNumberFormat="1" applyFont="1" applyFill="1" applyBorder="1" applyAlignment="1"/>
    <xf numFmtId="49" fontId="14" fillId="4" borderId="5" xfId="7" applyNumberFormat="1" applyFont="1" applyFill="1" applyBorder="1" applyAlignment="1"/>
    <xf numFmtId="49" fontId="6" fillId="4" borderId="16" xfId="7" applyNumberFormat="1" applyFont="1" applyFill="1" applyBorder="1" applyAlignment="1">
      <alignment horizontal="center"/>
    </xf>
    <xf numFmtId="49" fontId="6" fillId="4" borderId="22" xfId="7" applyNumberFormat="1" applyFont="1" applyFill="1" applyBorder="1" applyAlignment="1">
      <alignment horizontal="center"/>
    </xf>
    <xf numFmtId="49" fontId="6" fillId="4" borderId="23" xfId="7" applyNumberFormat="1" applyFont="1" applyFill="1" applyBorder="1" applyAlignment="1">
      <alignment horizontal="center"/>
    </xf>
    <xf numFmtId="49" fontId="56" fillId="4" borderId="6" xfId="7" applyNumberFormat="1" applyFont="1" applyFill="1" applyBorder="1" applyAlignment="1">
      <alignment horizontal="center"/>
    </xf>
    <xf numFmtId="49" fontId="56" fillId="4" borderId="7" xfId="7" applyNumberFormat="1" applyFont="1" applyFill="1" applyBorder="1" applyAlignment="1">
      <alignment horizontal="center"/>
    </xf>
    <xf numFmtId="49" fontId="56" fillId="4" borderId="5" xfId="7" applyNumberFormat="1" applyFont="1" applyFill="1" applyBorder="1" applyAlignment="1">
      <alignment horizontal="center"/>
    </xf>
    <xf numFmtId="49" fontId="56" fillId="4" borderId="1" xfId="7" applyNumberFormat="1" applyFont="1" applyFill="1" applyBorder="1" applyAlignment="1">
      <alignment horizontal="center"/>
    </xf>
    <xf numFmtId="0" fontId="48" fillId="0" borderId="1" xfId="0" applyFont="1" applyBorder="1" applyAlignment="1">
      <alignment vertical="center" wrapText="1"/>
    </xf>
    <xf numFmtId="0" fontId="12" fillId="2" borderId="1" xfId="7" applyFont="1" applyFill="1" applyBorder="1" applyAlignment="1">
      <alignment vertical="center" wrapText="1"/>
    </xf>
    <xf numFmtId="0" fontId="12" fillId="0" borderId="10" xfId="7" applyFont="1" applyFill="1" applyBorder="1" applyAlignment="1">
      <alignment vertical="top" wrapText="1"/>
    </xf>
    <xf numFmtId="0" fontId="12" fillId="0" borderId="4" xfId="7" applyFont="1" applyFill="1" applyBorder="1" applyAlignment="1">
      <alignment vertical="center" wrapText="1"/>
    </xf>
    <xf numFmtId="0" fontId="14" fillId="0" borderId="1" xfId="7" applyFont="1" applyBorder="1" applyAlignment="1">
      <alignment vertical="center"/>
    </xf>
    <xf numFmtId="0" fontId="14" fillId="0" borderId="1" xfId="7" applyFont="1" applyFill="1" applyBorder="1" applyAlignment="1">
      <alignment vertical="center"/>
    </xf>
    <xf numFmtId="0" fontId="14" fillId="0" borderId="0" xfId="7" applyFont="1" applyAlignment="1">
      <alignment vertical="center"/>
    </xf>
    <xf numFmtId="0" fontId="14" fillId="0" borderId="1" xfId="7" applyFont="1" applyBorder="1" applyAlignment="1">
      <alignment horizontal="center" vertical="center"/>
    </xf>
    <xf numFmtId="0" fontId="57" fillId="2" borderId="1" xfId="7" applyFont="1" applyFill="1" applyBorder="1" applyAlignment="1">
      <alignment horizontal="center" vertical="center"/>
    </xf>
    <xf numFmtId="49" fontId="57" fillId="2" borderId="1" xfId="7" applyNumberFormat="1" applyFont="1" applyFill="1" applyBorder="1" applyAlignment="1">
      <alignment horizontal="center" vertical="center"/>
    </xf>
    <xf numFmtId="49" fontId="57" fillId="2" borderId="1" xfId="7" applyNumberFormat="1" applyFont="1" applyFill="1" applyBorder="1" applyAlignment="1">
      <alignment vertical="center"/>
    </xf>
    <xf numFmtId="49" fontId="57" fillId="4" borderId="1" xfId="7" applyNumberFormat="1" applyFont="1" applyFill="1" applyBorder="1" applyAlignment="1">
      <alignment vertical="center"/>
    </xf>
    <xf numFmtId="49" fontId="57" fillId="2" borderId="2" xfId="7" applyNumberFormat="1" applyFont="1" applyFill="1" applyBorder="1" applyAlignment="1">
      <alignment vertical="center"/>
    </xf>
    <xf numFmtId="49" fontId="57" fillId="0" borderId="1" xfId="7" applyNumberFormat="1" applyFont="1" applyFill="1" applyBorder="1" applyAlignment="1">
      <alignment vertical="center"/>
    </xf>
    <xf numFmtId="49" fontId="57" fillId="2" borderId="12" xfId="7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top" wrapText="1"/>
    </xf>
    <xf numFmtId="0" fontId="10" fillId="0" borderId="29" xfId="0" applyFont="1" applyFill="1" applyBorder="1" applyAlignment="1">
      <alignment wrapText="1"/>
    </xf>
    <xf numFmtId="0" fontId="7" fillId="2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10" fillId="0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8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3" fillId="2" borderId="5" xfId="7" applyFont="1" applyFill="1" applyBorder="1" applyAlignment="1">
      <alignment wrapText="1"/>
    </xf>
    <xf numFmtId="0" fontId="12" fillId="2" borderId="5" xfId="7" applyFont="1" applyFill="1" applyBorder="1" applyAlignment="1">
      <alignment wrapText="1"/>
    </xf>
    <xf numFmtId="0" fontId="0" fillId="4" borderId="1" xfId="0" applyFill="1" applyBorder="1"/>
    <xf numFmtId="0" fontId="0" fillId="4" borderId="0" xfId="0" applyFill="1" applyBorder="1"/>
    <xf numFmtId="0" fontId="58" fillId="4" borderId="1" xfId="0" applyFont="1" applyFill="1" applyBorder="1"/>
    <xf numFmtId="0" fontId="59" fillId="4" borderId="1" xfId="0" applyFont="1" applyFill="1" applyBorder="1"/>
    <xf numFmtId="0" fontId="0" fillId="4" borderId="1" xfId="0" applyFill="1" applyBorder="1" applyAlignment="1">
      <alignment vertical="center"/>
    </xf>
    <xf numFmtId="0" fontId="12" fillId="4" borderId="1" xfId="7" applyFont="1" applyFill="1" applyBorder="1" applyAlignment="1">
      <alignment vertical="center" wrapText="1"/>
    </xf>
    <xf numFmtId="0" fontId="15" fillId="2" borderId="0" xfId="7" applyFont="1" applyFill="1" applyBorder="1" applyAlignment="1">
      <alignment horizontal="center"/>
    </xf>
    <xf numFmtId="0" fontId="12" fillId="4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vertical="center"/>
    </xf>
    <xf numFmtId="0" fontId="52" fillId="0" borderId="0" xfId="0" applyFont="1"/>
    <xf numFmtId="0" fontId="29" fillId="0" borderId="0" xfId="0" applyFont="1"/>
    <xf numFmtId="0" fontId="4" fillId="0" borderId="0" xfId="0" applyFont="1"/>
    <xf numFmtId="0" fontId="4" fillId="0" borderId="16" xfId="0" applyFont="1" applyBorder="1" applyAlignment="1">
      <alignment vertical="top" wrapText="1"/>
    </xf>
    <xf numFmtId="0" fontId="4" fillId="0" borderId="16" xfId="0" applyFont="1" applyBorder="1" applyAlignment="1">
      <alignment horizontal="right" vertical="top" wrapText="1"/>
    </xf>
    <xf numFmtId="3" fontId="52" fillId="0" borderId="1" xfId="0" applyNumberFormat="1" applyFont="1" applyBorder="1" applyAlignment="1">
      <alignment horizontal="center" vertical="top" wrapText="1"/>
    </xf>
    <xf numFmtId="0" fontId="14" fillId="0" borderId="0" xfId="0" applyFont="1"/>
    <xf numFmtId="173" fontId="14" fillId="0" borderId="0" xfId="0" applyNumberFormat="1" applyFont="1"/>
    <xf numFmtId="0" fontId="52" fillId="0" borderId="0" xfId="0" applyFont="1" applyAlignment="1"/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165" fontId="4" fillId="4" borderId="2" xfId="13" applyNumberFormat="1" applyFont="1" applyFill="1" applyBorder="1" applyAlignment="1">
      <alignment horizontal="center" vertical="center" wrapText="1"/>
    </xf>
    <xf numFmtId="165" fontId="6" fillId="0" borderId="0" xfId="7" applyNumberFormat="1" applyFont="1" applyFill="1" applyBorder="1" applyAlignment="1">
      <alignment horizontal="right"/>
    </xf>
    <xf numFmtId="0" fontId="60" fillId="2" borderId="0" xfId="7" applyFont="1" applyFill="1" applyAlignment="1">
      <alignment horizontal="center"/>
    </xf>
    <xf numFmtId="0" fontId="6" fillId="4" borderId="1" xfId="7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171" fontId="4" fillId="0" borderId="5" xfId="14" applyNumberFormat="1" applyFont="1" applyBorder="1" applyAlignment="1">
      <alignment horizontal="center" vertical="center" wrapText="1"/>
    </xf>
    <xf numFmtId="0" fontId="4" fillId="0" borderId="1" xfId="0" applyFont="1" applyBorder="1"/>
    <xf numFmtId="171" fontId="4" fillId="0" borderId="1" xfId="14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top" wrapText="1"/>
    </xf>
    <xf numFmtId="0" fontId="4" fillId="0" borderId="0" xfId="0" applyFont="1" applyBorder="1"/>
    <xf numFmtId="171" fontId="4" fillId="0" borderId="0" xfId="14" applyNumberFormat="1" applyFont="1" applyBorder="1" applyAlignment="1">
      <alignment horizontal="center" vertical="center" wrapText="1"/>
    </xf>
    <xf numFmtId="0" fontId="15" fillId="4" borderId="0" xfId="7" applyFont="1" applyFill="1" applyAlignment="1">
      <alignment horizontal="center"/>
    </xf>
    <xf numFmtId="0" fontId="36" fillId="0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48" fillId="0" borderId="15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15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53" fillId="0" borderId="26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/>
    <xf numFmtId="0" fontId="48" fillId="4" borderId="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34" fillId="0" borderId="6" xfId="0" applyFont="1" applyBorder="1" applyAlignment="1">
      <alignment horizontal="center" vertical="top" wrapText="1"/>
    </xf>
    <xf numFmtId="0" fontId="34" fillId="0" borderId="5" xfId="0" applyFont="1" applyBorder="1" applyAlignment="1">
      <alignment horizontal="center" vertical="top" wrapText="1"/>
    </xf>
    <xf numFmtId="165" fontId="6" fillId="0" borderId="0" xfId="0" applyNumberFormat="1" applyFont="1" applyAlignment="1">
      <alignment horizontal="right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0" xfId="0" applyFont="1" applyAlignment="1">
      <alignment horizontal="center"/>
    </xf>
    <xf numFmtId="0" fontId="10" fillId="2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/>
    </xf>
    <xf numFmtId="0" fontId="55" fillId="0" borderId="0" xfId="0" applyFont="1" applyAlignment="1">
      <alignment horizontal="left"/>
    </xf>
    <xf numFmtId="0" fontId="0" fillId="0" borderId="0" xfId="0" applyAlignment="1">
      <alignment horizontal="right"/>
    </xf>
    <xf numFmtId="0" fontId="14" fillId="4" borderId="6" xfId="7" applyFont="1" applyFill="1" applyBorder="1" applyAlignment="1">
      <alignment horizontal="center" vertical="center" wrapText="1"/>
    </xf>
    <xf numFmtId="0" fontId="14" fillId="4" borderId="7" xfId="7" applyFont="1" applyFill="1" applyBorder="1" applyAlignment="1">
      <alignment horizontal="center" vertical="center" wrapText="1"/>
    </xf>
    <xf numFmtId="0" fontId="14" fillId="4" borderId="5" xfId="7" applyFont="1" applyFill="1" applyBorder="1" applyAlignment="1">
      <alignment horizontal="center" vertical="center" wrapText="1"/>
    </xf>
    <xf numFmtId="0" fontId="6" fillId="4" borderId="6" xfId="7" applyFont="1" applyFill="1" applyBorder="1" applyAlignment="1">
      <alignment horizontal="center"/>
    </xf>
    <xf numFmtId="0" fontId="6" fillId="4" borderId="7" xfId="7" applyFont="1" applyFill="1" applyBorder="1" applyAlignment="1">
      <alignment horizontal="center"/>
    </xf>
    <xf numFmtId="0" fontId="6" fillId="4" borderId="5" xfId="7" applyFont="1" applyFill="1" applyBorder="1" applyAlignment="1">
      <alignment horizontal="center"/>
    </xf>
    <xf numFmtId="0" fontId="2" fillId="0" borderId="0" xfId="7" applyFont="1" applyFill="1" applyAlignment="1"/>
    <xf numFmtId="0" fontId="9" fillId="0" borderId="0" xfId="0" applyFont="1" applyAlignment="1"/>
    <xf numFmtId="0" fontId="6" fillId="4" borderId="0" xfId="7" applyFont="1" applyFill="1" applyAlignment="1">
      <alignment horizontal="right"/>
    </xf>
    <xf numFmtId="0" fontId="14" fillId="0" borderId="0" xfId="7" applyFont="1" applyAlignment="1">
      <alignment horizontal="center" wrapText="1"/>
    </xf>
    <xf numFmtId="165" fontId="6" fillId="4" borderId="0" xfId="0" applyNumberFormat="1" applyFont="1" applyFill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/>
    <xf numFmtId="0" fontId="6" fillId="2" borderId="0" xfId="7" applyFont="1" applyFill="1" applyAlignment="1">
      <alignment horizontal="right"/>
    </xf>
    <xf numFmtId="0" fontId="14" fillId="2" borderId="6" xfId="7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7" applyFont="1" applyFill="1" applyAlignment="1">
      <alignment horizontal="left"/>
    </xf>
    <xf numFmtId="0" fontId="9" fillId="0" borderId="0" xfId="0" applyFont="1" applyAlignment="1">
      <alignment horizontal="left"/>
    </xf>
    <xf numFmtId="0" fontId="14" fillId="2" borderId="0" xfId="7" applyFont="1" applyFill="1" applyBorder="1" applyAlignment="1">
      <alignment horizontal="center"/>
    </xf>
    <xf numFmtId="0" fontId="6" fillId="2" borderId="0" xfId="7" applyFont="1" applyFill="1" applyBorder="1" applyAlignment="1">
      <alignment horizontal="center"/>
    </xf>
    <xf numFmtId="0" fontId="14" fillId="2" borderId="17" xfId="7" applyFont="1" applyFill="1" applyBorder="1" applyAlignment="1">
      <alignment horizontal="center" vertical="center" wrapText="1"/>
    </xf>
    <xf numFmtId="0" fontId="14" fillId="2" borderId="16" xfId="7" applyFont="1" applyFill="1" applyBorder="1" applyAlignment="1">
      <alignment horizontal="center" vertical="center" wrapText="1"/>
    </xf>
    <xf numFmtId="0" fontId="14" fillId="2" borderId="14" xfId="7" applyFont="1" applyFill="1" applyBorder="1" applyAlignment="1">
      <alignment horizontal="center" vertical="center" wrapText="1"/>
    </xf>
    <xf numFmtId="0" fontId="6" fillId="2" borderId="6" xfId="7" applyFont="1" applyFill="1" applyBorder="1" applyAlignment="1">
      <alignment horizontal="center"/>
    </xf>
    <xf numFmtId="0" fontId="6" fillId="2" borderId="7" xfId="7" applyFont="1" applyFill="1" applyBorder="1" applyAlignment="1">
      <alignment horizontal="center"/>
    </xf>
    <xf numFmtId="0" fontId="6" fillId="2" borderId="5" xfId="7" applyFont="1" applyFill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vertical="center" wrapText="1"/>
    </xf>
    <xf numFmtId="0" fontId="6" fillId="0" borderId="0" xfId="7" applyFont="1" applyFill="1" applyAlignment="1">
      <alignment horizontal="left"/>
    </xf>
    <xf numFmtId="0" fontId="32" fillId="0" borderId="0" xfId="0" applyFont="1" applyAlignment="1">
      <alignment vertical="center" wrapText="1"/>
    </xf>
    <xf numFmtId="0" fontId="4" fillId="0" borderId="0" xfId="7" applyFont="1" applyFill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7" fillId="0" borderId="1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47" fillId="0" borderId="0" xfId="0" applyFont="1" applyAlignment="1">
      <alignment horizontal="center" vertical="center" wrapText="1"/>
    </xf>
    <xf numFmtId="0" fontId="48" fillId="0" borderId="2" xfId="0" applyFont="1" applyBorder="1" applyAlignment="1">
      <alignment horizontal="center" vertical="top" wrapText="1"/>
    </xf>
    <xf numFmtId="0" fontId="48" fillId="0" borderId="12" xfId="0" applyFont="1" applyBorder="1" applyAlignment="1">
      <alignment horizontal="center" vertical="top" wrapText="1"/>
    </xf>
    <xf numFmtId="0" fontId="48" fillId="0" borderId="15" xfId="0" applyFont="1" applyBorder="1" applyAlignment="1">
      <alignment horizontal="center" vertical="top" wrapText="1"/>
    </xf>
    <xf numFmtId="0" fontId="48" fillId="0" borderId="0" xfId="0" applyFont="1" applyAlignment="1"/>
    <xf numFmtId="0" fontId="48" fillId="0" borderId="0" xfId="0" applyFont="1" applyAlignment="1">
      <alignment horizontal="left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top" wrapText="1"/>
    </xf>
    <xf numFmtId="0" fontId="48" fillId="0" borderId="0" xfId="0" applyFont="1" applyAlignment="1">
      <alignment wrapText="1"/>
    </xf>
    <xf numFmtId="0" fontId="0" fillId="0" borderId="0" xfId="0" applyAlignment="1">
      <alignment wrapText="1"/>
    </xf>
    <xf numFmtId="0" fontId="52" fillId="0" borderId="0" xfId="0" applyFont="1" applyAlignment="1">
      <alignment horizontal="right"/>
    </xf>
    <xf numFmtId="0" fontId="46" fillId="0" borderId="0" xfId="0" applyFont="1" applyFill="1" applyBorder="1" applyAlignment="1">
      <alignment horizontal="left" wrapText="1"/>
    </xf>
    <xf numFmtId="0" fontId="47" fillId="0" borderId="0" xfId="0" applyFont="1" applyAlignment="1">
      <alignment horizontal="left"/>
    </xf>
  </cellXfs>
  <cellStyles count="16">
    <cellStyle name="Excel Built-in Comma" xfId="1"/>
    <cellStyle name="Excel Built-in Normal" xfId="2"/>
    <cellStyle name="Heading" xfId="3"/>
    <cellStyle name="Heading1" xfId="4"/>
    <cellStyle name="Result" xfId="5"/>
    <cellStyle name="Result2" xfId="6"/>
    <cellStyle name="Обычный" xfId="0" builtinId="0"/>
    <cellStyle name="Обычный 2" xfId="7"/>
    <cellStyle name="Обычный 2 2" xfId="8"/>
    <cellStyle name="Обычный 3" xfId="9"/>
    <cellStyle name="Обычный 4" xfId="10"/>
    <cellStyle name="Обычный 5" xfId="11"/>
    <cellStyle name="Обычный_Приложение № 2 к проекту бюджета" xfId="12"/>
    <cellStyle name="Финансовый" xfId="13" builtinId="3"/>
    <cellStyle name="Финансовый 2" xfId="14"/>
    <cellStyle name="Финансовый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86"/>
  <sheetViews>
    <sheetView topLeftCell="A74" zoomScale="82" zoomScaleNormal="82" workbookViewId="0">
      <selection activeCell="A94" sqref="A94"/>
    </sheetView>
  </sheetViews>
  <sheetFormatPr defaultRowHeight="15" x14ac:dyDescent="0.25"/>
  <cols>
    <col min="1" max="1" width="38.140625" customWidth="1"/>
    <col min="2" max="2" width="106.42578125" style="336" customWidth="1"/>
    <col min="3" max="3" width="9.28515625" customWidth="1"/>
  </cols>
  <sheetData>
    <row r="1" spans="1:2" ht="15.75" x14ac:dyDescent="0.25">
      <c r="B1" s="326" t="s">
        <v>185</v>
      </c>
    </row>
    <row r="2" spans="1:2" ht="15.75" x14ac:dyDescent="0.25">
      <c r="B2" s="326" t="s">
        <v>0</v>
      </c>
    </row>
    <row r="3" spans="1:2" ht="15.75" x14ac:dyDescent="0.25">
      <c r="A3" s="187"/>
      <c r="B3" s="326" t="s">
        <v>1</v>
      </c>
    </row>
    <row r="4" spans="1:2" ht="15.75" x14ac:dyDescent="0.25">
      <c r="B4" s="326" t="s">
        <v>2</v>
      </c>
    </row>
    <row r="5" spans="1:2" x14ac:dyDescent="0.25">
      <c r="B5" s="327" t="s">
        <v>472</v>
      </c>
    </row>
    <row r="6" spans="1:2" x14ac:dyDescent="0.25">
      <c r="B6" s="327"/>
    </row>
    <row r="7" spans="1:2" ht="63" customHeight="1" x14ac:dyDescent="0.3">
      <c r="A7" s="483" t="s">
        <v>202</v>
      </c>
      <c r="B7" s="483"/>
    </row>
    <row r="8" spans="1:2" ht="60" customHeight="1" x14ac:dyDescent="0.25">
      <c r="A8" s="484" t="s">
        <v>203</v>
      </c>
      <c r="B8" s="485"/>
    </row>
    <row r="9" spans="1:2" ht="16.5" customHeight="1" x14ac:dyDescent="0.25">
      <c r="A9" s="203">
        <v>1</v>
      </c>
      <c r="B9" s="243">
        <v>2</v>
      </c>
    </row>
    <row r="10" spans="1:2" ht="19.5" customHeight="1" x14ac:dyDescent="0.25">
      <c r="A10" s="486" t="s">
        <v>204</v>
      </c>
      <c r="B10" s="487"/>
    </row>
    <row r="11" spans="1:2" ht="66" customHeight="1" x14ac:dyDescent="0.25">
      <c r="A11" s="283" t="s">
        <v>310</v>
      </c>
      <c r="B11" s="328" t="s">
        <v>359</v>
      </c>
    </row>
    <row r="12" spans="1:2" ht="57" customHeight="1" x14ac:dyDescent="0.25">
      <c r="A12" s="284" t="s">
        <v>192</v>
      </c>
      <c r="B12" s="329" t="s">
        <v>360</v>
      </c>
    </row>
    <row r="13" spans="1:2" ht="39" customHeight="1" x14ac:dyDescent="0.25">
      <c r="A13" s="284" t="s">
        <v>190</v>
      </c>
      <c r="B13" s="329" t="s">
        <v>189</v>
      </c>
    </row>
    <row r="14" spans="1:2" ht="39.75" customHeight="1" x14ac:dyDescent="0.25">
      <c r="A14" s="284" t="s">
        <v>205</v>
      </c>
      <c r="B14" s="329" t="s">
        <v>206</v>
      </c>
    </row>
    <row r="15" spans="1:2" ht="72.75" customHeight="1" x14ac:dyDescent="0.25">
      <c r="A15" s="284" t="s">
        <v>267</v>
      </c>
      <c r="B15" s="330" t="s">
        <v>361</v>
      </c>
    </row>
    <row r="16" spans="1:2" ht="72" customHeight="1" x14ac:dyDescent="0.25">
      <c r="A16" s="284" t="s">
        <v>269</v>
      </c>
      <c r="B16" s="330" t="s">
        <v>362</v>
      </c>
    </row>
    <row r="17" spans="1:2" ht="81" customHeight="1" x14ac:dyDescent="0.25">
      <c r="A17" s="284" t="s">
        <v>363</v>
      </c>
      <c r="B17" s="330" t="s">
        <v>364</v>
      </c>
    </row>
    <row r="18" spans="1:2" ht="56.25" customHeight="1" x14ac:dyDescent="0.25">
      <c r="A18" s="284" t="s">
        <v>365</v>
      </c>
      <c r="B18" s="330" t="s">
        <v>366</v>
      </c>
    </row>
    <row r="19" spans="1:2" ht="62.25" customHeight="1" x14ac:dyDescent="0.25">
      <c r="A19" s="284" t="s">
        <v>367</v>
      </c>
      <c r="B19" s="330" t="s">
        <v>368</v>
      </c>
    </row>
    <row r="20" spans="1:2" ht="91.5" customHeight="1" x14ac:dyDescent="0.25">
      <c r="A20" s="284" t="s">
        <v>369</v>
      </c>
      <c r="B20" s="330" t="s">
        <v>370</v>
      </c>
    </row>
    <row r="21" spans="1:2" ht="46.5" customHeight="1" x14ac:dyDescent="0.25">
      <c r="A21" s="284" t="s">
        <v>371</v>
      </c>
      <c r="B21" s="330" t="s">
        <v>372</v>
      </c>
    </row>
    <row r="22" spans="1:2" ht="75" x14ac:dyDescent="0.25">
      <c r="A22" s="284" t="s">
        <v>373</v>
      </c>
      <c r="B22" s="330" t="s">
        <v>374</v>
      </c>
    </row>
    <row r="23" spans="1:2" ht="37.5" x14ac:dyDescent="0.25">
      <c r="A23" s="284" t="s">
        <v>437</v>
      </c>
      <c r="B23" s="330" t="s">
        <v>438</v>
      </c>
    </row>
    <row r="24" spans="1:2" ht="43.5" customHeight="1" x14ac:dyDescent="0.25">
      <c r="A24" s="284" t="s">
        <v>375</v>
      </c>
      <c r="B24" s="330" t="s">
        <v>376</v>
      </c>
    </row>
    <row r="25" spans="1:2" ht="46.5" customHeight="1" x14ac:dyDescent="0.25">
      <c r="A25" s="284" t="s">
        <v>207</v>
      </c>
      <c r="B25" s="330" t="s">
        <v>208</v>
      </c>
    </row>
    <row r="26" spans="1:2" ht="56.25" customHeight="1" x14ac:dyDescent="0.25">
      <c r="A26" s="284" t="s">
        <v>209</v>
      </c>
      <c r="B26" s="330" t="s">
        <v>210</v>
      </c>
    </row>
    <row r="27" spans="1:2" ht="38.25" customHeight="1" x14ac:dyDescent="0.25">
      <c r="A27" s="284" t="s">
        <v>211</v>
      </c>
      <c r="B27" s="329" t="s">
        <v>212</v>
      </c>
    </row>
    <row r="28" spans="1:2" ht="87.75" customHeight="1" x14ac:dyDescent="0.25">
      <c r="A28" s="284" t="s">
        <v>433</v>
      </c>
      <c r="B28" s="329" t="s">
        <v>434</v>
      </c>
    </row>
    <row r="29" spans="1:2" ht="87.75" customHeight="1" x14ac:dyDescent="0.25">
      <c r="A29" s="284" t="s">
        <v>435</v>
      </c>
      <c r="B29" s="329" t="s">
        <v>436</v>
      </c>
    </row>
    <row r="30" spans="1:2" ht="66" customHeight="1" x14ac:dyDescent="0.25">
      <c r="A30" s="284" t="s">
        <v>415</v>
      </c>
      <c r="B30" s="331" t="s">
        <v>416</v>
      </c>
    </row>
    <row r="31" spans="1:2" ht="63" customHeight="1" x14ac:dyDescent="0.25">
      <c r="A31" s="294" t="s">
        <v>377</v>
      </c>
      <c r="B31" s="315" t="s">
        <v>378</v>
      </c>
    </row>
    <row r="32" spans="1:2" ht="54" customHeight="1" x14ac:dyDescent="0.25">
      <c r="A32" s="294" t="s">
        <v>379</v>
      </c>
      <c r="B32" s="315" t="s">
        <v>380</v>
      </c>
    </row>
    <row r="33" spans="1:2" s="187" customFormat="1" ht="37.5" x14ac:dyDescent="0.25">
      <c r="A33" s="294" t="s">
        <v>381</v>
      </c>
      <c r="B33" s="315" t="s">
        <v>382</v>
      </c>
    </row>
    <row r="34" spans="1:2" ht="81" customHeight="1" x14ac:dyDescent="0.3">
      <c r="A34" s="278" t="s">
        <v>383</v>
      </c>
      <c r="B34" s="315" t="s">
        <v>384</v>
      </c>
    </row>
    <row r="35" spans="1:2" ht="37.5" x14ac:dyDescent="0.3">
      <c r="A35" s="278" t="s">
        <v>385</v>
      </c>
      <c r="B35" s="315" t="s">
        <v>386</v>
      </c>
    </row>
    <row r="36" spans="1:2" ht="56.25" x14ac:dyDescent="0.3">
      <c r="A36" s="278" t="s">
        <v>387</v>
      </c>
      <c r="B36" s="315" t="s">
        <v>388</v>
      </c>
    </row>
    <row r="37" spans="1:2" ht="81.75" customHeight="1" x14ac:dyDescent="0.3">
      <c r="A37" s="278" t="s">
        <v>389</v>
      </c>
      <c r="B37" s="315" t="s">
        <v>390</v>
      </c>
    </row>
    <row r="38" spans="1:2" ht="36.75" customHeight="1" x14ac:dyDescent="0.3">
      <c r="A38" s="278" t="s">
        <v>391</v>
      </c>
      <c r="B38" s="315" t="s">
        <v>392</v>
      </c>
    </row>
    <row r="39" spans="1:2" ht="59.25" customHeight="1" x14ac:dyDescent="0.3">
      <c r="A39" s="278" t="s">
        <v>393</v>
      </c>
      <c r="B39" s="315" t="s">
        <v>394</v>
      </c>
    </row>
    <row r="40" spans="1:2" ht="56.25" customHeight="1" x14ac:dyDescent="0.25">
      <c r="A40" s="475" t="s">
        <v>395</v>
      </c>
      <c r="B40" s="477" t="s">
        <v>213</v>
      </c>
    </row>
    <row r="41" spans="1:2" ht="22.5" customHeight="1" x14ac:dyDescent="0.25">
      <c r="A41" s="475"/>
      <c r="B41" s="477"/>
    </row>
    <row r="42" spans="1:2" ht="65.25" customHeight="1" x14ac:dyDescent="0.25">
      <c r="A42" s="294" t="s">
        <v>396</v>
      </c>
      <c r="B42" s="315" t="s">
        <v>397</v>
      </c>
    </row>
    <row r="43" spans="1:2" ht="44.25" customHeight="1" x14ac:dyDescent="0.25">
      <c r="A43" s="284" t="s">
        <v>214</v>
      </c>
      <c r="B43" s="329" t="s">
        <v>215</v>
      </c>
    </row>
    <row r="44" spans="1:2" ht="27" customHeight="1" x14ac:dyDescent="0.25">
      <c r="A44" s="284" t="s">
        <v>216</v>
      </c>
      <c r="B44" s="329" t="s">
        <v>217</v>
      </c>
    </row>
    <row r="45" spans="1:2" ht="36" customHeight="1" x14ac:dyDescent="0.25">
      <c r="A45" s="295" t="s">
        <v>398</v>
      </c>
      <c r="B45" s="315" t="s">
        <v>399</v>
      </c>
    </row>
    <row r="46" spans="1:2" ht="15" customHeight="1" x14ac:dyDescent="0.25">
      <c r="A46" s="482" t="s">
        <v>216</v>
      </c>
      <c r="B46" s="477" t="s">
        <v>400</v>
      </c>
    </row>
    <row r="47" spans="1:2" ht="30" customHeight="1" x14ac:dyDescent="0.25">
      <c r="A47" s="482"/>
      <c r="B47" s="477"/>
    </row>
    <row r="48" spans="1:2" ht="18.75" x14ac:dyDescent="0.25">
      <c r="A48" s="285" t="s">
        <v>417</v>
      </c>
      <c r="B48" s="315" t="s">
        <v>175</v>
      </c>
    </row>
    <row r="49" spans="1:2" ht="39.75" customHeight="1" x14ac:dyDescent="0.25">
      <c r="A49" s="285" t="s">
        <v>311</v>
      </c>
      <c r="B49" s="329" t="s">
        <v>218</v>
      </c>
    </row>
    <row r="50" spans="1:2" ht="51" customHeight="1" x14ac:dyDescent="0.25">
      <c r="A50" s="285" t="s">
        <v>418</v>
      </c>
      <c r="B50" s="298" t="s">
        <v>419</v>
      </c>
    </row>
    <row r="51" spans="1:2" ht="35.25" customHeight="1" x14ac:dyDescent="0.25">
      <c r="A51" s="285" t="s">
        <v>420</v>
      </c>
      <c r="B51" s="332" t="s">
        <v>421</v>
      </c>
    </row>
    <row r="52" spans="1:2" ht="69.75" customHeight="1" x14ac:dyDescent="0.25">
      <c r="A52" s="285" t="s">
        <v>312</v>
      </c>
      <c r="B52" s="329" t="s">
        <v>219</v>
      </c>
    </row>
    <row r="53" spans="1:2" ht="69.75" customHeight="1" x14ac:dyDescent="0.25">
      <c r="A53" s="299" t="s">
        <v>430</v>
      </c>
      <c r="B53" s="333" t="s">
        <v>431</v>
      </c>
    </row>
    <row r="54" spans="1:2" ht="63" customHeight="1" x14ac:dyDescent="0.25">
      <c r="A54" s="285" t="s">
        <v>422</v>
      </c>
      <c r="B54" s="333" t="s">
        <v>423</v>
      </c>
    </row>
    <row r="55" spans="1:2" s="223" customFormat="1" ht="37.5" customHeight="1" x14ac:dyDescent="0.25">
      <c r="A55" s="285" t="s">
        <v>424</v>
      </c>
      <c r="B55" s="314" t="s">
        <v>425</v>
      </c>
    </row>
    <row r="56" spans="1:2" s="223" customFormat="1" ht="41.25" customHeight="1" x14ac:dyDescent="0.25">
      <c r="A56" s="285" t="s">
        <v>426</v>
      </c>
      <c r="B56" s="314" t="s">
        <v>427</v>
      </c>
    </row>
    <row r="57" spans="1:2" ht="34.5" customHeight="1" x14ac:dyDescent="0.25">
      <c r="A57" s="286" t="s">
        <v>401</v>
      </c>
      <c r="B57" s="315" t="s">
        <v>402</v>
      </c>
    </row>
    <row r="58" spans="1:2" ht="38.25" customHeight="1" x14ac:dyDescent="0.25">
      <c r="A58" s="243" t="s">
        <v>313</v>
      </c>
      <c r="B58" s="329" t="s">
        <v>174</v>
      </c>
    </row>
    <row r="59" spans="1:2" ht="54.75" customHeight="1" x14ac:dyDescent="0.25">
      <c r="A59" s="243" t="s">
        <v>314</v>
      </c>
      <c r="B59" s="329" t="s">
        <v>173</v>
      </c>
    </row>
    <row r="60" spans="1:2" ht="46.5" customHeight="1" x14ac:dyDescent="0.25">
      <c r="A60" s="243" t="s">
        <v>315</v>
      </c>
      <c r="B60" s="329" t="s">
        <v>172</v>
      </c>
    </row>
    <row r="61" spans="1:2" ht="31.5" customHeight="1" x14ac:dyDescent="0.25">
      <c r="A61" s="243" t="s">
        <v>316</v>
      </c>
      <c r="B61" s="329" t="s">
        <v>220</v>
      </c>
    </row>
    <row r="62" spans="1:2" ht="57.75" customHeight="1" x14ac:dyDescent="0.25">
      <c r="A62" s="188" t="s">
        <v>317</v>
      </c>
      <c r="B62" s="329" t="s">
        <v>221</v>
      </c>
    </row>
    <row r="63" spans="1:2" ht="31.5" customHeight="1" x14ac:dyDescent="0.25">
      <c r="A63" s="188" t="s">
        <v>318</v>
      </c>
      <c r="B63" s="329" t="s">
        <v>222</v>
      </c>
    </row>
    <row r="64" spans="1:2" ht="32.25" customHeight="1" x14ac:dyDescent="0.25">
      <c r="A64" s="186" t="s">
        <v>223</v>
      </c>
      <c r="B64" s="329" t="s">
        <v>224</v>
      </c>
    </row>
    <row r="65" spans="1:93" s="187" customFormat="1" ht="75" x14ac:dyDescent="0.25">
      <c r="A65" s="294" t="s">
        <v>403</v>
      </c>
      <c r="B65" s="315" t="s">
        <v>404</v>
      </c>
    </row>
    <row r="66" spans="1:93" ht="46.5" customHeight="1" x14ac:dyDescent="0.25">
      <c r="A66" s="294" t="s">
        <v>405</v>
      </c>
      <c r="B66" s="315" t="s">
        <v>406</v>
      </c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  <c r="AM66" s="187"/>
      <c r="AN66" s="187"/>
      <c r="AO66" s="187"/>
      <c r="AP66" s="187"/>
      <c r="AQ66" s="187"/>
      <c r="AR66" s="187"/>
      <c r="AS66" s="187"/>
      <c r="AT66" s="187"/>
      <c r="AU66" s="187"/>
      <c r="AV66" s="187"/>
      <c r="AW66" s="187"/>
      <c r="AX66" s="187"/>
      <c r="AY66" s="187"/>
      <c r="AZ66" s="187"/>
      <c r="BA66" s="187"/>
      <c r="BB66" s="187"/>
      <c r="BC66" s="187"/>
      <c r="BD66" s="187"/>
      <c r="BE66" s="187"/>
      <c r="BF66" s="187"/>
      <c r="BG66" s="187"/>
      <c r="BH66" s="187"/>
      <c r="BI66" s="187"/>
      <c r="BJ66" s="187"/>
      <c r="BK66" s="187"/>
      <c r="BL66" s="187"/>
      <c r="BM66" s="187"/>
      <c r="BN66" s="187"/>
      <c r="BO66" s="187"/>
      <c r="BP66" s="187"/>
      <c r="BQ66" s="187"/>
      <c r="BR66" s="187"/>
      <c r="BS66" s="187"/>
      <c r="BT66" s="187"/>
      <c r="BU66" s="187"/>
      <c r="BV66" s="187"/>
      <c r="BW66" s="187"/>
      <c r="BX66" s="187"/>
      <c r="BY66" s="187"/>
      <c r="BZ66" s="187"/>
      <c r="CA66" s="187"/>
      <c r="CB66" s="187"/>
      <c r="CC66" s="187"/>
      <c r="CD66" s="187"/>
      <c r="CE66" s="187"/>
      <c r="CF66" s="187"/>
      <c r="CG66" s="187"/>
      <c r="CH66" s="187"/>
      <c r="CI66" s="187"/>
      <c r="CJ66" s="187"/>
      <c r="CK66" s="187"/>
      <c r="CL66" s="187"/>
      <c r="CM66" s="187"/>
      <c r="CN66" s="187"/>
      <c r="CO66" s="187"/>
    </row>
    <row r="67" spans="1:93" ht="31.5" customHeight="1" x14ac:dyDescent="0.25">
      <c r="A67" s="294" t="s">
        <v>407</v>
      </c>
      <c r="B67" s="315" t="s">
        <v>224</v>
      </c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187"/>
      <c r="AC67" s="187"/>
      <c r="AD67" s="187"/>
      <c r="AE67" s="187"/>
      <c r="AF67" s="187"/>
      <c r="AG67" s="187"/>
      <c r="AH67" s="187"/>
      <c r="AI67" s="187"/>
      <c r="AJ67" s="187"/>
      <c r="AK67" s="187"/>
      <c r="AL67" s="187"/>
      <c r="AM67" s="187"/>
      <c r="AN67" s="187"/>
      <c r="AO67" s="187"/>
      <c r="AP67" s="187"/>
      <c r="AQ67" s="187"/>
      <c r="AR67" s="187"/>
      <c r="AS67" s="187"/>
      <c r="AT67" s="187"/>
      <c r="AU67" s="187"/>
      <c r="AV67" s="187"/>
      <c r="AW67" s="187"/>
      <c r="AX67" s="187"/>
      <c r="AY67" s="187"/>
      <c r="AZ67" s="187"/>
      <c r="BA67" s="187"/>
      <c r="BB67" s="187"/>
      <c r="BC67" s="187"/>
      <c r="BD67" s="187"/>
      <c r="BE67" s="187"/>
      <c r="BF67" s="187"/>
      <c r="BG67" s="187"/>
      <c r="BH67" s="187"/>
      <c r="BI67" s="187"/>
      <c r="BJ67" s="187"/>
      <c r="BK67" s="187"/>
      <c r="BL67" s="187"/>
      <c r="BM67" s="187"/>
      <c r="BN67" s="187"/>
      <c r="BO67" s="187"/>
      <c r="BP67" s="187"/>
      <c r="BQ67" s="187"/>
      <c r="BR67" s="187"/>
      <c r="BS67" s="187"/>
      <c r="BT67" s="187"/>
      <c r="BU67" s="187"/>
      <c r="BV67" s="187"/>
      <c r="BW67" s="187"/>
      <c r="BX67" s="187"/>
      <c r="BY67" s="187"/>
      <c r="BZ67" s="187"/>
      <c r="CA67" s="187"/>
      <c r="CB67" s="187"/>
      <c r="CC67" s="187"/>
      <c r="CD67" s="187"/>
      <c r="CE67" s="187"/>
      <c r="CF67" s="187"/>
      <c r="CG67" s="187"/>
      <c r="CH67" s="187"/>
      <c r="CI67" s="187"/>
      <c r="CJ67" s="187"/>
      <c r="CK67" s="187"/>
      <c r="CL67" s="187"/>
      <c r="CM67" s="187"/>
      <c r="CN67" s="187"/>
      <c r="CO67" s="187"/>
    </row>
    <row r="68" spans="1:93" ht="66.75" customHeight="1" x14ac:dyDescent="0.25">
      <c r="A68" s="186" t="s">
        <v>225</v>
      </c>
      <c r="B68" s="329" t="s">
        <v>270</v>
      </c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  <c r="T68" s="187"/>
      <c r="U68" s="187"/>
      <c r="V68" s="187"/>
      <c r="W68" s="187"/>
      <c r="X68" s="187"/>
      <c r="Y68" s="187"/>
      <c r="Z68" s="187"/>
      <c r="AA68" s="187"/>
      <c r="AB68" s="187"/>
      <c r="AC68" s="187"/>
      <c r="AD68" s="187"/>
      <c r="AE68" s="187"/>
      <c r="AF68" s="187"/>
      <c r="AG68" s="187"/>
      <c r="AH68" s="187"/>
      <c r="AI68" s="187"/>
      <c r="AJ68" s="187"/>
      <c r="AK68" s="187"/>
      <c r="AL68" s="187"/>
      <c r="AM68" s="187"/>
      <c r="AN68" s="187"/>
      <c r="AO68" s="187"/>
      <c r="AP68" s="187"/>
      <c r="AQ68" s="187"/>
      <c r="AR68" s="187"/>
      <c r="AS68" s="187"/>
      <c r="AT68" s="187"/>
      <c r="AU68" s="187"/>
      <c r="AV68" s="187"/>
      <c r="AW68" s="187"/>
      <c r="AX68" s="187"/>
      <c r="AY68" s="187"/>
      <c r="AZ68" s="187"/>
      <c r="BA68" s="187"/>
      <c r="BB68" s="187"/>
      <c r="BC68" s="187"/>
      <c r="BD68" s="187"/>
      <c r="BE68" s="187"/>
      <c r="BF68" s="187"/>
      <c r="BG68" s="187"/>
      <c r="BH68" s="187"/>
      <c r="BI68" s="187"/>
      <c r="BJ68" s="187"/>
      <c r="BK68" s="187"/>
      <c r="BL68" s="187"/>
      <c r="BM68" s="187"/>
      <c r="BN68" s="187"/>
      <c r="BO68" s="187"/>
      <c r="BP68" s="187"/>
      <c r="BQ68" s="187"/>
      <c r="BR68" s="187"/>
      <c r="BS68" s="187"/>
      <c r="BT68" s="187"/>
      <c r="BU68" s="187"/>
      <c r="BV68" s="187"/>
      <c r="BW68" s="187"/>
      <c r="BX68" s="187"/>
      <c r="BY68" s="187"/>
      <c r="BZ68" s="187"/>
      <c r="CA68" s="187"/>
      <c r="CB68" s="187"/>
      <c r="CC68" s="187"/>
      <c r="CD68" s="187"/>
      <c r="CE68" s="187"/>
      <c r="CF68" s="187"/>
      <c r="CG68" s="187"/>
      <c r="CH68" s="187"/>
      <c r="CI68" s="187"/>
      <c r="CJ68" s="187"/>
      <c r="CK68" s="187"/>
      <c r="CL68" s="187"/>
      <c r="CM68" s="187"/>
      <c r="CN68" s="187"/>
      <c r="CO68" s="187"/>
    </row>
    <row r="69" spans="1:93" ht="57" customHeight="1" x14ac:dyDescent="0.25">
      <c r="A69" s="186" t="s">
        <v>319</v>
      </c>
      <c r="B69" s="329" t="s">
        <v>226</v>
      </c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  <c r="T69" s="187"/>
      <c r="U69" s="187"/>
      <c r="V69" s="187"/>
      <c r="W69" s="187"/>
      <c r="X69" s="187"/>
      <c r="Y69" s="187"/>
      <c r="Z69" s="187"/>
      <c r="AA69" s="187"/>
      <c r="AB69" s="187"/>
      <c r="AC69" s="187"/>
      <c r="AD69" s="187"/>
      <c r="AE69" s="187"/>
      <c r="AF69" s="187"/>
      <c r="AG69" s="187"/>
      <c r="AH69" s="187"/>
      <c r="AI69" s="187"/>
      <c r="AJ69" s="187"/>
      <c r="AK69" s="187"/>
      <c r="AL69" s="187"/>
      <c r="AM69" s="187"/>
      <c r="AN69" s="187"/>
      <c r="AO69" s="187"/>
      <c r="AP69" s="187"/>
      <c r="AQ69" s="187"/>
      <c r="AR69" s="187"/>
      <c r="AS69" s="187"/>
      <c r="AT69" s="187"/>
      <c r="AU69" s="187"/>
      <c r="AV69" s="187"/>
      <c r="AW69" s="187"/>
      <c r="AX69" s="187"/>
      <c r="AY69" s="187"/>
      <c r="AZ69" s="187"/>
      <c r="BA69" s="187"/>
      <c r="BB69" s="187"/>
      <c r="BC69" s="187"/>
      <c r="BD69" s="187"/>
      <c r="BE69" s="187"/>
      <c r="BF69" s="187"/>
      <c r="BG69" s="187"/>
      <c r="BH69" s="187"/>
      <c r="BI69" s="187"/>
      <c r="BJ69" s="187"/>
      <c r="BK69" s="187"/>
      <c r="BL69" s="187"/>
      <c r="BM69" s="187"/>
      <c r="BN69" s="187"/>
      <c r="BO69" s="187"/>
      <c r="BP69" s="187"/>
      <c r="BQ69" s="187"/>
      <c r="BR69" s="187"/>
      <c r="BS69" s="187"/>
      <c r="BT69" s="187"/>
      <c r="BU69" s="187"/>
      <c r="BV69" s="187"/>
      <c r="BW69" s="187"/>
      <c r="BX69" s="187"/>
      <c r="BY69" s="187"/>
      <c r="BZ69" s="187"/>
      <c r="CA69" s="187"/>
      <c r="CB69" s="187"/>
      <c r="CC69" s="187"/>
      <c r="CD69" s="187"/>
      <c r="CE69" s="187"/>
      <c r="CF69" s="187"/>
      <c r="CG69" s="187"/>
      <c r="CH69" s="187"/>
      <c r="CI69" s="187"/>
      <c r="CJ69" s="187"/>
      <c r="CK69" s="187"/>
      <c r="CL69" s="187"/>
      <c r="CM69" s="187"/>
      <c r="CN69" s="187"/>
      <c r="CO69" s="187"/>
    </row>
    <row r="70" spans="1:93" ht="43.5" customHeight="1" x14ac:dyDescent="0.25">
      <c r="A70" s="186" t="s">
        <v>227</v>
      </c>
      <c r="B70" s="329" t="s">
        <v>228</v>
      </c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  <c r="T70" s="187"/>
      <c r="U70" s="187"/>
      <c r="V70" s="187"/>
      <c r="W70" s="187"/>
      <c r="X70" s="187"/>
      <c r="Y70" s="187"/>
      <c r="Z70" s="187"/>
      <c r="AA70" s="187"/>
      <c r="AB70" s="187"/>
      <c r="AC70" s="187"/>
      <c r="AD70" s="187"/>
      <c r="AE70" s="187"/>
      <c r="AF70" s="187"/>
      <c r="AG70" s="187"/>
      <c r="AH70" s="187"/>
      <c r="AI70" s="187"/>
      <c r="AJ70" s="187"/>
      <c r="AK70" s="187"/>
      <c r="AL70" s="187"/>
      <c r="AM70" s="187"/>
      <c r="AN70" s="187"/>
      <c r="AO70" s="187"/>
      <c r="AP70" s="187"/>
      <c r="AQ70" s="187"/>
      <c r="AR70" s="187"/>
      <c r="AS70" s="187"/>
      <c r="AT70" s="187"/>
      <c r="AU70" s="187"/>
      <c r="AV70" s="187"/>
      <c r="AW70" s="187"/>
      <c r="AX70" s="187"/>
      <c r="AY70" s="187"/>
      <c r="AZ70" s="187"/>
      <c r="BA70" s="187"/>
      <c r="BB70" s="187"/>
      <c r="BC70" s="187"/>
      <c r="BD70" s="187"/>
      <c r="BE70" s="187"/>
      <c r="BF70" s="187"/>
      <c r="BG70" s="187"/>
      <c r="BH70" s="187"/>
      <c r="BI70" s="187"/>
      <c r="BJ70" s="187"/>
      <c r="BK70" s="187"/>
      <c r="BL70" s="187"/>
      <c r="BM70" s="187"/>
      <c r="BN70" s="187"/>
      <c r="BO70" s="187"/>
      <c r="BP70" s="187"/>
      <c r="BQ70" s="187"/>
      <c r="BR70" s="187"/>
      <c r="BS70" s="187"/>
      <c r="BT70" s="187"/>
      <c r="BU70" s="187"/>
      <c r="BV70" s="187"/>
      <c r="BW70" s="187"/>
      <c r="BX70" s="187"/>
      <c r="BY70" s="187"/>
      <c r="BZ70" s="187"/>
      <c r="CA70" s="187"/>
      <c r="CB70" s="187"/>
      <c r="CC70" s="187"/>
      <c r="CD70" s="187"/>
      <c r="CE70" s="187"/>
      <c r="CF70" s="187"/>
      <c r="CG70" s="187"/>
      <c r="CH70" s="187"/>
      <c r="CI70" s="187"/>
      <c r="CJ70" s="187"/>
      <c r="CK70" s="187"/>
      <c r="CL70" s="187"/>
      <c r="CM70" s="187"/>
      <c r="CN70" s="187"/>
      <c r="CO70" s="187"/>
    </row>
    <row r="71" spans="1:93" ht="60" customHeight="1" x14ac:dyDescent="0.25">
      <c r="A71" s="286" t="s">
        <v>408</v>
      </c>
      <c r="B71" s="315" t="s">
        <v>226</v>
      </c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  <c r="T71" s="187"/>
      <c r="U71" s="187"/>
      <c r="V71" s="187"/>
      <c r="W71" s="187"/>
      <c r="X71" s="187"/>
      <c r="Y71" s="187"/>
      <c r="Z71" s="187"/>
      <c r="AA71" s="187"/>
      <c r="AB71" s="187"/>
      <c r="AC71" s="187"/>
      <c r="AD71" s="187"/>
      <c r="AE71" s="187"/>
      <c r="AF71" s="187"/>
      <c r="AG71" s="187"/>
      <c r="AH71" s="187"/>
      <c r="AI71" s="187"/>
      <c r="AJ71" s="187"/>
      <c r="AK71" s="187"/>
      <c r="AL71" s="187"/>
      <c r="AM71" s="187"/>
      <c r="AN71" s="187"/>
      <c r="AO71" s="187"/>
      <c r="AP71" s="187"/>
      <c r="AQ71" s="187"/>
      <c r="AR71" s="187"/>
      <c r="AS71" s="187"/>
      <c r="AT71" s="187"/>
      <c r="AU71" s="187"/>
      <c r="AV71" s="187"/>
      <c r="AW71" s="187"/>
      <c r="AX71" s="187"/>
      <c r="AY71" s="187"/>
      <c r="AZ71" s="187"/>
      <c r="BA71" s="187"/>
      <c r="BB71" s="187"/>
      <c r="BC71" s="187"/>
      <c r="BD71" s="187"/>
      <c r="BE71" s="187"/>
      <c r="BF71" s="187"/>
      <c r="BG71" s="187"/>
      <c r="BH71" s="187"/>
      <c r="BI71" s="187"/>
      <c r="BJ71" s="187"/>
      <c r="BK71" s="187"/>
      <c r="BL71" s="187"/>
      <c r="BM71" s="187"/>
      <c r="BN71" s="187"/>
      <c r="BO71" s="187"/>
      <c r="BP71" s="187"/>
      <c r="BQ71" s="187"/>
      <c r="BR71" s="187"/>
      <c r="BS71" s="187"/>
      <c r="BT71" s="187"/>
      <c r="BU71" s="187"/>
      <c r="BV71" s="187"/>
      <c r="BW71" s="187"/>
      <c r="BX71" s="187"/>
      <c r="BY71" s="187"/>
      <c r="BZ71" s="187"/>
      <c r="CA71" s="187"/>
      <c r="CB71" s="187"/>
      <c r="CC71" s="187"/>
      <c r="CD71" s="187"/>
      <c r="CE71" s="187"/>
      <c r="CF71" s="187"/>
      <c r="CG71" s="187"/>
      <c r="CH71" s="187"/>
      <c r="CI71" s="187"/>
      <c r="CJ71" s="187"/>
      <c r="CK71" s="187"/>
      <c r="CL71" s="187"/>
      <c r="CM71" s="187"/>
      <c r="CN71" s="187"/>
      <c r="CO71" s="187"/>
    </row>
    <row r="72" spans="1:93" ht="46.5" customHeight="1" x14ac:dyDescent="0.25">
      <c r="A72" s="284" t="s">
        <v>409</v>
      </c>
      <c r="B72" s="315" t="s">
        <v>410</v>
      </c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  <c r="T72" s="187"/>
      <c r="U72" s="187"/>
      <c r="V72" s="187"/>
      <c r="W72" s="187"/>
      <c r="X72" s="187"/>
      <c r="Y72" s="187"/>
      <c r="Z72" s="187"/>
      <c r="AA72" s="187"/>
      <c r="AB72" s="187"/>
      <c r="AC72" s="187"/>
      <c r="AD72" s="187"/>
      <c r="AE72" s="187"/>
      <c r="AF72" s="187"/>
      <c r="AG72" s="187"/>
      <c r="AH72" s="187"/>
      <c r="AI72" s="187"/>
      <c r="AJ72" s="187"/>
      <c r="AK72" s="187"/>
      <c r="AL72" s="187"/>
      <c r="AM72" s="187"/>
      <c r="AN72" s="187"/>
      <c r="AO72" s="187"/>
      <c r="AP72" s="187"/>
      <c r="AQ72" s="187"/>
      <c r="AR72" s="187"/>
      <c r="AS72" s="187"/>
      <c r="AT72" s="187"/>
      <c r="AU72" s="187"/>
      <c r="AV72" s="187"/>
      <c r="AW72" s="187"/>
      <c r="AX72" s="187"/>
      <c r="AY72" s="187"/>
      <c r="AZ72" s="187"/>
      <c r="BA72" s="187"/>
      <c r="BB72" s="187"/>
      <c r="BC72" s="187"/>
      <c r="BD72" s="187"/>
      <c r="BE72" s="187"/>
      <c r="BF72" s="187"/>
      <c r="BG72" s="187"/>
      <c r="BH72" s="187"/>
      <c r="BI72" s="187"/>
      <c r="BJ72" s="187"/>
      <c r="BK72" s="187"/>
      <c r="BL72" s="187"/>
      <c r="BM72" s="187"/>
      <c r="BN72" s="187"/>
      <c r="BO72" s="187"/>
      <c r="BP72" s="187"/>
      <c r="BQ72" s="187"/>
      <c r="BR72" s="187"/>
      <c r="BS72" s="187"/>
      <c r="BT72" s="187"/>
      <c r="BU72" s="187"/>
      <c r="BV72" s="187"/>
      <c r="BW72" s="187"/>
      <c r="BX72" s="187"/>
      <c r="BY72" s="187"/>
      <c r="BZ72" s="187"/>
      <c r="CA72" s="187"/>
      <c r="CB72" s="187"/>
      <c r="CC72" s="187"/>
      <c r="CD72" s="187"/>
      <c r="CE72" s="187"/>
      <c r="CF72" s="187"/>
      <c r="CG72" s="187"/>
      <c r="CH72" s="187"/>
      <c r="CI72" s="187"/>
      <c r="CJ72" s="187"/>
      <c r="CK72" s="187"/>
      <c r="CL72" s="187"/>
      <c r="CM72" s="187"/>
      <c r="CN72" s="187"/>
      <c r="CO72" s="187"/>
    </row>
    <row r="73" spans="1:93" ht="38.25" thickBot="1" x14ac:dyDescent="0.3">
      <c r="A73" s="287" t="s">
        <v>320</v>
      </c>
      <c r="B73" s="334" t="s">
        <v>229</v>
      </c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187"/>
      <c r="BT73" s="187"/>
      <c r="BU73" s="187"/>
      <c r="BV73" s="187"/>
      <c r="BW73" s="187"/>
      <c r="BX73" s="187"/>
      <c r="BY73" s="187"/>
      <c r="BZ73" s="187"/>
      <c r="CA73" s="187"/>
      <c r="CB73" s="187"/>
      <c r="CC73" s="187"/>
      <c r="CD73" s="187"/>
      <c r="CE73" s="187"/>
      <c r="CF73" s="187"/>
      <c r="CG73" s="187"/>
      <c r="CH73" s="187"/>
      <c r="CI73" s="187"/>
      <c r="CJ73" s="187"/>
      <c r="CK73" s="187"/>
      <c r="CL73" s="187"/>
      <c r="CM73" s="187"/>
      <c r="CN73" s="187"/>
      <c r="CO73" s="187"/>
    </row>
    <row r="74" spans="1:93" ht="20.25" thickBot="1" x14ac:dyDescent="0.3">
      <c r="A74" s="472" t="s">
        <v>230</v>
      </c>
      <c r="B74" s="473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187"/>
      <c r="BT74" s="187"/>
      <c r="BU74" s="187"/>
      <c r="BV74" s="187"/>
      <c r="BW74" s="187"/>
      <c r="BX74" s="187"/>
      <c r="BY74" s="187"/>
      <c r="BZ74" s="187"/>
      <c r="CA74" s="187"/>
      <c r="CB74" s="187"/>
      <c r="CC74" s="187"/>
      <c r="CD74" s="187"/>
      <c r="CE74" s="187"/>
      <c r="CF74" s="187"/>
      <c r="CG74" s="187"/>
      <c r="CH74" s="187"/>
      <c r="CI74" s="187"/>
      <c r="CJ74" s="187"/>
      <c r="CK74" s="187"/>
      <c r="CL74" s="187"/>
      <c r="CM74" s="187"/>
      <c r="CN74" s="187"/>
      <c r="CO74" s="187"/>
    </row>
    <row r="75" spans="1:93" ht="15" customHeight="1" x14ac:dyDescent="0.25">
      <c r="A75" s="474" t="s">
        <v>411</v>
      </c>
      <c r="B75" s="476" t="s">
        <v>226</v>
      </c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7"/>
      <c r="BP75" s="187"/>
      <c r="BQ75" s="187"/>
      <c r="BR75" s="187"/>
      <c r="BS75" s="187"/>
      <c r="BT75" s="187"/>
      <c r="BU75" s="187"/>
      <c r="BV75" s="187"/>
      <c r="BW75" s="187"/>
      <c r="BX75" s="187"/>
      <c r="BY75" s="187"/>
      <c r="BZ75" s="187"/>
      <c r="CA75" s="187"/>
      <c r="CB75" s="187"/>
      <c r="CC75" s="187"/>
      <c r="CD75" s="187"/>
      <c r="CE75" s="187"/>
      <c r="CF75" s="187"/>
      <c r="CG75" s="187"/>
      <c r="CH75" s="187"/>
      <c r="CI75" s="187"/>
      <c r="CJ75" s="187"/>
      <c r="CK75" s="187"/>
      <c r="CL75" s="187"/>
      <c r="CM75" s="187"/>
      <c r="CN75" s="187"/>
      <c r="CO75" s="187"/>
    </row>
    <row r="76" spans="1:93" ht="48.75" customHeight="1" x14ac:dyDescent="0.25">
      <c r="A76" s="475"/>
      <c r="B76" s="47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187"/>
      <c r="BT76" s="187"/>
      <c r="BU76" s="187"/>
      <c r="BV76" s="187"/>
      <c r="BW76" s="187"/>
      <c r="BX76" s="187"/>
      <c r="BY76" s="187"/>
      <c r="BZ76" s="187"/>
      <c r="CA76" s="187"/>
      <c r="CB76" s="187"/>
      <c r="CC76" s="187"/>
      <c r="CD76" s="187"/>
      <c r="CE76" s="187"/>
      <c r="CF76" s="187"/>
      <c r="CG76" s="187"/>
      <c r="CH76" s="187"/>
      <c r="CI76" s="187"/>
      <c r="CJ76" s="187"/>
      <c r="CK76" s="187"/>
      <c r="CL76" s="187"/>
      <c r="CM76" s="187"/>
      <c r="CN76" s="187"/>
      <c r="CO76" s="187"/>
    </row>
    <row r="77" spans="1:93" ht="19.5" thickBot="1" x14ac:dyDescent="0.3">
      <c r="A77" s="294" t="s">
        <v>412</v>
      </c>
      <c r="B77" s="315" t="s">
        <v>215</v>
      </c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  <c r="T77" s="187"/>
      <c r="U77" s="187"/>
      <c r="V77" s="187"/>
      <c r="W77" s="187"/>
      <c r="X77" s="187"/>
      <c r="Y77" s="187"/>
      <c r="Z77" s="187"/>
      <c r="AA77" s="187"/>
      <c r="AB77" s="187"/>
      <c r="AC77" s="187"/>
      <c r="AD77" s="187"/>
      <c r="AE77" s="187"/>
      <c r="AF77" s="187"/>
      <c r="AG77" s="187"/>
      <c r="AH77" s="187"/>
      <c r="AI77" s="187"/>
      <c r="AJ77" s="187"/>
      <c r="AK77" s="187"/>
      <c r="AL77" s="187"/>
      <c r="AM77" s="187"/>
      <c r="AN77" s="187"/>
      <c r="AO77" s="187"/>
      <c r="AP77" s="187"/>
      <c r="AQ77" s="187"/>
      <c r="AR77" s="187"/>
      <c r="AS77" s="187"/>
      <c r="AT77" s="187"/>
      <c r="AU77" s="187"/>
      <c r="AV77" s="187"/>
      <c r="AW77" s="187"/>
      <c r="AX77" s="187"/>
      <c r="AY77" s="187"/>
      <c r="AZ77" s="187"/>
      <c r="BA77" s="187"/>
      <c r="BB77" s="187"/>
      <c r="BC77" s="187"/>
      <c r="BD77" s="187"/>
      <c r="BE77" s="187"/>
      <c r="BF77" s="187"/>
      <c r="BG77" s="187"/>
      <c r="BH77" s="187"/>
      <c r="BI77" s="187"/>
      <c r="BJ77" s="187"/>
      <c r="BK77" s="187"/>
      <c r="BL77" s="187"/>
      <c r="BM77" s="187"/>
      <c r="BN77" s="187"/>
      <c r="BO77" s="187"/>
      <c r="BP77" s="187"/>
      <c r="BQ77" s="187"/>
      <c r="BR77" s="187"/>
      <c r="BS77" s="187"/>
      <c r="BT77" s="187"/>
      <c r="BU77" s="187"/>
      <c r="BV77" s="187"/>
      <c r="BW77" s="187"/>
      <c r="BX77" s="187"/>
      <c r="BY77" s="187"/>
      <c r="BZ77" s="187"/>
      <c r="CA77" s="187"/>
      <c r="CB77" s="187"/>
      <c r="CC77" s="187"/>
      <c r="CD77" s="187"/>
      <c r="CE77" s="187"/>
      <c r="CF77" s="187"/>
      <c r="CG77" s="187"/>
      <c r="CH77" s="187"/>
      <c r="CI77" s="187"/>
      <c r="CJ77" s="187"/>
      <c r="CK77" s="187"/>
      <c r="CL77" s="187"/>
      <c r="CM77" s="187"/>
      <c r="CN77" s="187"/>
      <c r="CO77" s="187"/>
    </row>
    <row r="78" spans="1:93" ht="20.25" thickBot="1" x14ac:dyDescent="0.3">
      <c r="A78" s="478" t="s">
        <v>413</v>
      </c>
      <c r="B78" s="479"/>
    </row>
    <row r="79" spans="1:93" ht="56.25" x14ac:dyDescent="0.25">
      <c r="A79" s="296" t="s">
        <v>414</v>
      </c>
      <c r="B79" s="316" t="s">
        <v>213</v>
      </c>
    </row>
    <row r="80" spans="1:93" ht="18.75" x14ac:dyDescent="0.25">
      <c r="A80" s="300"/>
      <c r="B80" s="301"/>
    </row>
    <row r="81" spans="1:3" ht="18.75" x14ac:dyDescent="0.25">
      <c r="A81" s="300"/>
      <c r="B81" s="301"/>
    </row>
    <row r="82" spans="1:3" ht="15.75" x14ac:dyDescent="0.25">
      <c r="A82" s="227"/>
      <c r="B82" s="335"/>
    </row>
    <row r="86" spans="1:3" ht="18.75" x14ac:dyDescent="0.25">
      <c r="B86" s="480"/>
      <c r="C86" s="481"/>
    </row>
  </sheetData>
  <mergeCells count="12">
    <mergeCell ref="A46:A47"/>
    <mergeCell ref="B46:B47"/>
    <mergeCell ref="A7:B7"/>
    <mergeCell ref="A8:B8"/>
    <mergeCell ref="A10:B10"/>
    <mergeCell ref="A40:A41"/>
    <mergeCell ref="B40:B41"/>
    <mergeCell ref="A74:B74"/>
    <mergeCell ref="A75:A76"/>
    <mergeCell ref="B75:B76"/>
    <mergeCell ref="A78:B78"/>
    <mergeCell ref="B86:C86"/>
  </mergeCells>
  <phoneticPr fontId="30" type="noConversion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7" workbookViewId="0">
      <selection activeCell="A9" sqref="A9:C9"/>
    </sheetView>
  </sheetViews>
  <sheetFormatPr defaultRowHeight="15" x14ac:dyDescent="0.25"/>
  <cols>
    <col min="1" max="1" width="9.7109375" customWidth="1"/>
    <col min="2" max="2" width="63.7109375" customWidth="1"/>
    <col min="3" max="3" width="68.28515625" customWidth="1"/>
  </cols>
  <sheetData>
    <row r="1" spans="1:3" ht="15.75" x14ac:dyDescent="0.25">
      <c r="C1" s="173" t="s">
        <v>244</v>
      </c>
    </row>
    <row r="2" spans="1:3" ht="15.75" x14ac:dyDescent="0.25">
      <c r="C2" s="173" t="s">
        <v>0</v>
      </c>
    </row>
    <row r="3" spans="1:3" ht="15.75" x14ac:dyDescent="0.25">
      <c r="C3" s="173" t="s">
        <v>1</v>
      </c>
    </row>
    <row r="4" spans="1:3" ht="15.75" x14ac:dyDescent="0.25">
      <c r="C4" s="173" t="s">
        <v>2</v>
      </c>
    </row>
    <row r="5" spans="1:3" x14ac:dyDescent="0.25">
      <c r="C5" s="185"/>
    </row>
    <row r="9" spans="1:3" ht="52.5" customHeight="1" x14ac:dyDescent="0.25">
      <c r="A9" s="493" t="s">
        <v>328</v>
      </c>
      <c r="B9" s="529"/>
      <c r="C9" s="529"/>
    </row>
    <row r="10" spans="1:3" ht="18.75" x14ac:dyDescent="0.3">
      <c r="A10" s="196"/>
    </row>
    <row r="11" spans="1:3" ht="18.75" x14ac:dyDescent="0.25">
      <c r="A11" s="192" t="s">
        <v>245</v>
      </c>
      <c r="B11" s="192" t="s">
        <v>246</v>
      </c>
      <c r="C11" s="192" t="s">
        <v>247</v>
      </c>
    </row>
    <row r="12" spans="1:3" ht="18.75" x14ac:dyDescent="0.25">
      <c r="A12" s="530" t="s">
        <v>248</v>
      </c>
      <c r="B12" s="531" t="s">
        <v>249</v>
      </c>
      <c r="C12" s="200" t="s">
        <v>250</v>
      </c>
    </row>
    <row r="13" spans="1:3" ht="18.75" x14ac:dyDescent="0.25">
      <c r="A13" s="530"/>
      <c r="B13" s="531"/>
      <c r="C13" s="200" t="s">
        <v>251</v>
      </c>
    </row>
    <row r="14" spans="1:3" ht="37.5" x14ac:dyDescent="0.25">
      <c r="A14" s="530"/>
      <c r="B14" s="531"/>
      <c r="C14" s="200" t="s">
        <v>252</v>
      </c>
    </row>
    <row r="15" spans="1:3" ht="18.75" x14ac:dyDescent="0.25">
      <c r="A15" s="530"/>
      <c r="B15" s="531"/>
      <c r="C15" s="200" t="s">
        <v>253</v>
      </c>
    </row>
    <row r="16" spans="1:3" ht="18.75" x14ac:dyDescent="0.25">
      <c r="A16" s="530"/>
      <c r="B16" s="531"/>
      <c r="C16" s="200" t="s">
        <v>254</v>
      </c>
    </row>
    <row r="17" spans="1:3" ht="18.75" x14ac:dyDescent="0.25">
      <c r="A17" s="530"/>
      <c r="B17" s="531"/>
      <c r="C17" s="200" t="s">
        <v>255</v>
      </c>
    </row>
    <row r="18" spans="1:3" ht="37.5" x14ac:dyDescent="0.25">
      <c r="A18" s="530"/>
      <c r="B18" s="531"/>
      <c r="C18" s="200" t="s">
        <v>256</v>
      </c>
    </row>
    <row r="19" spans="1:3" ht="37.5" x14ac:dyDescent="0.25">
      <c r="A19" s="530"/>
      <c r="B19" s="531"/>
      <c r="C19" s="200" t="s">
        <v>257</v>
      </c>
    </row>
    <row r="20" spans="1:3" ht="18.75" x14ac:dyDescent="0.25">
      <c r="A20" s="530" t="s">
        <v>258</v>
      </c>
      <c r="B20" s="531" t="s">
        <v>259</v>
      </c>
      <c r="C20" s="200" t="s">
        <v>250</v>
      </c>
    </row>
    <row r="21" spans="1:3" ht="18.75" x14ac:dyDescent="0.25">
      <c r="A21" s="530"/>
      <c r="B21" s="531"/>
      <c r="C21" s="200" t="s">
        <v>251</v>
      </c>
    </row>
    <row r="22" spans="1:3" ht="37.5" x14ac:dyDescent="0.25">
      <c r="A22" s="530"/>
      <c r="B22" s="531"/>
      <c r="C22" s="200" t="s">
        <v>252</v>
      </c>
    </row>
    <row r="23" spans="1:3" ht="18.75" x14ac:dyDescent="0.25">
      <c r="A23" s="530"/>
      <c r="B23" s="531"/>
      <c r="C23" s="200" t="s">
        <v>253</v>
      </c>
    </row>
    <row r="24" spans="1:3" ht="18.75" x14ac:dyDescent="0.25">
      <c r="A24" s="530"/>
      <c r="B24" s="531"/>
      <c r="C24" s="200" t="s">
        <v>254</v>
      </c>
    </row>
    <row r="25" spans="1:3" ht="18.75" x14ac:dyDescent="0.25">
      <c r="A25" s="530" t="s">
        <v>260</v>
      </c>
      <c r="B25" s="531" t="s">
        <v>261</v>
      </c>
      <c r="C25" s="200" t="s">
        <v>250</v>
      </c>
    </row>
    <row r="26" spans="1:3" ht="18.75" x14ac:dyDescent="0.25">
      <c r="A26" s="530"/>
      <c r="B26" s="531"/>
      <c r="C26" s="200" t="s">
        <v>251</v>
      </c>
    </row>
    <row r="27" spans="1:3" ht="37.5" x14ac:dyDescent="0.25">
      <c r="A27" s="530"/>
      <c r="B27" s="531"/>
      <c r="C27" s="200" t="s">
        <v>252</v>
      </c>
    </row>
    <row r="28" spans="1:3" ht="18.75" x14ac:dyDescent="0.25">
      <c r="A28" s="530"/>
      <c r="B28" s="531"/>
      <c r="C28" s="200" t="s">
        <v>253</v>
      </c>
    </row>
    <row r="29" spans="1:3" ht="18.75" x14ac:dyDescent="0.25">
      <c r="A29" s="530"/>
      <c r="B29" s="531"/>
      <c r="C29" s="200" t="s">
        <v>262</v>
      </c>
    </row>
    <row r="30" spans="1:3" ht="18.75" x14ac:dyDescent="0.25">
      <c r="A30" s="530"/>
      <c r="B30" s="531"/>
      <c r="C30" s="200" t="s">
        <v>263</v>
      </c>
    </row>
    <row r="31" spans="1:3" ht="75" x14ac:dyDescent="0.25">
      <c r="A31" s="201" t="s">
        <v>264</v>
      </c>
      <c r="B31" s="200" t="s">
        <v>265</v>
      </c>
      <c r="C31" s="200" t="s">
        <v>266</v>
      </c>
    </row>
    <row r="32" spans="1:3" ht="15.75" x14ac:dyDescent="0.25">
      <c r="A32" s="202"/>
    </row>
    <row r="33" spans="1:3" ht="18.75" x14ac:dyDescent="0.3">
      <c r="A33" s="528" t="s">
        <v>327</v>
      </c>
      <c r="B33" s="528"/>
      <c r="C33" s="528"/>
    </row>
  </sheetData>
  <mergeCells count="8">
    <mergeCell ref="A33:C33"/>
    <mergeCell ref="A9:C9"/>
    <mergeCell ref="A12:A19"/>
    <mergeCell ref="B12:B19"/>
    <mergeCell ref="A20:A24"/>
    <mergeCell ref="B20:B24"/>
    <mergeCell ref="A25:A30"/>
    <mergeCell ref="B25:B30"/>
  </mergeCells>
  <phoneticPr fontId="30" type="noConversion"/>
  <pageMargins left="0.7" right="0.7" top="0.75" bottom="0.75" header="0.3" footer="0.3"/>
  <pageSetup paperSize="9"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opLeftCell="A7" workbookViewId="0">
      <selection activeCell="C46" sqref="C46"/>
    </sheetView>
  </sheetViews>
  <sheetFormatPr defaultRowHeight="15" x14ac:dyDescent="0.25"/>
  <cols>
    <col min="1" max="1" width="8.42578125" customWidth="1"/>
    <col min="2" max="2" width="43.5703125" customWidth="1"/>
    <col min="3" max="3" width="51.28515625" customWidth="1"/>
  </cols>
  <sheetData>
    <row r="2" spans="1:3" ht="15.75" x14ac:dyDescent="0.25">
      <c r="C2" s="173" t="s">
        <v>271</v>
      </c>
    </row>
    <row r="3" spans="1:3" ht="15.75" x14ac:dyDescent="0.25">
      <c r="C3" s="173" t="s">
        <v>0</v>
      </c>
    </row>
    <row r="4" spans="1:3" ht="15.75" x14ac:dyDescent="0.25">
      <c r="C4" s="173" t="s">
        <v>1</v>
      </c>
    </row>
    <row r="5" spans="1:3" ht="15.75" x14ac:dyDescent="0.25">
      <c r="C5" s="173" t="s">
        <v>2</v>
      </c>
    </row>
    <row r="6" spans="1:3" x14ac:dyDescent="0.25">
      <c r="C6" s="185" t="s">
        <v>471</v>
      </c>
    </row>
    <row r="10" spans="1:3" ht="83.25" customHeight="1" x14ac:dyDescent="0.25">
      <c r="A10" s="493" t="s">
        <v>492</v>
      </c>
      <c r="B10" s="493"/>
      <c r="C10" s="493"/>
    </row>
    <row r="11" spans="1:3" ht="18.75" x14ac:dyDescent="0.3">
      <c r="A11" s="288"/>
    </row>
    <row r="12" spans="1:3" ht="37.5" x14ac:dyDescent="0.25">
      <c r="A12" s="289" t="s">
        <v>245</v>
      </c>
      <c r="B12" s="289" t="s">
        <v>246</v>
      </c>
      <c r="C12" s="289" t="s">
        <v>247</v>
      </c>
    </row>
    <row r="13" spans="1:3" ht="17.25" customHeight="1" x14ac:dyDescent="0.25">
      <c r="A13" s="532" t="s">
        <v>248</v>
      </c>
      <c r="B13" s="533" t="s">
        <v>249</v>
      </c>
      <c r="C13" s="256" t="s">
        <v>250</v>
      </c>
    </row>
    <row r="14" spans="1:3" ht="17.25" customHeight="1" x14ac:dyDescent="0.25">
      <c r="A14" s="532"/>
      <c r="B14" s="533"/>
      <c r="C14" s="256" t="s">
        <v>251</v>
      </c>
    </row>
    <row r="15" spans="1:3" ht="56.25" x14ac:dyDescent="0.25">
      <c r="A15" s="532"/>
      <c r="B15" s="533"/>
      <c r="C15" s="256" t="s">
        <v>252</v>
      </c>
    </row>
    <row r="16" spans="1:3" ht="18.75" x14ac:dyDescent="0.25">
      <c r="A16" s="532"/>
      <c r="B16" s="533"/>
      <c r="C16" s="256" t="s">
        <v>253</v>
      </c>
    </row>
    <row r="17" spans="1:3" ht="18.75" x14ac:dyDescent="0.25">
      <c r="A17" s="532"/>
      <c r="B17" s="533"/>
      <c r="C17" s="256" t="s">
        <v>254</v>
      </c>
    </row>
    <row r="18" spans="1:3" ht="18.75" x14ac:dyDescent="0.25">
      <c r="A18" s="532"/>
      <c r="B18" s="533"/>
      <c r="C18" s="256" t="s">
        <v>255</v>
      </c>
    </row>
    <row r="19" spans="1:3" ht="37.5" x14ac:dyDescent="0.25">
      <c r="A19" s="532"/>
      <c r="B19" s="533"/>
      <c r="C19" s="256" t="s">
        <v>256</v>
      </c>
    </row>
    <row r="20" spans="1:3" ht="37.5" x14ac:dyDescent="0.25">
      <c r="A20" s="532"/>
      <c r="B20" s="533"/>
      <c r="C20" s="256" t="s">
        <v>257</v>
      </c>
    </row>
    <row r="21" spans="1:3" ht="18.75" x14ac:dyDescent="0.25">
      <c r="A21" s="532" t="s">
        <v>258</v>
      </c>
      <c r="B21" s="533" t="s">
        <v>259</v>
      </c>
      <c r="C21" s="256" t="s">
        <v>250</v>
      </c>
    </row>
    <row r="22" spans="1:3" ht="18.75" x14ac:dyDescent="0.25">
      <c r="A22" s="532"/>
      <c r="B22" s="533"/>
      <c r="C22" s="256" t="s">
        <v>251</v>
      </c>
    </row>
    <row r="23" spans="1:3" ht="56.25" x14ac:dyDescent="0.25">
      <c r="A23" s="532"/>
      <c r="B23" s="533"/>
      <c r="C23" s="256" t="s">
        <v>252</v>
      </c>
    </row>
    <row r="24" spans="1:3" ht="18.75" x14ac:dyDescent="0.25">
      <c r="A24" s="532"/>
      <c r="B24" s="533"/>
      <c r="C24" s="256" t="s">
        <v>253</v>
      </c>
    </row>
    <row r="25" spans="1:3" ht="18.75" x14ac:dyDescent="0.25">
      <c r="A25" s="532"/>
      <c r="B25" s="533"/>
      <c r="C25" s="256" t="s">
        <v>254</v>
      </c>
    </row>
    <row r="26" spans="1:3" ht="18.75" x14ac:dyDescent="0.25">
      <c r="A26" s="532" t="s">
        <v>260</v>
      </c>
      <c r="B26" s="533" t="s">
        <v>261</v>
      </c>
      <c r="C26" s="256" t="s">
        <v>250</v>
      </c>
    </row>
    <row r="27" spans="1:3" ht="18.75" x14ac:dyDescent="0.25">
      <c r="A27" s="532"/>
      <c r="B27" s="533"/>
      <c r="C27" s="256" t="s">
        <v>251</v>
      </c>
    </row>
    <row r="28" spans="1:3" ht="56.25" x14ac:dyDescent="0.25">
      <c r="A28" s="532"/>
      <c r="B28" s="533"/>
      <c r="C28" s="256" t="s">
        <v>252</v>
      </c>
    </row>
    <row r="29" spans="1:3" ht="18.75" x14ac:dyDescent="0.25">
      <c r="A29" s="532"/>
      <c r="B29" s="533"/>
      <c r="C29" s="256" t="s">
        <v>253</v>
      </c>
    </row>
    <row r="30" spans="1:3" ht="18.75" x14ac:dyDescent="0.25">
      <c r="A30" s="532"/>
      <c r="B30" s="533"/>
      <c r="C30" s="256" t="s">
        <v>262</v>
      </c>
    </row>
    <row r="31" spans="1:3" ht="18.75" x14ac:dyDescent="0.25">
      <c r="A31" s="532"/>
      <c r="B31" s="533"/>
      <c r="C31" s="256" t="s">
        <v>263</v>
      </c>
    </row>
    <row r="32" spans="1:3" ht="112.5" x14ac:dyDescent="0.25">
      <c r="A32" s="290" t="s">
        <v>264</v>
      </c>
      <c r="B32" s="256" t="s">
        <v>265</v>
      </c>
      <c r="C32" s="256" t="s">
        <v>266</v>
      </c>
    </row>
    <row r="33" spans="1:3" ht="15.75" x14ac:dyDescent="0.25">
      <c r="A33" s="291"/>
    </row>
    <row r="34" spans="1:3" ht="18.75" x14ac:dyDescent="0.3">
      <c r="A34" s="528" t="s">
        <v>516</v>
      </c>
      <c r="B34" s="528"/>
      <c r="C34" s="528"/>
    </row>
  </sheetData>
  <mergeCells count="8">
    <mergeCell ref="A34:C34"/>
    <mergeCell ref="A10:C10"/>
    <mergeCell ref="A13:A20"/>
    <mergeCell ref="B13:B20"/>
    <mergeCell ref="A21:A25"/>
    <mergeCell ref="B21:B25"/>
    <mergeCell ref="A26:A31"/>
    <mergeCell ref="B26:B31"/>
  </mergeCells>
  <pageMargins left="0.7" right="0.7" top="0.75" bottom="0.75" header="0.3" footer="0.3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opLeftCell="A10" workbookViewId="0">
      <selection activeCell="A24" sqref="A24"/>
    </sheetView>
  </sheetViews>
  <sheetFormatPr defaultRowHeight="15" x14ac:dyDescent="0.25"/>
  <cols>
    <col min="2" max="2" width="46" customWidth="1"/>
    <col min="3" max="3" width="26.5703125" customWidth="1"/>
    <col min="4" max="4" width="5.5703125" customWidth="1"/>
  </cols>
  <sheetData>
    <row r="1" spans="1:4" ht="15.75" x14ac:dyDescent="0.25">
      <c r="D1" s="226" t="s">
        <v>239</v>
      </c>
    </row>
    <row r="2" spans="1:4" ht="15.75" x14ac:dyDescent="0.25">
      <c r="D2" s="226" t="s">
        <v>0</v>
      </c>
    </row>
    <row r="3" spans="1:4" ht="15.75" x14ac:dyDescent="0.25">
      <c r="D3" s="226" t="s">
        <v>1</v>
      </c>
    </row>
    <row r="4" spans="1:4" ht="15.75" x14ac:dyDescent="0.25">
      <c r="D4" s="226" t="s">
        <v>2</v>
      </c>
    </row>
    <row r="5" spans="1:4" x14ac:dyDescent="0.25">
      <c r="C5" s="488" t="s">
        <v>471</v>
      </c>
      <c r="D5" s="481"/>
    </row>
    <row r="6" spans="1:4" ht="15.75" x14ac:dyDescent="0.25">
      <c r="C6" s="227"/>
    </row>
    <row r="7" spans="1:4" ht="60" customHeight="1" x14ac:dyDescent="0.25">
      <c r="A7" s="534" t="s">
        <v>491</v>
      </c>
      <c r="B7" s="534"/>
      <c r="C7" s="534"/>
    </row>
    <row r="8" spans="1:4" ht="18.75" x14ac:dyDescent="0.3">
      <c r="A8" s="237"/>
      <c r="C8" s="238" t="s">
        <v>3</v>
      </c>
    </row>
    <row r="9" spans="1:4" ht="18.75" x14ac:dyDescent="0.25">
      <c r="A9" s="234" t="s">
        <v>273</v>
      </c>
      <c r="B9" s="234" t="s">
        <v>4</v>
      </c>
      <c r="C9" s="234" t="s">
        <v>146</v>
      </c>
    </row>
    <row r="10" spans="1:4" ht="56.25" x14ac:dyDescent="0.25">
      <c r="A10" s="535" t="s">
        <v>248</v>
      </c>
      <c r="B10" s="231" t="s">
        <v>292</v>
      </c>
      <c r="C10" s="239">
        <v>0</v>
      </c>
    </row>
    <row r="11" spans="1:4" ht="18.75" x14ac:dyDescent="0.25">
      <c r="A11" s="536"/>
      <c r="B11" s="231" t="s">
        <v>194</v>
      </c>
      <c r="C11" s="239"/>
    </row>
    <row r="12" spans="1:4" ht="18.75" x14ac:dyDescent="0.25">
      <c r="A12" s="536"/>
      <c r="B12" s="231" t="s">
        <v>293</v>
      </c>
      <c r="C12" s="239">
        <v>0</v>
      </c>
    </row>
    <row r="13" spans="1:4" ht="18.75" x14ac:dyDescent="0.25">
      <c r="A13" s="537"/>
      <c r="B13" s="231" t="s">
        <v>294</v>
      </c>
      <c r="C13" s="239">
        <v>0</v>
      </c>
    </row>
    <row r="14" spans="1:4" ht="112.5" x14ac:dyDescent="0.25">
      <c r="A14" s="535" t="s">
        <v>295</v>
      </c>
      <c r="B14" s="231" t="s">
        <v>296</v>
      </c>
      <c r="C14" s="387">
        <v>0</v>
      </c>
    </row>
    <row r="15" spans="1:4" ht="18.75" x14ac:dyDescent="0.25">
      <c r="A15" s="536"/>
      <c r="B15" s="231" t="s">
        <v>297</v>
      </c>
      <c r="C15" s="239"/>
    </row>
    <row r="16" spans="1:4" ht="18.75" x14ac:dyDescent="0.25">
      <c r="A16" s="536"/>
      <c r="B16" s="231" t="s">
        <v>293</v>
      </c>
      <c r="C16" s="239">
        <v>1900</v>
      </c>
    </row>
    <row r="17" spans="1:3" ht="18.75" x14ac:dyDescent="0.25">
      <c r="A17" s="537"/>
      <c r="B17" s="231" t="s">
        <v>294</v>
      </c>
      <c r="C17" s="239">
        <v>1900</v>
      </c>
    </row>
    <row r="18" spans="1:3" ht="75" x14ac:dyDescent="0.25">
      <c r="A18" s="535" t="s">
        <v>298</v>
      </c>
      <c r="B18" s="231" t="s">
        <v>299</v>
      </c>
      <c r="C18" s="239">
        <v>0</v>
      </c>
    </row>
    <row r="19" spans="1:3" ht="18.75" x14ac:dyDescent="0.25">
      <c r="A19" s="536"/>
      <c r="B19" s="231" t="s">
        <v>297</v>
      </c>
      <c r="C19" s="239"/>
    </row>
    <row r="20" spans="1:3" ht="18.75" x14ac:dyDescent="0.25">
      <c r="A20" s="536"/>
      <c r="B20" s="231" t="s">
        <v>293</v>
      </c>
      <c r="C20" s="239">
        <v>0</v>
      </c>
    </row>
    <row r="21" spans="1:3" ht="18.75" x14ac:dyDescent="0.25">
      <c r="A21" s="537"/>
      <c r="B21" s="231" t="s">
        <v>294</v>
      </c>
      <c r="C21" s="239">
        <v>0</v>
      </c>
    </row>
    <row r="23" spans="1:3" s="240" customFormat="1" ht="38.25" customHeight="1" x14ac:dyDescent="0.25">
      <c r="A23" s="526" t="s">
        <v>557</v>
      </c>
      <c r="B23" s="526"/>
      <c r="C23" s="526"/>
    </row>
  </sheetData>
  <mergeCells count="6">
    <mergeCell ref="A23:C23"/>
    <mergeCell ref="C5:D5"/>
    <mergeCell ref="A7:C7"/>
    <mergeCell ref="A10:A13"/>
    <mergeCell ref="A14:A17"/>
    <mergeCell ref="A18:A21"/>
  </mergeCells>
  <pageMargins left="0.7" right="0.7" top="0.75" bottom="0.75" header="0.3" footer="0.3"/>
  <pageSetup paperSize="9" scale="9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G27" sqref="G27"/>
    </sheetView>
  </sheetViews>
  <sheetFormatPr defaultRowHeight="15" x14ac:dyDescent="0.25"/>
  <cols>
    <col min="2" max="2" width="46" customWidth="1"/>
    <col min="3" max="3" width="26.5703125" customWidth="1"/>
    <col min="4" max="4" width="5.5703125" customWidth="1"/>
  </cols>
  <sheetData>
    <row r="1" spans="1:4" ht="15.75" x14ac:dyDescent="0.25">
      <c r="D1" s="226" t="s">
        <v>466</v>
      </c>
    </row>
    <row r="2" spans="1:4" ht="15.75" x14ac:dyDescent="0.25">
      <c r="D2" s="226" t="s">
        <v>0</v>
      </c>
    </row>
    <row r="3" spans="1:4" ht="15.75" x14ac:dyDescent="0.25">
      <c r="D3" s="226" t="s">
        <v>1</v>
      </c>
    </row>
    <row r="4" spans="1:4" ht="15.75" x14ac:dyDescent="0.25">
      <c r="D4" s="226" t="s">
        <v>2</v>
      </c>
    </row>
    <row r="5" spans="1:4" x14ac:dyDescent="0.25">
      <c r="C5" s="488" t="s">
        <v>471</v>
      </c>
      <c r="D5" s="481"/>
    </row>
    <row r="6" spans="1:4" ht="15.75" x14ac:dyDescent="0.25">
      <c r="C6" s="227"/>
    </row>
    <row r="7" spans="1:4" ht="60" customHeight="1" x14ac:dyDescent="0.25">
      <c r="A7" s="534" t="s">
        <v>490</v>
      </c>
      <c r="B7" s="534"/>
      <c r="C7" s="534"/>
    </row>
    <row r="8" spans="1:4" ht="18.75" x14ac:dyDescent="0.3">
      <c r="A8" s="237"/>
      <c r="C8" s="238" t="s">
        <v>3</v>
      </c>
    </row>
    <row r="9" spans="1:4" ht="18.75" x14ac:dyDescent="0.25">
      <c r="A9" s="352" t="s">
        <v>273</v>
      </c>
      <c r="B9" s="352" t="s">
        <v>4</v>
      </c>
      <c r="C9" s="352" t="s">
        <v>146</v>
      </c>
    </row>
    <row r="10" spans="1:4" ht="112.5" x14ac:dyDescent="0.25">
      <c r="A10" s="535">
        <v>1</v>
      </c>
      <c r="B10" s="231" t="s">
        <v>467</v>
      </c>
      <c r="C10" s="239">
        <v>0</v>
      </c>
    </row>
    <row r="11" spans="1:4" ht="18.75" x14ac:dyDescent="0.25">
      <c r="A11" s="536"/>
      <c r="B11" s="231" t="s">
        <v>297</v>
      </c>
      <c r="C11" s="239"/>
    </row>
    <row r="12" spans="1:4" ht="18.75" x14ac:dyDescent="0.25">
      <c r="A12" s="536"/>
      <c r="B12" s="231" t="s">
        <v>293</v>
      </c>
      <c r="C12" s="239">
        <v>0</v>
      </c>
    </row>
    <row r="13" spans="1:4" ht="18.75" x14ac:dyDescent="0.25">
      <c r="A13" s="537"/>
      <c r="B13" s="231" t="s">
        <v>294</v>
      </c>
      <c r="C13" s="239">
        <v>0</v>
      </c>
    </row>
    <row r="14" spans="1:4" s="240" customFormat="1" ht="38.25" customHeight="1" x14ac:dyDescent="0.25">
      <c r="A14" s="526" t="s">
        <v>515</v>
      </c>
      <c r="B14" s="526"/>
      <c r="C14" s="526"/>
    </row>
  </sheetData>
  <mergeCells count="4">
    <mergeCell ref="C5:D5"/>
    <mergeCell ref="A7:C7"/>
    <mergeCell ref="A10:A13"/>
    <mergeCell ref="A14:C14"/>
  </mergeCells>
  <pageMargins left="0.7" right="0.7" top="0.75" bottom="0.75" header="0.3" footer="0.3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3" sqref="A23:H23"/>
    </sheetView>
  </sheetViews>
  <sheetFormatPr defaultRowHeight="15" x14ac:dyDescent="0.25"/>
  <cols>
    <col min="1" max="1" width="7.85546875" customWidth="1"/>
    <col min="2" max="2" width="22.28515625" customWidth="1"/>
    <col min="3" max="3" width="18.7109375" customWidth="1"/>
    <col min="4" max="4" width="17" customWidth="1"/>
    <col min="5" max="5" width="18.42578125" customWidth="1"/>
    <col min="6" max="6" width="17.7109375" customWidth="1"/>
    <col min="7" max="7" width="21.7109375" customWidth="1"/>
    <col min="8" max="8" width="11.7109375" customWidth="1"/>
  </cols>
  <sheetData>
    <row r="1" spans="1:8" ht="15.75" x14ac:dyDescent="0.25">
      <c r="H1" s="226" t="s">
        <v>468</v>
      </c>
    </row>
    <row r="2" spans="1:8" ht="15.75" x14ac:dyDescent="0.25">
      <c r="H2" s="226" t="s">
        <v>0</v>
      </c>
    </row>
    <row r="3" spans="1:8" ht="15.75" x14ac:dyDescent="0.25">
      <c r="H3" s="226" t="s">
        <v>1</v>
      </c>
    </row>
    <row r="4" spans="1:8" ht="15.75" x14ac:dyDescent="0.25">
      <c r="H4" s="226" t="s">
        <v>2</v>
      </c>
    </row>
    <row r="5" spans="1:8" x14ac:dyDescent="0.25">
      <c r="G5" s="488" t="s">
        <v>471</v>
      </c>
      <c r="H5" s="481"/>
    </row>
    <row r="6" spans="1:8" ht="15.75" x14ac:dyDescent="0.25">
      <c r="H6" s="227"/>
    </row>
    <row r="7" spans="1:8" ht="39.75" customHeight="1" x14ac:dyDescent="0.25">
      <c r="A7" s="534" t="s">
        <v>489</v>
      </c>
      <c r="B7" s="534"/>
      <c r="C7" s="534"/>
      <c r="D7" s="534"/>
      <c r="E7" s="534"/>
      <c r="F7" s="534"/>
      <c r="G7" s="534"/>
      <c r="H7" s="534"/>
    </row>
    <row r="9" spans="1:8" ht="18.75" x14ac:dyDescent="0.25">
      <c r="A9" s="539" t="s">
        <v>272</v>
      </c>
      <c r="B9" s="539"/>
      <c r="C9" s="539"/>
      <c r="D9" s="539"/>
      <c r="E9" s="539"/>
      <c r="F9" s="539"/>
      <c r="G9" s="539"/>
      <c r="H9" s="539"/>
    </row>
    <row r="10" spans="1:8" ht="18.75" x14ac:dyDescent="0.3">
      <c r="A10" s="228"/>
    </row>
    <row r="11" spans="1:8" ht="18.75" x14ac:dyDescent="0.25">
      <c r="A11" s="540" t="s">
        <v>273</v>
      </c>
      <c r="B11" s="540" t="s">
        <v>274</v>
      </c>
      <c r="C11" s="540" t="s">
        <v>275</v>
      </c>
      <c r="D11" s="540" t="s">
        <v>276</v>
      </c>
      <c r="E11" s="540" t="s">
        <v>277</v>
      </c>
      <c r="F11" s="540"/>
      <c r="G11" s="540"/>
      <c r="H11" s="540"/>
    </row>
    <row r="12" spans="1:8" ht="112.5" x14ac:dyDescent="0.25">
      <c r="A12" s="540"/>
      <c r="B12" s="540"/>
      <c r="C12" s="540"/>
      <c r="D12" s="540"/>
      <c r="E12" s="229" t="s">
        <v>278</v>
      </c>
      <c r="F12" s="229" t="s">
        <v>279</v>
      </c>
      <c r="G12" s="229" t="s">
        <v>280</v>
      </c>
      <c r="H12" s="229" t="s">
        <v>281</v>
      </c>
    </row>
    <row r="13" spans="1:8" ht="18.75" x14ac:dyDescent="0.25">
      <c r="A13" s="230">
        <v>1</v>
      </c>
      <c r="B13" s="230">
        <v>2</v>
      </c>
      <c r="C13" s="230">
        <v>3</v>
      </c>
      <c r="D13" s="230">
        <v>4</v>
      </c>
      <c r="E13" s="230">
        <v>5</v>
      </c>
      <c r="F13" s="230">
        <v>6</v>
      </c>
      <c r="G13" s="230">
        <v>7</v>
      </c>
      <c r="H13" s="230">
        <v>8</v>
      </c>
    </row>
    <row r="14" spans="1:8" ht="18.75" x14ac:dyDescent="0.25">
      <c r="A14" s="231"/>
      <c r="B14" s="231"/>
      <c r="C14" s="231"/>
      <c r="D14" s="232">
        <v>0</v>
      </c>
      <c r="E14" s="231"/>
      <c r="F14" s="231"/>
      <c r="G14" s="231"/>
      <c r="H14" s="231"/>
    </row>
    <row r="15" spans="1:8" ht="18.75" x14ac:dyDescent="0.25">
      <c r="A15" s="231"/>
      <c r="B15" s="233" t="s">
        <v>282</v>
      </c>
      <c r="C15" s="231"/>
      <c r="D15" s="232">
        <v>0</v>
      </c>
      <c r="E15" s="231"/>
      <c r="F15" s="231"/>
      <c r="G15" s="231"/>
      <c r="H15" s="231"/>
    </row>
    <row r="16" spans="1:8" ht="18.75" x14ac:dyDescent="0.3">
      <c r="A16" s="228"/>
    </row>
    <row r="17" spans="1:8" ht="54" customHeight="1" x14ac:dyDescent="0.25">
      <c r="A17" s="539" t="s">
        <v>521</v>
      </c>
      <c r="B17" s="539"/>
      <c r="C17" s="539"/>
      <c r="D17" s="539"/>
      <c r="E17" s="539"/>
      <c r="F17" s="539"/>
      <c r="G17" s="539"/>
      <c r="H17" s="539"/>
    </row>
    <row r="18" spans="1:8" ht="18.75" x14ac:dyDescent="0.3">
      <c r="A18" s="228"/>
    </row>
    <row r="19" spans="1:8" ht="37.5" x14ac:dyDescent="0.25">
      <c r="A19" s="540" t="s">
        <v>284</v>
      </c>
      <c r="B19" s="540"/>
      <c r="C19" s="540"/>
      <c r="D19" s="540"/>
      <c r="E19" s="540"/>
      <c r="F19" s="229" t="s">
        <v>285</v>
      </c>
    </row>
    <row r="20" spans="1:8" ht="18.75" x14ac:dyDescent="0.25">
      <c r="A20" s="541">
        <v>1</v>
      </c>
      <c r="B20" s="541"/>
      <c r="C20" s="541"/>
      <c r="D20" s="541"/>
      <c r="E20" s="541"/>
      <c r="F20" s="230">
        <v>2</v>
      </c>
    </row>
    <row r="21" spans="1:8" ht="18.75" x14ac:dyDescent="0.25">
      <c r="A21" s="541" t="s">
        <v>286</v>
      </c>
      <c r="B21" s="541"/>
      <c r="C21" s="541"/>
      <c r="D21" s="541"/>
      <c r="E21" s="541"/>
      <c r="F21" s="235">
        <v>0</v>
      </c>
    </row>
    <row r="23" spans="1:8" s="236" customFormat="1" ht="65.25" customHeight="1" x14ac:dyDescent="0.3">
      <c r="A23" s="542" t="s">
        <v>517</v>
      </c>
      <c r="B23" s="543"/>
      <c r="C23" s="543"/>
      <c r="D23" s="543"/>
      <c r="E23" s="543"/>
      <c r="F23" s="543"/>
      <c r="G23" s="543"/>
      <c r="H23" s="543"/>
    </row>
    <row r="24" spans="1:8" ht="18.75" x14ac:dyDescent="0.3">
      <c r="B24" s="538"/>
      <c r="C24" s="538"/>
      <c r="D24" s="538"/>
      <c r="E24" s="538"/>
      <c r="F24" s="538"/>
    </row>
  </sheetData>
  <mergeCells count="14">
    <mergeCell ref="B24:F24"/>
    <mergeCell ref="G5:H5"/>
    <mergeCell ref="A7:H7"/>
    <mergeCell ref="A9:H9"/>
    <mergeCell ref="A11:A12"/>
    <mergeCell ref="B11:B12"/>
    <mergeCell ref="C11:C12"/>
    <mergeCell ref="D11:D12"/>
    <mergeCell ref="E11:H11"/>
    <mergeCell ref="A17:H17"/>
    <mergeCell ref="A19:E19"/>
    <mergeCell ref="A20:E20"/>
    <mergeCell ref="A21:E21"/>
    <mergeCell ref="A23:H23"/>
  </mergeCells>
  <pageMargins left="0.7" right="0.7" top="0.75" bottom="0.75" header="0.3" footer="0.3"/>
  <pageSetup paperSize="9" scale="64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I24" sqref="I24"/>
    </sheetView>
  </sheetViews>
  <sheetFormatPr defaultRowHeight="15" x14ac:dyDescent="0.25"/>
  <cols>
    <col min="1" max="1" width="7.85546875" customWidth="1"/>
    <col min="2" max="2" width="22.28515625" customWidth="1"/>
    <col min="3" max="3" width="18.7109375" customWidth="1"/>
    <col min="4" max="4" width="17" customWidth="1"/>
    <col min="5" max="5" width="18.42578125" customWidth="1"/>
    <col min="6" max="6" width="17.7109375" customWidth="1"/>
    <col min="7" max="7" width="21.7109375" customWidth="1"/>
    <col min="8" max="8" width="11.7109375" customWidth="1"/>
  </cols>
  <sheetData>
    <row r="1" spans="1:8" ht="15.75" x14ac:dyDescent="0.25">
      <c r="H1" s="226" t="s">
        <v>469</v>
      </c>
    </row>
    <row r="2" spans="1:8" ht="15.75" x14ac:dyDescent="0.25">
      <c r="H2" s="226" t="s">
        <v>0</v>
      </c>
    </row>
    <row r="3" spans="1:8" ht="15.75" x14ac:dyDescent="0.25">
      <c r="H3" s="226" t="s">
        <v>1</v>
      </c>
    </row>
    <row r="4" spans="1:8" ht="15.75" x14ac:dyDescent="0.25">
      <c r="H4" s="226" t="s">
        <v>2</v>
      </c>
    </row>
    <row r="5" spans="1:8" x14ac:dyDescent="0.25">
      <c r="G5" s="488" t="s">
        <v>471</v>
      </c>
      <c r="H5" s="481"/>
    </row>
    <row r="6" spans="1:8" ht="15.75" x14ac:dyDescent="0.25">
      <c r="H6" s="227"/>
    </row>
    <row r="7" spans="1:8" ht="39.75" customHeight="1" x14ac:dyDescent="0.25">
      <c r="A7" s="534" t="s">
        <v>488</v>
      </c>
      <c r="B7" s="534"/>
      <c r="C7" s="534"/>
      <c r="D7" s="534"/>
      <c r="E7" s="534"/>
      <c r="F7" s="534"/>
      <c r="G7" s="534"/>
      <c r="H7" s="534"/>
    </row>
    <row r="9" spans="1:8" ht="18.75" x14ac:dyDescent="0.25">
      <c r="A9" s="539" t="s">
        <v>272</v>
      </c>
      <c r="B9" s="539"/>
      <c r="C9" s="539"/>
      <c r="D9" s="539"/>
      <c r="E9" s="539"/>
      <c r="F9" s="539"/>
      <c r="G9" s="539"/>
      <c r="H9" s="539"/>
    </row>
    <row r="10" spans="1:8" ht="18.75" x14ac:dyDescent="0.3">
      <c r="A10" s="228"/>
    </row>
    <row r="11" spans="1:8" ht="18.75" x14ac:dyDescent="0.25">
      <c r="A11" s="540" t="s">
        <v>273</v>
      </c>
      <c r="B11" s="540" t="s">
        <v>274</v>
      </c>
      <c r="C11" s="540" t="s">
        <v>275</v>
      </c>
      <c r="D11" s="540" t="s">
        <v>276</v>
      </c>
      <c r="E11" s="540" t="s">
        <v>277</v>
      </c>
      <c r="F11" s="540"/>
      <c r="G11" s="540"/>
      <c r="H11" s="540"/>
    </row>
    <row r="12" spans="1:8" ht="112.5" x14ac:dyDescent="0.25">
      <c r="A12" s="540"/>
      <c r="B12" s="540"/>
      <c r="C12" s="540"/>
      <c r="D12" s="540"/>
      <c r="E12" s="351" t="s">
        <v>278</v>
      </c>
      <c r="F12" s="351" t="s">
        <v>279</v>
      </c>
      <c r="G12" s="351" t="s">
        <v>280</v>
      </c>
      <c r="H12" s="351" t="s">
        <v>281</v>
      </c>
    </row>
    <row r="13" spans="1:8" ht="18.75" x14ac:dyDescent="0.25">
      <c r="A13" s="352">
        <v>1</v>
      </c>
      <c r="B13" s="352">
        <v>2</v>
      </c>
      <c r="C13" s="352">
        <v>3</v>
      </c>
      <c r="D13" s="352">
        <v>4</v>
      </c>
      <c r="E13" s="352">
        <v>5</v>
      </c>
      <c r="F13" s="352">
        <v>6</v>
      </c>
      <c r="G13" s="352">
        <v>7</v>
      </c>
      <c r="H13" s="352">
        <v>8</v>
      </c>
    </row>
    <row r="14" spans="1:8" ht="18.75" x14ac:dyDescent="0.25">
      <c r="A14" s="231"/>
      <c r="B14" s="231"/>
      <c r="C14" s="231"/>
      <c r="D14" s="232">
        <v>0</v>
      </c>
      <c r="E14" s="231"/>
      <c r="F14" s="231"/>
      <c r="G14" s="231"/>
      <c r="H14" s="231"/>
    </row>
    <row r="15" spans="1:8" ht="18.75" x14ac:dyDescent="0.25">
      <c r="A15" s="231"/>
      <c r="B15" s="233" t="s">
        <v>282</v>
      </c>
      <c r="C15" s="231"/>
      <c r="D15" s="232">
        <v>0</v>
      </c>
      <c r="E15" s="231"/>
      <c r="F15" s="231"/>
      <c r="G15" s="231"/>
      <c r="H15" s="231"/>
    </row>
    <row r="16" spans="1:8" ht="18.75" x14ac:dyDescent="0.3">
      <c r="A16" s="228"/>
    </row>
    <row r="17" spans="1:8" ht="18.75" x14ac:dyDescent="0.25">
      <c r="A17" s="539" t="s">
        <v>283</v>
      </c>
      <c r="B17" s="539"/>
      <c r="C17" s="539"/>
      <c r="D17" s="539"/>
      <c r="E17" s="539"/>
      <c r="F17" s="539"/>
      <c r="G17" s="539"/>
      <c r="H17" s="539"/>
    </row>
    <row r="18" spans="1:8" ht="18.75" x14ac:dyDescent="0.3">
      <c r="A18" s="228"/>
    </row>
    <row r="19" spans="1:8" ht="37.5" x14ac:dyDescent="0.25">
      <c r="A19" s="540" t="s">
        <v>284</v>
      </c>
      <c r="B19" s="540"/>
      <c r="C19" s="540"/>
      <c r="D19" s="540"/>
      <c r="E19" s="540"/>
      <c r="F19" s="351" t="s">
        <v>285</v>
      </c>
    </row>
    <row r="20" spans="1:8" ht="18.75" x14ac:dyDescent="0.25">
      <c r="A20" s="541">
        <v>1</v>
      </c>
      <c r="B20" s="541"/>
      <c r="C20" s="541"/>
      <c r="D20" s="541"/>
      <c r="E20" s="541"/>
      <c r="F20" s="352">
        <v>2</v>
      </c>
    </row>
    <row r="21" spans="1:8" ht="18.75" x14ac:dyDescent="0.25">
      <c r="A21" s="541" t="s">
        <v>286</v>
      </c>
      <c r="B21" s="541"/>
      <c r="C21" s="541"/>
      <c r="D21" s="541"/>
      <c r="E21" s="541"/>
      <c r="F21" s="235">
        <v>0</v>
      </c>
    </row>
    <row r="23" spans="1:8" s="236" customFormat="1" ht="65.25" customHeight="1" x14ac:dyDescent="0.3">
      <c r="A23" s="542" t="s">
        <v>517</v>
      </c>
      <c r="B23" s="543"/>
      <c r="C23" s="543"/>
      <c r="D23" s="543"/>
      <c r="E23" s="543"/>
      <c r="F23" s="543"/>
      <c r="G23" s="543"/>
      <c r="H23" s="543"/>
    </row>
    <row r="24" spans="1:8" ht="18.75" x14ac:dyDescent="0.3">
      <c r="B24" s="538"/>
      <c r="C24" s="538"/>
      <c r="D24" s="538"/>
      <c r="E24" s="538"/>
      <c r="F24" s="538"/>
    </row>
  </sheetData>
  <mergeCells count="14">
    <mergeCell ref="B24:F24"/>
    <mergeCell ref="G5:H5"/>
    <mergeCell ref="A7:H7"/>
    <mergeCell ref="A9:H9"/>
    <mergeCell ref="A11:A12"/>
    <mergeCell ref="B11:B12"/>
    <mergeCell ref="C11:C12"/>
    <mergeCell ref="D11:D12"/>
    <mergeCell ref="E11:H11"/>
    <mergeCell ref="A17:H17"/>
    <mergeCell ref="A19:E19"/>
    <mergeCell ref="A20:E20"/>
    <mergeCell ref="A21:E21"/>
    <mergeCell ref="A23:H23"/>
  </mergeCells>
  <pageMargins left="0.7" right="0.7" top="0.75" bottom="0.75" header="0.3" footer="0.3"/>
  <pageSetup paperSize="9" scale="6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4"/>
  <sheetViews>
    <sheetView workbookViewId="0">
      <selection activeCell="B25" sqref="B25"/>
    </sheetView>
  </sheetViews>
  <sheetFormatPr defaultRowHeight="15" x14ac:dyDescent="0.25"/>
  <cols>
    <col min="1" max="1" width="88.140625" customWidth="1"/>
    <col min="2" max="2" width="16.85546875" customWidth="1"/>
  </cols>
  <sheetData>
    <row r="1" spans="1:3" x14ac:dyDescent="0.25">
      <c r="A1" s="544" t="s">
        <v>470</v>
      </c>
      <c r="B1" s="496"/>
    </row>
    <row r="2" spans="1:3" x14ac:dyDescent="0.25">
      <c r="A2" s="544" t="s">
        <v>356</v>
      </c>
      <c r="B2" s="496"/>
    </row>
    <row r="3" spans="1:3" x14ac:dyDescent="0.25">
      <c r="A3" s="544" t="s">
        <v>357</v>
      </c>
      <c r="B3" s="496"/>
    </row>
    <row r="4" spans="1:3" x14ac:dyDescent="0.25">
      <c r="A4" s="544" t="s">
        <v>471</v>
      </c>
      <c r="B4" s="508"/>
    </row>
    <row r="6" spans="1:3" ht="18.75" x14ac:dyDescent="0.3">
      <c r="A6" s="546" t="s">
        <v>496</v>
      </c>
      <c r="B6" s="546"/>
      <c r="C6" s="546"/>
    </row>
    <row r="7" spans="1:3" ht="18.75" x14ac:dyDescent="0.3">
      <c r="A7" s="228"/>
    </row>
    <row r="8" spans="1:3" ht="42.75" customHeight="1" x14ac:dyDescent="0.3">
      <c r="A8" s="277" t="s">
        <v>287</v>
      </c>
      <c r="B8" s="278" t="s">
        <v>345</v>
      </c>
    </row>
    <row r="9" spans="1:3" ht="31.5" x14ac:dyDescent="0.25">
      <c r="A9" s="279" t="s">
        <v>346</v>
      </c>
      <c r="B9" s="280">
        <v>100</v>
      </c>
    </row>
    <row r="10" spans="1:3" ht="15.75" x14ac:dyDescent="0.25">
      <c r="A10" s="279" t="s">
        <v>212</v>
      </c>
      <c r="B10" s="280">
        <v>100</v>
      </c>
    </row>
    <row r="11" spans="1:3" ht="15.75" x14ac:dyDescent="0.25">
      <c r="A11" s="279" t="s">
        <v>289</v>
      </c>
      <c r="B11" s="280">
        <v>100</v>
      </c>
    </row>
    <row r="12" spans="1:3" ht="15.75" x14ac:dyDescent="0.25">
      <c r="A12" s="279" t="s">
        <v>291</v>
      </c>
      <c r="B12" s="280">
        <v>100</v>
      </c>
    </row>
    <row r="13" spans="1:3" ht="63" x14ac:dyDescent="0.25">
      <c r="A13" s="279" t="s">
        <v>347</v>
      </c>
      <c r="B13" s="280">
        <v>100</v>
      </c>
    </row>
    <row r="14" spans="1:3" ht="48" customHeight="1" x14ac:dyDescent="0.25">
      <c r="A14" s="281" t="s">
        <v>348</v>
      </c>
      <c r="B14" s="280">
        <v>100</v>
      </c>
    </row>
    <row r="15" spans="1:3" ht="47.25" x14ac:dyDescent="0.25">
      <c r="A15" s="281" t="s">
        <v>288</v>
      </c>
      <c r="B15" s="280">
        <v>100</v>
      </c>
    </row>
    <row r="16" spans="1:3" ht="31.5" x14ac:dyDescent="0.25">
      <c r="A16" s="279" t="s">
        <v>349</v>
      </c>
      <c r="B16" s="280">
        <v>100</v>
      </c>
    </row>
    <row r="17" spans="1:2" ht="63" x14ac:dyDescent="0.25">
      <c r="A17" s="279" t="s">
        <v>350</v>
      </c>
      <c r="B17" s="280" t="s">
        <v>290</v>
      </c>
    </row>
    <row r="18" spans="1:2" ht="47.25" x14ac:dyDescent="0.25">
      <c r="A18" s="279" t="s">
        <v>351</v>
      </c>
      <c r="B18" s="280">
        <v>100</v>
      </c>
    </row>
    <row r="19" spans="1:2" ht="63" x14ac:dyDescent="0.25">
      <c r="A19" s="279" t="s">
        <v>352</v>
      </c>
      <c r="B19" s="280">
        <v>100</v>
      </c>
    </row>
    <row r="20" spans="1:2" ht="84" customHeight="1" x14ac:dyDescent="0.25">
      <c r="A20" s="281" t="s">
        <v>353</v>
      </c>
      <c r="B20" s="280">
        <v>100</v>
      </c>
    </row>
    <row r="21" spans="1:2" ht="63" x14ac:dyDescent="0.25">
      <c r="A21" s="279" t="s">
        <v>354</v>
      </c>
      <c r="B21" s="280">
        <v>100</v>
      </c>
    </row>
    <row r="22" spans="1:2" ht="47.25" x14ac:dyDescent="0.25">
      <c r="A22" s="279" t="s">
        <v>355</v>
      </c>
      <c r="B22" s="280">
        <v>100</v>
      </c>
    </row>
    <row r="23" spans="1:2" ht="63" x14ac:dyDescent="0.25">
      <c r="A23" s="279" t="s">
        <v>487</v>
      </c>
      <c r="B23" s="280">
        <v>100</v>
      </c>
    </row>
    <row r="24" spans="1:2" ht="31.5" customHeight="1" x14ac:dyDescent="0.25">
      <c r="A24" s="545" t="s">
        <v>518</v>
      </c>
      <c r="B24" s="545"/>
    </row>
  </sheetData>
  <mergeCells count="6">
    <mergeCell ref="A1:B1"/>
    <mergeCell ref="A2:B2"/>
    <mergeCell ref="A3:B3"/>
    <mergeCell ref="A4:B4"/>
    <mergeCell ref="A24:B24"/>
    <mergeCell ref="A6:C6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view="pageBreakPreview" zoomScale="85" zoomScaleNormal="80" zoomScaleSheetLayoutView="85" workbookViewId="0">
      <selection activeCell="C35" sqref="C35"/>
    </sheetView>
  </sheetViews>
  <sheetFormatPr defaultRowHeight="15" x14ac:dyDescent="0.25"/>
  <cols>
    <col min="1" max="1" width="31.7109375" customWidth="1"/>
    <col min="2" max="2" width="71.28515625" customWidth="1"/>
    <col min="3" max="3" width="25.42578125" style="224" customWidth="1"/>
    <col min="4" max="4" width="12.5703125" hidden="1" customWidth="1"/>
    <col min="5" max="5" width="16" hidden="1" customWidth="1"/>
    <col min="6" max="6" width="1.5703125" hidden="1" customWidth="1"/>
    <col min="7" max="7" width="16.28515625" hidden="1" customWidth="1"/>
    <col min="8" max="16" width="0" hidden="1" customWidth="1"/>
  </cols>
  <sheetData>
    <row r="1" spans="1:12" ht="15.75" x14ac:dyDescent="0.25">
      <c r="C1" s="226" t="s">
        <v>185</v>
      </c>
    </row>
    <row r="2" spans="1:12" ht="15.75" x14ac:dyDescent="0.25">
      <c r="C2" s="226" t="s">
        <v>0</v>
      </c>
    </row>
    <row r="3" spans="1:12" ht="15.75" x14ac:dyDescent="0.25">
      <c r="C3" s="226" t="s">
        <v>1</v>
      </c>
    </row>
    <row r="4" spans="1:12" ht="15.75" x14ac:dyDescent="0.25">
      <c r="C4" s="226" t="s">
        <v>2</v>
      </c>
    </row>
    <row r="5" spans="1:12" x14ac:dyDescent="0.25">
      <c r="B5" s="488" t="s">
        <v>641</v>
      </c>
      <c r="C5" s="481"/>
    </row>
    <row r="7" spans="1:12" ht="15.75" x14ac:dyDescent="0.25">
      <c r="C7" s="226" t="s">
        <v>185</v>
      </c>
    </row>
    <row r="8" spans="1:12" ht="15.75" x14ac:dyDescent="0.25">
      <c r="C8" s="337" t="s">
        <v>0</v>
      </c>
    </row>
    <row r="9" spans="1:12" ht="15.75" x14ac:dyDescent="0.25">
      <c r="C9" s="337" t="s">
        <v>1</v>
      </c>
    </row>
    <row r="10" spans="1:12" ht="15.75" x14ac:dyDescent="0.25">
      <c r="C10" s="337" t="s">
        <v>2</v>
      </c>
    </row>
    <row r="11" spans="1:12" x14ac:dyDescent="0.25">
      <c r="B11" s="488" t="s">
        <v>542</v>
      </c>
      <c r="C11" s="481"/>
    </row>
    <row r="13" spans="1:12" ht="33.75" customHeight="1" x14ac:dyDescent="0.3">
      <c r="A13" s="491" t="s">
        <v>484</v>
      </c>
      <c r="B13" s="491"/>
      <c r="C13" s="491"/>
      <c r="L13" s="255"/>
    </row>
    <row r="14" spans="1:12" ht="18.75" x14ac:dyDescent="0.3">
      <c r="A14" s="491"/>
      <c r="B14" s="491"/>
      <c r="C14" s="491"/>
    </row>
    <row r="15" spans="1:12" ht="18.75" x14ac:dyDescent="0.3">
      <c r="C15" s="338" t="s">
        <v>3</v>
      </c>
    </row>
    <row r="16" spans="1:12" ht="38.25" x14ac:dyDescent="0.25">
      <c r="A16" s="162" t="s">
        <v>184</v>
      </c>
      <c r="B16" s="162" t="s">
        <v>183</v>
      </c>
      <c r="C16" s="321" t="s">
        <v>146</v>
      </c>
      <c r="D16" s="37" t="s">
        <v>117</v>
      </c>
      <c r="E16" s="37" t="s">
        <v>116</v>
      </c>
    </row>
    <row r="17" spans="1:17" ht="18.75" x14ac:dyDescent="0.25">
      <c r="A17" s="162" t="s">
        <v>182</v>
      </c>
      <c r="B17" s="161" t="s">
        <v>497</v>
      </c>
      <c r="C17" s="339">
        <f>C18+C19+C24+C27+C29+C23+C28</f>
        <v>20458.8</v>
      </c>
      <c r="D17" s="156">
        <f>SUM(D18:D28)</f>
        <v>1616.9</v>
      </c>
      <c r="E17" s="39" t="e">
        <f>D17/#REF!*100</f>
        <v>#REF!</v>
      </c>
      <c r="G17">
        <v>10895.6</v>
      </c>
      <c r="H17" s="7">
        <v>0</v>
      </c>
    </row>
    <row r="18" spans="1:17" ht="23.25" customHeight="1" x14ac:dyDescent="0.25">
      <c r="A18" s="179" t="s">
        <v>524</v>
      </c>
      <c r="B18" s="171" t="s">
        <v>181</v>
      </c>
      <c r="C18" s="340">
        <f>4500+400</f>
        <v>4900</v>
      </c>
      <c r="D18" s="157">
        <v>534.20000000000005</v>
      </c>
      <c r="E18" s="38" t="e">
        <f>D18/#REF!*100</f>
        <v>#REF!</v>
      </c>
      <c r="G18">
        <v>1150</v>
      </c>
      <c r="H18" s="7">
        <v>0</v>
      </c>
      <c r="Q18">
        <v>400</v>
      </c>
    </row>
    <row r="19" spans="1:17" ht="40.5" customHeight="1" x14ac:dyDescent="0.25">
      <c r="A19" s="456" t="s">
        <v>499</v>
      </c>
      <c r="B19" s="457" t="s">
        <v>500</v>
      </c>
      <c r="C19" s="458">
        <f>SUM(C20:C22)</f>
        <v>4783.8</v>
      </c>
      <c r="D19" s="157"/>
      <c r="E19" s="38"/>
      <c r="H19" s="7"/>
    </row>
    <row r="20" spans="1:17" ht="150.75" customHeight="1" x14ac:dyDescent="0.25">
      <c r="A20" s="456" t="s">
        <v>628</v>
      </c>
      <c r="B20" s="455" t="s">
        <v>625</v>
      </c>
      <c r="C20" s="340">
        <v>2658</v>
      </c>
      <c r="D20" s="157"/>
      <c r="E20" s="38"/>
      <c r="H20" s="7"/>
    </row>
    <row r="21" spans="1:17" ht="171" customHeight="1" x14ac:dyDescent="0.25">
      <c r="A21" s="456" t="s">
        <v>629</v>
      </c>
      <c r="B21" s="455" t="s">
        <v>626</v>
      </c>
      <c r="C21" s="340">
        <v>15</v>
      </c>
      <c r="D21" s="157"/>
      <c r="E21" s="38"/>
      <c r="H21" s="7"/>
    </row>
    <row r="22" spans="1:17" ht="156" customHeight="1" x14ac:dyDescent="0.25">
      <c r="A22" s="456" t="s">
        <v>630</v>
      </c>
      <c r="B22" s="455" t="s">
        <v>627</v>
      </c>
      <c r="C22" s="340">
        <v>2110.8000000000002</v>
      </c>
      <c r="D22" s="157"/>
      <c r="E22" s="38"/>
      <c r="H22" s="7"/>
    </row>
    <row r="23" spans="1:17" ht="22.5" customHeight="1" x14ac:dyDescent="0.25">
      <c r="A23" s="172" t="s">
        <v>300</v>
      </c>
      <c r="B23" s="171" t="s">
        <v>178</v>
      </c>
      <c r="C23" s="340">
        <v>375</v>
      </c>
      <c r="D23" s="157"/>
      <c r="E23" s="38"/>
      <c r="H23" s="7"/>
    </row>
    <row r="24" spans="1:17" ht="19.5" customHeight="1" x14ac:dyDescent="0.25">
      <c r="A24" s="183" t="s">
        <v>428</v>
      </c>
      <c r="B24" s="171" t="s">
        <v>429</v>
      </c>
      <c r="C24" s="340">
        <f>C25+C26</f>
        <v>6500</v>
      </c>
      <c r="D24" s="163">
        <v>1075.9000000000001</v>
      </c>
      <c r="E24" s="38" t="e">
        <f>D24/#REF!*100</f>
        <v>#REF!</v>
      </c>
      <c r="G24">
        <v>2146.9</v>
      </c>
      <c r="H24" s="7">
        <v>-871.79999999999973</v>
      </c>
    </row>
    <row r="25" spans="1:17" ht="39" customHeight="1" x14ac:dyDescent="0.25">
      <c r="A25" s="183" t="s">
        <v>200</v>
      </c>
      <c r="B25" s="171" t="s">
        <v>525</v>
      </c>
      <c r="C25" s="340">
        <v>1300</v>
      </c>
      <c r="D25" s="163">
        <v>6.8</v>
      </c>
      <c r="E25" s="38" t="e">
        <v>#REF!</v>
      </c>
      <c r="G25">
        <v>10.6</v>
      </c>
      <c r="H25" s="7">
        <v>0</v>
      </c>
    </row>
    <row r="26" spans="1:17" ht="56.25" x14ac:dyDescent="0.25">
      <c r="A26" s="183" t="s">
        <v>201</v>
      </c>
      <c r="B26" s="302" t="s">
        <v>483</v>
      </c>
      <c r="C26" s="340">
        <v>5200</v>
      </c>
      <c r="D26" s="163"/>
      <c r="E26" s="38"/>
      <c r="H26" s="7"/>
    </row>
    <row r="27" spans="1:17" ht="37.5" customHeight="1" x14ac:dyDescent="0.25">
      <c r="A27" s="183" t="s">
        <v>180</v>
      </c>
      <c r="B27" s="171" t="s">
        <v>179</v>
      </c>
      <c r="C27" s="340">
        <f>3500+200</f>
        <v>3700</v>
      </c>
      <c r="D27" s="157"/>
      <c r="E27" s="38"/>
      <c r="H27" s="7"/>
      <c r="Q27">
        <v>200</v>
      </c>
    </row>
    <row r="28" spans="1:17" ht="84.75" customHeight="1" x14ac:dyDescent="0.3">
      <c r="A28" s="183" t="s">
        <v>301</v>
      </c>
      <c r="B28" s="225" t="s">
        <v>268</v>
      </c>
      <c r="C28" s="341">
        <v>100</v>
      </c>
      <c r="D28" s="157"/>
      <c r="E28" s="38"/>
      <c r="H28" s="7"/>
    </row>
    <row r="29" spans="1:17" ht="37.5" x14ac:dyDescent="0.3">
      <c r="A29" s="303" t="s">
        <v>197</v>
      </c>
      <c r="B29" s="304" t="s">
        <v>198</v>
      </c>
      <c r="C29" s="341">
        <v>100</v>
      </c>
      <c r="D29" s="157"/>
      <c r="E29" s="38"/>
      <c r="H29" s="7"/>
    </row>
    <row r="30" spans="1:17" ht="18.75" x14ac:dyDescent="0.25">
      <c r="A30" s="184" t="s">
        <v>177</v>
      </c>
      <c r="B30" s="161" t="s">
        <v>498</v>
      </c>
      <c r="C30" s="339">
        <f>C31+C32+C33+C34</f>
        <v>18880.5</v>
      </c>
      <c r="D30" s="157"/>
      <c r="E30" s="38"/>
      <c r="H30" s="7"/>
      <c r="K30" s="7"/>
    </row>
    <row r="31" spans="1:17" ht="60.75" customHeight="1" x14ac:dyDescent="0.25">
      <c r="A31" s="242" t="s">
        <v>302</v>
      </c>
      <c r="B31" s="160" t="s">
        <v>523</v>
      </c>
      <c r="C31" s="241">
        <v>10603.9</v>
      </c>
      <c r="D31" s="155" t="e">
        <f>#REF!+D32+#REF!+#REF!</f>
        <v>#REF!</v>
      </c>
      <c r="E31" s="39" t="e">
        <f>D31/#REF!*100</f>
        <v>#REF!</v>
      </c>
      <c r="G31">
        <v>8542.4</v>
      </c>
      <c r="H31" s="7">
        <v>0</v>
      </c>
    </row>
    <row r="32" spans="1:17" ht="77.25" customHeight="1" x14ac:dyDescent="0.25">
      <c r="A32" s="204" t="s">
        <v>303</v>
      </c>
      <c r="B32" s="158" t="s">
        <v>522</v>
      </c>
      <c r="C32" s="241">
        <v>354.7</v>
      </c>
      <c r="D32" s="157">
        <v>94.7</v>
      </c>
      <c r="E32" s="38" t="e">
        <f>D32/#REF!*100</f>
        <v>#REF!</v>
      </c>
      <c r="F32" s="159"/>
      <c r="G32">
        <v>167.4</v>
      </c>
      <c r="H32" s="7">
        <v>0</v>
      </c>
    </row>
    <row r="33" spans="1:13" ht="53.25" customHeight="1" x14ac:dyDescent="0.25">
      <c r="A33" s="204" t="s">
        <v>304</v>
      </c>
      <c r="B33" s="158" t="s">
        <v>172</v>
      </c>
      <c r="C33" s="340">
        <v>3.8</v>
      </c>
      <c r="D33" s="157"/>
      <c r="E33" s="38"/>
      <c r="F33" s="159"/>
      <c r="H33" s="7"/>
    </row>
    <row r="34" spans="1:13" ht="53.25" customHeight="1" x14ac:dyDescent="0.25">
      <c r="A34" s="344" t="s">
        <v>624</v>
      </c>
      <c r="B34" s="462" t="s">
        <v>222</v>
      </c>
      <c r="C34" s="340">
        <f>4352.3+257.2+3070+238.6</f>
        <v>7918.1</v>
      </c>
      <c r="D34" s="157"/>
      <c r="E34" s="38"/>
      <c r="F34" s="159"/>
      <c r="H34" s="7"/>
      <c r="J34">
        <v>238.6</v>
      </c>
    </row>
    <row r="35" spans="1:13" ht="18.75" x14ac:dyDescent="0.25">
      <c r="A35" s="489" t="s">
        <v>171</v>
      </c>
      <c r="B35" s="490"/>
      <c r="C35" s="339">
        <f>C17+C30</f>
        <v>39339.300000000003</v>
      </c>
      <c r="D35" s="155" t="e">
        <f>D31+D17</f>
        <v>#REF!</v>
      </c>
      <c r="E35" s="39" t="e">
        <f>D35/#REF!*100</f>
        <v>#REF!</v>
      </c>
      <c r="G35">
        <v>22561.249999999996</v>
      </c>
      <c r="H35" s="7">
        <v>-19438</v>
      </c>
      <c r="M35" s="7"/>
    </row>
    <row r="36" spans="1:13" x14ac:dyDescent="0.25">
      <c r="G36" s="7">
        <f>G35-C35</f>
        <v>-16778.050000000007</v>
      </c>
    </row>
    <row r="37" spans="1:13" x14ac:dyDescent="0.25">
      <c r="G37" s="7"/>
    </row>
    <row r="38" spans="1:13" ht="18.75" x14ac:dyDescent="0.25">
      <c r="A38" s="492" t="s">
        <v>541</v>
      </c>
      <c r="B38" s="492"/>
      <c r="E38" s="7"/>
    </row>
  </sheetData>
  <mergeCells count="6">
    <mergeCell ref="B5:C5"/>
    <mergeCell ref="A35:B35"/>
    <mergeCell ref="A14:C14"/>
    <mergeCell ref="A38:B38"/>
    <mergeCell ref="B11:C11"/>
    <mergeCell ref="A13:C13"/>
  </mergeCells>
  <phoneticPr fontId="30" type="noConversion"/>
  <pageMargins left="0.70866141732283472" right="0.35433070866141736" top="0.3937007874015748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3"/>
  <sheetViews>
    <sheetView workbookViewId="0">
      <selection activeCell="B2" sqref="B2:C6"/>
    </sheetView>
  </sheetViews>
  <sheetFormatPr defaultRowHeight="15" x14ac:dyDescent="0.25"/>
  <cols>
    <col min="1" max="1" width="29.140625" style="223" customWidth="1"/>
    <col min="2" max="2" width="49.7109375" customWidth="1"/>
    <col min="3" max="3" width="18.5703125" style="7" customWidth="1"/>
  </cols>
  <sheetData>
    <row r="2" spans="1:4" ht="15.75" x14ac:dyDescent="0.25">
      <c r="C2" s="226" t="s">
        <v>185</v>
      </c>
    </row>
    <row r="3" spans="1:4" ht="15.75" x14ac:dyDescent="0.25">
      <c r="C3" s="226" t="s">
        <v>0</v>
      </c>
    </row>
    <row r="4" spans="1:4" ht="15.75" x14ac:dyDescent="0.25">
      <c r="C4" s="226" t="s">
        <v>1</v>
      </c>
    </row>
    <row r="5" spans="1:4" ht="15.75" x14ac:dyDescent="0.25">
      <c r="C5" s="226" t="s">
        <v>2</v>
      </c>
    </row>
    <row r="6" spans="1:4" x14ac:dyDescent="0.25">
      <c r="B6" s="488" t="s">
        <v>540</v>
      </c>
      <c r="C6" s="481"/>
    </row>
    <row r="7" spans="1:4" ht="15.75" x14ac:dyDescent="0.25">
      <c r="C7" s="189" t="s">
        <v>48</v>
      </c>
    </row>
    <row r="8" spans="1:4" ht="15.75" x14ac:dyDescent="0.25">
      <c r="C8" s="189" t="s">
        <v>0</v>
      </c>
    </row>
    <row r="9" spans="1:4" ht="15.75" x14ac:dyDescent="0.25">
      <c r="C9" s="189" t="s">
        <v>1</v>
      </c>
    </row>
    <row r="10" spans="1:4" ht="15.75" x14ac:dyDescent="0.25">
      <c r="C10" s="189" t="s">
        <v>2</v>
      </c>
    </row>
    <row r="11" spans="1:4" x14ac:dyDescent="0.25">
      <c r="B11" s="496" t="s">
        <v>543</v>
      </c>
      <c r="C11" s="496"/>
    </row>
    <row r="12" spans="1:4" x14ac:dyDescent="0.25">
      <c r="B12" s="297"/>
      <c r="C12" s="297"/>
    </row>
    <row r="13" spans="1:4" ht="18.75" customHeight="1" x14ac:dyDescent="0.3">
      <c r="A13" s="493" t="s">
        <v>485</v>
      </c>
      <c r="B13" s="493"/>
      <c r="C13" s="493"/>
      <c r="D13" s="190"/>
    </row>
    <row r="14" spans="1:4" ht="18.75" customHeight="1" x14ac:dyDescent="0.3">
      <c r="C14" s="305" t="s">
        <v>3</v>
      </c>
      <c r="D14" s="191"/>
    </row>
    <row r="15" spans="1:4" ht="37.5" x14ac:dyDescent="0.25">
      <c r="A15" s="342" t="s">
        <v>184</v>
      </c>
      <c r="B15" s="289" t="s">
        <v>183</v>
      </c>
      <c r="C15" s="306" t="s">
        <v>146</v>
      </c>
    </row>
    <row r="16" spans="1:4" ht="18.75" x14ac:dyDescent="0.3">
      <c r="A16" s="343">
        <v>1</v>
      </c>
      <c r="B16" s="307">
        <v>2</v>
      </c>
      <c r="C16" s="308">
        <v>3</v>
      </c>
    </row>
    <row r="17" spans="1:5" ht="25.5" customHeight="1" x14ac:dyDescent="0.25">
      <c r="A17" s="342" t="s">
        <v>232</v>
      </c>
      <c r="B17" s="309" t="s">
        <v>176</v>
      </c>
      <c r="C17" s="310">
        <f>C18+C25+C24</f>
        <v>38421.5</v>
      </c>
    </row>
    <row r="18" spans="1:5" ht="56.25" x14ac:dyDescent="0.25">
      <c r="A18" s="285" t="s">
        <v>233</v>
      </c>
      <c r="B18" s="311" t="s">
        <v>234</v>
      </c>
      <c r="C18" s="312">
        <f>C19</f>
        <v>10603.9</v>
      </c>
    </row>
    <row r="19" spans="1:5" ht="40.5" customHeight="1" x14ac:dyDescent="0.25">
      <c r="A19" s="344" t="s">
        <v>305</v>
      </c>
      <c r="B19" s="160" t="s">
        <v>235</v>
      </c>
      <c r="C19" s="312">
        <f>C20</f>
        <v>10603.9</v>
      </c>
    </row>
    <row r="20" spans="1:5" ht="37.5" x14ac:dyDescent="0.25">
      <c r="A20" s="285" t="s">
        <v>306</v>
      </c>
      <c r="B20" s="160" t="s">
        <v>236</v>
      </c>
      <c r="C20" s="312">
        <f>C21</f>
        <v>10603.9</v>
      </c>
    </row>
    <row r="21" spans="1:5" ht="56.25" x14ac:dyDescent="0.25">
      <c r="A21" s="344" t="s">
        <v>302</v>
      </c>
      <c r="B21" s="160" t="s">
        <v>175</v>
      </c>
      <c r="C21" s="312">
        <f>'Прил 1'!C31</f>
        <v>10603.9</v>
      </c>
      <c r="D21" s="7"/>
    </row>
    <row r="22" spans="1:5" ht="75" x14ac:dyDescent="0.25">
      <c r="A22" s="344" t="s">
        <v>547</v>
      </c>
      <c r="B22" s="404" t="s">
        <v>402</v>
      </c>
      <c r="C22" s="312">
        <v>27459.1</v>
      </c>
      <c r="D22" s="7"/>
    </row>
    <row r="23" spans="1:5" ht="75" x14ac:dyDescent="0.25">
      <c r="A23" s="344" t="s">
        <v>548</v>
      </c>
      <c r="B23" s="404" t="s">
        <v>402</v>
      </c>
      <c r="C23" s="312">
        <v>27459.1</v>
      </c>
      <c r="D23" s="7"/>
    </row>
    <row r="24" spans="1:5" ht="75" x14ac:dyDescent="0.25">
      <c r="A24" s="344" t="s">
        <v>549</v>
      </c>
      <c r="B24" s="404" t="s">
        <v>402</v>
      </c>
      <c r="C24" s="312">
        <v>27459.1</v>
      </c>
      <c r="D24" s="7"/>
    </row>
    <row r="25" spans="1:5" ht="37.5" x14ac:dyDescent="0.25">
      <c r="A25" s="344" t="s">
        <v>307</v>
      </c>
      <c r="B25" s="158" t="s">
        <v>237</v>
      </c>
      <c r="C25" s="313">
        <f>C28+C26</f>
        <v>358.5</v>
      </c>
      <c r="E25" s="7"/>
    </row>
    <row r="26" spans="1:5" ht="56.25" x14ac:dyDescent="0.25">
      <c r="A26" s="344" t="s">
        <v>308</v>
      </c>
      <c r="B26" s="158" t="s">
        <v>238</v>
      </c>
      <c r="C26" s="313">
        <v>3.8</v>
      </c>
    </row>
    <row r="27" spans="1:5" ht="75" x14ac:dyDescent="0.25">
      <c r="A27" s="344" t="s">
        <v>304</v>
      </c>
      <c r="B27" s="158" t="s">
        <v>172</v>
      </c>
      <c r="C27" s="313">
        <v>3.8</v>
      </c>
    </row>
    <row r="28" spans="1:5" ht="78" customHeight="1" x14ac:dyDescent="0.25">
      <c r="A28" s="344" t="s">
        <v>309</v>
      </c>
      <c r="B28" s="158" t="s">
        <v>526</v>
      </c>
      <c r="C28" s="313">
        <f>C29</f>
        <v>354.7</v>
      </c>
    </row>
    <row r="29" spans="1:5" ht="101.25" customHeight="1" x14ac:dyDescent="0.25">
      <c r="A29" s="285" t="s">
        <v>303</v>
      </c>
      <c r="B29" s="158" t="str">
        <f>'Прил 1'!B32</f>
        <v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v>
      </c>
      <c r="C29" s="313">
        <f>'Прил 1'!C32</f>
        <v>354.7</v>
      </c>
    </row>
    <row r="30" spans="1:5" ht="17.25" x14ac:dyDescent="0.3">
      <c r="A30" s="345"/>
      <c r="B30" s="292"/>
      <c r="C30" s="293"/>
    </row>
    <row r="31" spans="1:5" ht="84" customHeight="1" x14ac:dyDescent="0.3">
      <c r="A31" s="494" t="s">
        <v>550</v>
      </c>
      <c r="B31" s="495"/>
      <c r="C31" s="495"/>
    </row>
    <row r="32" spans="1:5" ht="18.75" x14ac:dyDescent="0.25">
      <c r="A32" s="346"/>
      <c r="B32" s="193"/>
      <c r="C32" s="194"/>
      <c r="E32" s="7"/>
    </row>
    <row r="33" spans="1:3" ht="18.75" x14ac:dyDescent="0.25">
      <c r="A33" s="480"/>
      <c r="B33" s="481"/>
      <c r="C33" s="481"/>
    </row>
  </sheetData>
  <mergeCells count="5">
    <mergeCell ref="A13:C13"/>
    <mergeCell ref="A33:C33"/>
    <mergeCell ref="A31:C31"/>
    <mergeCell ref="B11:C11"/>
    <mergeCell ref="B6:C6"/>
  </mergeCells>
  <phoneticPr fontId="30" type="noConversion"/>
  <pageMargins left="0.7" right="0.7" top="0.75" bottom="0.75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view="pageBreakPreview" zoomScale="60" zoomScaleNormal="80" workbookViewId="0">
      <selection activeCell="B6" sqref="B6"/>
    </sheetView>
  </sheetViews>
  <sheetFormatPr defaultRowHeight="15" x14ac:dyDescent="0.25"/>
  <cols>
    <col min="1" max="1" width="5.5703125" customWidth="1"/>
    <col min="2" max="2" width="92.5703125" customWidth="1"/>
    <col min="3" max="3" width="9.42578125" customWidth="1"/>
    <col min="4" max="4" width="8" customWidth="1"/>
    <col min="5" max="5" width="26.5703125" style="48" customWidth="1"/>
    <col min="6" max="6" width="16.85546875" hidden="1" customWidth="1"/>
    <col min="7" max="7" width="13" hidden="1" customWidth="1"/>
    <col min="8" max="8" width="12.5703125" hidden="1" customWidth="1"/>
    <col min="9" max="10" width="8.7109375" hidden="1" customWidth="1"/>
    <col min="11" max="11" width="2.140625" hidden="1" customWidth="1"/>
    <col min="12" max="16" width="8.7109375" customWidth="1"/>
  </cols>
  <sheetData>
    <row r="1" spans="1:14" ht="15.75" x14ac:dyDescent="0.25">
      <c r="C1" s="226" t="s">
        <v>48</v>
      </c>
      <c r="E1"/>
    </row>
    <row r="2" spans="1:14" ht="15.75" x14ac:dyDescent="0.25">
      <c r="C2" s="226" t="s">
        <v>0</v>
      </c>
      <c r="E2"/>
    </row>
    <row r="3" spans="1:14" ht="15.75" x14ac:dyDescent="0.25">
      <c r="C3" s="226" t="s">
        <v>1</v>
      </c>
      <c r="E3"/>
    </row>
    <row r="4" spans="1:14" ht="15.75" x14ac:dyDescent="0.25">
      <c r="C4" s="226" t="s">
        <v>2</v>
      </c>
      <c r="E4"/>
    </row>
    <row r="5" spans="1:14" x14ac:dyDescent="0.25">
      <c r="B5" s="488" t="s">
        <v>641</v>
      </c>
      <c r="C5" s="481"/>
      <c r="E5"/>
    </row>
    <row r="6" spans="1:14" x14ac:dyDescent="0.25">
      <c r="C6" s="224"/>
      <c r="E6"/>
    </row>
    <row r="7" spans="1:14" ht="15.75" x14ac:dyDescent="0.25">
      <c r="C7" s="226" t="s">
        <v>231</v>
      </c>
      <c r="E7"/>
    </row>
    <row r="8" spans="1:14" ht="15.75" x14ac:dyDescent="0.25">
      <c r="C8" s="337" t="s">
        <v>0</v>
      </c>
      <c r="E8"/>
    </row>
    <row r="9" spans="1:14" ht="15.75" x14ac:dyDescent="0.25">
      <c r="C9" s="337" t="s">
        <v>1</v>
      </c>
      <c r="E9"/>
    </row>
    <row r="10" spans="1:14" ht="15.75" x14ac:dyDescent="0.25">
      <c r="C10" s="337" t="s">
        <v>2</v>
      </c>
      <c r="E10"/>
    </row>
    <row r="11" spans="1:14" x14ac:dyDescent="0.25">
      <c r="B11" s="488" t="s">
        <v>542</v>
      </c>
      <c r="C11" s="481"/>
      <c r="E11"/>
    </row>
    <row r="12" spans="1:14" ht="37.5" customHeight="1" x14ac:dyDescent="0.25">
      <c r="A12" s="438"/>
      <c r="B12" s="493" t="s">
        <v>495</v>
      </c>
      <c r="C12" s="493"/>
      <c r="D12" s="493"/>
      <c r="E12" s="493"/>
      <c r="F12" s="7"/>
    </row>
    <row r="13" spans="1:14" ht="18.75" x14ac:dyDescent="0.3">
      <c r="A13" s="438"/>
      <c r="B13" s="1"/>
      <c r="E13" s="69" t="s">
        <v>3</v>
      </c>
    </row>
    <row r="14" spans="1:14" ht="56.25" x14ac:dyDescent="0.3">
      <c r="A14" s="441" t="s">
        <v>614</v>
      </c>
      <c r="B14" s="419" t="s">
        <v>20</v>
      </c>
      <c r="C14" s="2" t="s">
        <v>5</v>
      </c>
      <c r="D14" s="2" t="s">
        <v>6</v>
      </c>
      <c r="E14" s="75" t="s">
        <v>146</v>
      </c>
      <c r="F14" s="40" t="s">
        <v>117</v>
      </c>
      <c r="G14" s="40" t="s">
        <v>116</v>
      </c>
    </row>
    <row r="15" spans="1:14" ht="18.75" x14ac:dyDescent="0.3">
      <c r="A15" s="437"/>
      <c r="B15" s="420">
        <v>1</v>
      </c>
      <c r="C15" s="3">
        <v>2</v>
      </c>
      <c r="D15" s="3">
        <v>3</v>
      </c>
      <c r="E15" s="70">
        <v>4</v>
      </c>
      <c r="F15" s="41"/>
      <c r="G15" s="41"/>
      <c r="I15" s="7"/>
    </row>
    <row r="16" spans="1:14" ht="18.75" x14ac:dyDescent="0.3">
      <c r="A16" s="437"/>
      <c r="B16" s="421" t="s">
        <v>331</v>
      </c>
      <c r="C16" s="4"/>
      <c r="D16" s="4"/>
      <c r="E16" s="220">
        <f>E17+E25+E27+E30+E34+E39+E37+E41+E44+E46+E48</f>
        <v>44591.999999999993</v>
      </c>
      <c r="F16" s="221" t="e">
        <f>F17+F25+F27+F30+F34+F37+F39+F41+F44+F46</f>
        <v>#REF!</v>
      </c>
      <c r="G16" s="222" t="e">
        <f>F16/#REF!*100</f>
        <v>#REF!</v>
      </c>
      <c r="H16" s="223">
        <v>21991.3</v>
      </c>
      <c r="I16" s="224">
        <f>H16-E16</f>
        <v>-22600.699999999993</v>
      </c>
      <c r="J16" s="223"/>
      <c r="K16" s="223"/>
      <c r="L16" s="223"/>
      <c r="M16" s="224"/>
      <c r="N16" s="223"/>
    </row>
    <row r="17" spans="1:14" ht="18.75" x14ac:dyDescent="0.3">
      <c r="A17" s="439">
        <v>1</v>
      </c>
      <c r="B17" s="421" t="s">
        <v>7</v>
      </c>
      <c r="C17" s="4" t="s">
        <v>21</v>
      </c>
      <c r="D17" s="4" t="s">
        <v>22</v>
      </c>
      <c r="E17" s="76">
        <f>E18+E19+E20+E21+E22+E23+E24</f>
        <v>11141.6</v>
      </c>
      <c r="F17" s="9">
        <f>F18+F20+F21+F23+F24</f>
        <v>5022</v>
      </c>
      <c r="G17" s="39" t="e">
        <f>F17/#REF!*100</f>
        <v>#REF!</v>
      </c>
      <c r="H17">
        <v>22561.3</v>
      </c>
      <c r="I17" s="7">
        <f>H17-E16</f>
        <v>-22030.699999999993</v>
      </c>
      <c r="N17" s="7"/>
    </row>
    <row r="18" spans="1:14" ht="44.25" customHeight="1" x14ac:dyDescent="0.3">
      <c r="A18" s="439"/>
      <c r="B18" s="422" t="str">
        <f>прил._4!B34</f>
        <v>Функционирование высшего должностного лица субъекта Российской Федерации и муниципального образования</v>
      </c>
      <c r="C18" s="10" t="s">
        <v>21</v>
      </c>
      <c r="D18" s="10" t="s">
        <v>23</v>
      </c>
      <c r="E18" s="77">
        <f>прил._4!K34</f>
        <v>1234</v>
      </c>
      <c r="F18" s="77">
        <v>675</v>
      </c>
      <c r="G18" s="77">
        <v>675</v>
      </c>
      <c r="H18" s="77">
        <v>675</v>
      </c>
      <c r="I18" s="77">
        <v>675</v>
      </c>
      <c r="J18" s="77">
        <v>675</v>
      </c>
      <c r="K18" s="105">
        <v>675</v>
      </c>
      <c r="L18" s="110"/>
      <c r="M18" s="108"/>
    </row>
    <row r="19" spans="1:14" ht="57" customHeight="1" x14ac:dyDescent="0.3">
      <c r="A19" s="439"/>
      <c r="B19" s="423" t="s">
        <v>163</v>
      </c>
      <c r="C19" s="10" t="s">
        <v>21</v>
      </c>
      <c r="D19" s="10" t="s">
        <v>25</v>
      </c>
      <c r="E19" s="77">
        <f>прил._4!K26</f>
        <v>0.4</v>
      </c>
      <c r="F19" s="77"/>
      <c r="G19" s="77"/>
      <c r="H19" s="77"/>
      <c r="I19" s="77"/>
      <c r="J19" s="77"/>
      <c r="K19" s="105"/>
      <c r="L19" s="110"/>
      <c r="M19" s="111"/>
    </row>
    <row r="20" spans="1:14" ht="56.25" x14ac:dyDescent="0.3">
      <c r="A20" s="439"/>
      <c r="B20" s="424" t="s">
        <v>527</v>
      </c>
      <c r="C20" s="10" t="s">
        <v>21</v>
      </c>
      <c r="D20" s="10" t="s">
        <v>24</v>
      </c>
      <c r="E20" s="78">
        <f>прил._4!K39</f>
        <v>6694.6</v>
      </c>
      <c r="F20" s="78">
        <v>4243.8999999999996</v>
      </c>
      <c r="G20" s="78">
        <v>4243.8999999999996</v>
      </c>
      <c r="H20" s="78">
        <v>4243.8999999999996</v>
      </c>
      <c r="I20" s="78">
        <v>4243.8999999999996</v>
      </c>
      <c r="J20" s="78">
        <v>4243.8999999999996</v>
      </c>
      <c r="K20" s="106">
        <v>4243.8999999999996</v>
      </c>
      <c r="L20" s="111"/>
      <c r="M20" s="111"/>
    </row>
    <row r="21" spans="1:14" s="14" customFormat="1" ht="37.5" x14ac:dyDescent="0.3">
      <c r="A21" s="439"/>
      <c r="B21" s="425" t="s">
        <v>47</v>
      </c>
      <c r="C21" s="10" t="s">
        <v>21</v>
      </c>
      <c r="D21" s="10" t="s">
        <v>27</v>
      </c>
      <c r="E21" s="383">
        <f>прил._4!K27</f>
        <v>98.9</v>
      </c>
      <c r="F21" s="78">
        <v>58.1</v>
      </c>
      <c r="G21" s="78">
        <v>58.1</v>
      </c>
      <c r="H21" s="78">
        <v>58.1</v>
      </c>
      <c r="I21" s="78">
        <v>58.1</v>
      </c>
      <c r="J21" s="78">
        <v>58.1</v>
      </c>
      <c r="K21" s="106">
        <v>58.1</v>
      </c>
      <c r="L21" s="111"/>
      <c r="M21" s="108"/>
    </row>
    <row r="22" spans="1:14" s="14" customFormat="1" ht="18" customHeight="1" x14ac:dyDescent="0.3">
      <c r="A22" s="439"/>
      <c r="B22" s="317" t="s">
        <v>501</v>
      </c>
      <c r="C22" s="318" t="s">
        <v>21</v>
      </c>
      <c r="D22" s="318" t="s">
        <v>28</v>
      </c>
      <c r="E22" s="78">
        <f>прил._4!K54</f>
        <v>504.6</v>
      </c>
      <c r="F22" s="78"/>
      <c r="G22" s="78"/>
      <c r="H22" s="78"/>
      <c r="I22" s="78"/>
      <c r="J22" s="78"/>
      <c r="K22" s="106"/>
      <c r="L22" s="111"/>
      <c r="M22" s="108"/>
    </row>
    <row r="23" spans="1:14" ht="18.75" x14ac:dyDescent="0.3">
      <c r="A23" s="439"/>
      <c r="B23" s="426" t="str">
        <f>прил._4!B59</f>
        <v>Резервные фонды</v>
      </c>
      <c r="C23" s="151" t="s">
        <v>21</v>
      </c>
      <c r="D23" s="151" t="s">
        <v>41</v>
      </c>
      <c r="E23" s="78">
        <f>прил._4!K59</f>
        <v>10</v>
      </c>
      <c r="F23" s="78">
        <v>5</v>
      </c>
      <c r="G23" s="78">
        <v>5</v>
      </c>
      <c r="H23" s="78">
        <v>5</v>
      </c>
      <c r="I23" s="78">
        <v>5</v>
      </c>
      <c r="J23" s="78">
        <v>5</v>
      </c>
      <c r="K23" s="106">
        <v>5</v>
      </c>
      <c r="L23" s="111"/>
      <c r="M23" s="108"/>
    </row>
    <row r="24" spans="1:14" ht="18.75" x14ac:dyDescent="0.3">
      <c r="A24" s="439"/>
      <c r="B24" s="426" t="str">
        <f>прил._4!B64</f>
        <v>Другие общегосударственные расходы</v>
      </c>
      <c r="C24" s="151" t="s">
        <v>21</v>
      </c>
      <c r="D24" s="151" t="s">
        <v>40</v>
      </c>
      <c r="E24" s="78">
        <f>прил._4!K64</f>
        <v>2599.1</v>
      </c>
      <c r="F24" s="78">
        <v>40</v>
      </c>
      <c r="G24" s="78">
        <v>40</v>
      </c>
      <c r="H24" s="78">
        <v>40</v>
      </c>
      <c r="I24" s="78">
        <v>40</v>
      </c>
      <c r="J24" s="78">
        <v>40</v>
      </c>
      <c r="K24" s="106">
        <v>40</v>
      </c>
      <c r="L24" s="111"/>
      <c r="M24" s="108"/>
    </row>
    <row r="25" spans="1:14" ht="18.75" x14ac:dyDescent="0.3">
      <c r="A25" s="439">
        <v>2</v>
      </c>
      <c r="B25" s="427" t="s">
        <v>8</v>
      </c>
      <c r="C25" s="11" t="s">
        <v>23</v>
      </c>
      <c r="D25" s="11" t="s">
        <v>22</v>
      </c>
      <c r="E25" s="79">
        <f>E26</f>
        <v>354.7</v>
      </c>
      <c r="F25" s="12">
        <f>F26</f>
        <v>186</v>
      </c>
      <c r="G25" s="39" t="e">
        <f>F25/#REF!*100</f>
        <v>#REF!</v>
      </c>
      <c r="L25" s="108"/>
      <c r="M25" s="108"/>
    </row>
    <row r="26" spans="1:14" ht="18.75" x14ac:dyDescent="0.3">
      <c r="A26" s="439"/>
      <c r="B26" s="428" t="s">
        <v>9</v>
      </c>
      <c r="C26" s="10" t="s">
        <v>23</v>
      </c>
      <c r="D26" s="10" t="s">
        <v>25</v>
      </c>
      <c r="E26" s="78">
        <f>прил._4!K82</f>
        <v>354.7</v>
      </c>
      <c r="F26" s="78">
        <v>186</v>
      </c>
      <c r="G26" s="78">
        <v>186</v>
      </c>
      <c r="H26" s="78">
        <v>186</v>
      </c>
      <c r="I26" s="78">
        <v>186</v>
      </c>
      <c r="J26" s="78">
        <v>186</v>
      </c>
      <c r="K26" s="106">
        <v>186</v>
      </c>
      <c r="L26" s="111"/>
      <c r="M26" s="108"/>
    </row>
    <row r="27" spans="1:14" ht="18.75" x14ac:dyDescent="0.3">
      <c r="A27" s="439">
        <v>3</v>
      </c>
      <c r="B27" s="421" t="s">
        <v>10</v>
      </c>
      <c r="C27" s="11" t="s">
        <v>25</v>
      </c>
      <c r="D27" s="11" t="s">
        <v>22</v>
      </c>
      <c r="E27" s="79">
        <f>E29+E28</f>
        <v>208.8</v>
      </c>
      <c r="F27" s="13">
        <f>F28+F29</f>
        <v>262.39999999999998</v>
      </c>
      <c r="G27" s="39" t="e">
        <f>F27/#REF!*100</f>
        <v>#REF!</v>
      </c>
      <c r="L27" s="108"/>
      <c r="M27" s="108"/>
    </row>
    <row r="28" spans="1:14" ht="39" customHeight="1" x14ac:dyDescent="0.3">
      <c r="A28" s="439"/>
      <c r="B28" s="424" t="s">
        <v>528</v>
      </c>
      <c r="C28" s="10" t="s">
        <v>25</v>
      </c>
      <c r="D28" s="318" t="s">
        <v>97</v>
      </c>
      <c r="E28" s="78">
        <f>прил._4!K85</f>
        <v>180.8</v>
      </c>
      <c r="F28" s="41">
        <v>262.39999999999998</v>
      </c>
      <c r="G28" s="38" t="e">
        <f>F28/#REF!*100</f>
        <v>#REF!</v>
      </c>
      <c r="H28" t="s">
        <v>121</v>
      </c>
      <c r="L28" s="108"/>
      <c r="M28" s="108"/>
    </row>
    <row r="29" spans="1:14" ht="36.75" customHeight="1" x14ac:dyDescent="0.3">
      <c r="A29" s="439"/>
      <c r="B29" s="428" t="s">
        <v>11</v>
      </c>
      <c r="C29" s="10" t="s">
        <v>25</v>
      </c>
      <c r="D29" s="10">
        <v>14</v>
      </c>
      <c r="E29" s="78">
        <f>прил._4!K93</f>
        <v>28</v>
      </c>
      <c r="F29" s="41">
        <v>0</v>
      </c>
      <c r="G29" s="38" t="e">
        <f>F29/#REF!*100</f>
        <v>#REF!</v>
      </c>
      <c r="I29" t="s">
        <v>122</v>
      </c>
      <c r="L29" s="108"/>
      <c r="M29" s="108"/>
    </row>
    <row r="30" spans="1:14" ht="18.75" x14ac:dyDescent="0.3">
      <c r="A30" s="439">
        <v>4</v>
      </c>
      <c r="B30" s="427" t="s">
        <v>12</v>
      </c>
      <c r="C30" s="11" t="s">
        <v>24</v>
      </c>
      <c r="D30" s="11" t="s">
        <v>22</v>
      </c>
      <c r="E30" s="79">
        <f>прил._4!K107</f>
        <v>5523.1</v>
      </c>
      <c r="F30" s="12" t="e">
        <f>#REF!+#REF!+F31+F32+F33</f>
        <v>#REF!</v>
      </c>
      <c r="G30" s="39" t="e">
        <f>F30/#REF!*100</f>
        <v>#REF!</v>
      </c>
      <c r="L30" s="108"/>
      <c r="M30" s="108"/>
    </row>
    <row r="31" spans="1:14" s="47" customFormat="1" ht="18.75" x14ac:dyDescent="0.3">
      <c r="A31" s="440"/>
      <c r="B31" s="429" t="s">
        <v>95</v>
      </c>
      <c r="C31" s="46" t="s">
        <v>24</v>
      </c>
      <c r="D31" s="46" t="s">
        <v>26</v>
      </c>
      <c r="E31" s="80">
        <f>прил._4!K108</f>
        <v>5028.8</v>
      </c>
      <c r="F31" s="80">
        <v>3150</v>
      </c>
      <c r="G31" s="80">
        <v>3150</v>
      </c>
      <c r="H31" s="80">
        <v>3150</v>
      </c>
      <c r="I31" s="80">
        <v>3150</v>
      </c>
      <c r="J31" s="80">
        <v>3150</v>
      </c>
      <c r="K31" s="107">
        <v>3150</v>
      </c>
      <c r="L31" s="112"/>
      <c r="M31" s="109"/>
    </row>
    <row r="32" spans="1:14" ht="18.75" x14ac:dyDescent="0.3">
      <c r="A32" s="439"/>
      <c r="B32" s="428" t="str">
        <f>прил._4!B120</f>
        <v>Связь и информатика</v>
      </c>
      <c r="C32" s="10" t="s">
        <v>24</v>
      </c>
      <c r="D32" s="10" t="s">
        <v>97</v>
      </c>
      <c r="E32" s="78">
        <f>прил._4!K124</f>
        <v>484.3</v>
      </c>
      <c r="F32" s="41">
        <v>156.80000000000001</v>
      </c>
      <c r="G32" s="38" t="e">
        <f>F32/#REF!*100</f>
        <v>#REF!</v>
      </c>
      <c r="L32" s="108"/>
      <c r="M32" s="108"/>
    </row>
    <row r="33" spans="1:13" ht="18.75" x14ac:dyDescent="0.3">
      <c r="A33" s="439"/>
      <c r="B33" s="430" t="s">
        <v>337</v>
      </c>
      <c r="C33" s="151" t="s">
        <v>24</v>
      </c>
      <c r="D33" s="151">
        <v>12</v>
      </c>
      <c r="E33" s="78">
        <v>10</v>
      </c>
      <c r="F33" s="41">
        <v>175</v>
      </c>
      <c r="G33" s="38" t="e">
        <f>F33/#REF!*100</f>
        <v>#REF!</v>
      </c>
      <c r="L33" s="108"/>
      <c r="M33" s="108"/>
    </row>
    <row r="34" spans="1:13" ht="18.75" x14ac:dyDescent="0.3">
      <c r="A34" s="439">
        <v>5</v>
      </c>
      <c r="B34" s="427" t="s">
        <v>13</v>
      </c>
      <c r="C34" s="11" t="s">
        <v>29</v>
      </c>
      <c r="D34" s="11" t="s">
        <v>22</v>
      </c>
      <c r="E34" s="79">
        <f>прил._4!K130</f>
        <v>19591</v>
      </c>
      <c r="F34" s="12">
        <f>F35+F36</f>
        <v>1620.2</v>
      </c>
      <c r="G34" s="39" t="e">
        <f>F34/#REF!*100</f>
        <v>#REF!</v>
      </c>
      <c r="L34" s="108"/>
      <c r="M34" s="108"/>
    </row>
    <row r="35" spans="1:13" ht="18.75" x14ac:dyDescent="0.3">
      <c r="A35" s="439"/>
      <c r="B35" s="428" t="s">
        <v>14</v>
      </c>
      <c r="C35" s="10" t="s">
        <v>29</v>
      </c>
      <c r="D35" s="10" t="s">
        <v>23</v>
      </c>
      <c r="E35" s="78">
        <f>прил._4!K131</f>
        <v>8728.2999999999993</v>
      </c>
      <c r="F35" s="78"/>
      <c r="G35" s="78">
        <v>243.5</v>
      </c>
      <c r="H35" s="78">
        <v>243.5</v>
      </c>
      <c r="I35" s="78">
        <v>243.5</v>
      </c>
      <c r="J35" s="78">
        <v>243.5</v>
      </c>
      <c r="K35" s="106">
        <v>243.5</v>
      </c>
      <c r="L35" s="111"/>
      <c r="M35" s="108"/>
    </row>
    <row r="36" spans="1:13" ht="18.75" x14ac:dyDescent="0.3">
      <c r="A36" s="439"/>
      <c r="B36" s="428" t="s">
        <v>15</v>
      </c>
      <c r="C36" s="10" t="s">
        <v>29</v>
      </c>
      <c r="D36" s="10" t="s">
        <v>25</v>
      </c>
      <c r="E36" s="78">
        <f>прил._4!K146</f>
        <v>10862.7</v>
      </c>
      <c r="F36" s="41">
        <v>1620.2</v>
      </c>
      <c r="G36" s="38" t="e">
        <f>F36/#REF!*100</f>
        <v>#REF!</v>
      </c>
      <c r="I36" s="71"/>
      <c r="L36" s="108"/>
      <c r="M36" s="108"/>
    </row>
    <row r="37" spans="1:13" ht="18.75" x14ac:dyDescent="0.3">
      <c r="A37" s="439">
        <v>6</v>
      </c>
      <c r="B37" s="427" t="s">
        <v>16</v>
      </c>
      <c r="C37" s="11" t="s">
        <v>28</v>
      </c>
      <c r="D37" s="11" t="s">
        <v>22</v>
      </c>
      <c r="E37" s="79">
        <f>прил._4!K161</f>
        <v>325.10000000000002</v>
      </c>
      <c r="F37" s="12">
        <f>F38</f>
        <v>186.7</v>
      </c>
      <c r="G37" s="39" t="e">
        <f>F37/#REF!*100</f>
        <v>#REF!</v>
      </c>
      <c r="L37" s="108"/>
      <c r="M37" s="108"/>
    </row>
    <row r="38" spans="1:13" ht="18.75" x14ac:dyDescent="0.3">
      <c r="A38" s="439"/>
      <c r="B38" s="428" t="s">
        <v>155</v>
      </c>
      <c r="C38" s="10" t="s">
        <v>28</v>
      </c>
      <c r="D38" s="10" t="s">
        <v>28</v>
      </c>
      <c r="E38" s="78">
        <f>прил._4!K162</f>
        <v>325.10000000000002</v>
      </c>
      <c r="F38" s="41">
        <v>186.7</v>
      </c>
      <c r="G38" s="38" t="e">
        <f>F38/#REF!*100</f>
        <v>#REF!</v>
      </c>
      <c r="L38" s="108"/>
      <c r="M38" s="108"/>
    </row>
    <row r="39" spans="1:13" ht="18.75" x14ac:dyDescent="0.3">
      <c r="A39" s="439">
        <v>7</v>
      </c>
      <c r="B39" s="431" t="s">
        <v>17</v>
      </c>
      <c r="C39" s="152" t="s">
        <v>30</v>
      </c>
      <c r="D39" s="152" t="s">
        <v>22</v>
      </c>
      <c r="E39" s="79">
        <f>прил._4!K169</f>
        <v>6280.1</v>
      </c>
      <c r="F39" s="12">
        <f>F40</f>
        <v>2141.6999999999998</v>
      </c>
      <c r="G39" s="39" t="e">
        <f>F39/#REF!*100</f>
        <v>#REF!</v>
      </c>
      <c r="L39" s="108"/>
      <c r="M39" s="108"/>
    </row>
    <row r="40" spans="1:13" ht="18.75" x14ac:dyDescent="0.3">
      <c r="A40" s="439"/>
      <c r="B40" s="432" t="s">
        <v>18</v>
      </c>
      <c r="C40" s="151" t="s">
        <v>30</v>
      </c>
      <c r="D40" s="151" t="s">
        <v>21</v>
      </c>
      <c r="E40" s="78">
        <f>прил._4!K170</f>
        <v>6280.1</v>
      </c>
      <c r="F40" s="41">
        <v>2141.6999999999998</v>
      </c>
      <c r="G40" s="38" t="e">
        <f>F40/#REF!*100</f>
        <v>#REF!</v>
      </c>
      <c r="L40" s="108"/>
      <c r="M40" s="108"/>
    </row>
    <row r="41" spans="1:13" ht="18.75" x14ac:dyDescent="0.3">
      <c r="A41" s="439">
        <v>8</v>
      </c>
      <c r="B41" s="433" t="s">
        <v>37</v>
      </c>
      <c r="C41" s="42">
        <v>10</v>
      </c>
      <c r="D41" s="43" t="s">
        <v>118</v>
      </c>
      <c r="E41" s="79">
        <f>прил._4!K182</f>
        <v>690</v>
      </c>
      <c r="F41" s="8">
        <f>F42</f>
        <v>370</v>
      </c>
      <c r="G41" s="39" t="e">
        <f>F41/#REF!*100</f>
        <v>#REF!</v>
      </c>
      <c r="L41" s="108"/>
      <c r="M41" s="108"/>
    </row>
    <row r="42" spans="1:13" ht="18.75" x14ac:dyDescent="0.3">
      <c r="A42" s="439"/>
      <c r="B42" s="434" t="s">
        <v>38</v>
      </c>
      <c r="C42" s="44">
        <v>10</v>
      </c>
      <c r="D42" s="45" t="s">
        <v>119</v>
      </c>
      <c r="E42" s="78">
        <f>прил._4!K187</f>
        <v>650</v>
      </c>
      <c r="F42" s="78">
        <v>370</v>
      </c>
      <c r="G42" s="78">
        <v>370</v>
      </c>
      <c r="H42" s="78">
        <v>370</v>
      </c>
      <c r="I42" s="78">
        <v>370</v>
      </c>
      <c r="J42" s="78">
        <v>370</v>
      </c>
      <c r="K42" s="106">
        <v>370</v>
      </c>
      <c r="L42" s="111"/>
      <c r="M42" s="108"/>
    </row>
    <row r="43" spans="1:13" ht="18.75" x14ac:dyDescent="0.3">
      <c r="A43" s="439"/>
      <c r="B43" s="434" t="s">
        <v>111</v>
      </c>
      <c r="C43" s="44">
        <v>10</v>
      </c>
      <c r="D43" s="6" t="s">
        <v>25</v>
      </c>
      <c r="E43" s="78">
        <f>прил._4!K188</f>
        <v>40</v>
      </c>
      <c r="F43" s="78"/>
      <c r="G43" s="78"/>
      <c r="H43" s="111"/>
      <c r="I43" s="111"/>
      <c r="J43" s="111"/>
      <c r="K43" s="111"/>
      <c r="L43" s="111"/>
      <c r="M43" s="108"/>
    </row>
    <row r="44" spans="1:13" ht="18.75" x14ac:dyDescent="0.3">
      <c r="A44" s="439">
        <v>9</v>
      </c>
      <c r="B44" s="421" t="s">
        <v>199</v>
      </c>
      <c r="C44" s="11" t="s">
        <v>41</v>
      </c>
      <c r="D44" s="11" t="s">
        <v>22</v>
      </c>
      <c r="E44" s="79">
        <f>прил._4!K193</f>
        <v>325.10000000000002</v>
      </c>
      <c r="F44" s="12">
        <f>F45</f>
        <v>156.9</v>
      </c>
      <c r="G44" s="39" t="e">
        <f>F44/#REF!*100</f>
        <v>#REF!</v>
      </c>
      <c r="L44" s="108"/>
      <c r="M44" s="108"/>
    </row>
    <row r="45" spans="1:13" ht="18.75" x14ac:dyDescent="0.3">
      <c r="A45" s="439"/>
      <c r="B45" s="428" t="s">
        <v>19</v>
      </c>
      <c r="C45" s="10" t="s">
        <v>41</v>
      </c>
      <c r="D45" s="10" t="s">
        <v>23</v>
      </c>
      <c r="E45" s="78">
        <f>прил._4!K194</f>
        <v>325.10000000000002</v>
      </c>
      <c r="F45" s="41">
        <v>156.9</v>
      </c>
      <c r="G45" s="38" t="e">
        <f>F45/#REF!*100</f>
        <v>#REF!</v>
      </c>
      <c r="I45" t="s">
        <v>120</v>
      </c>
      <c r="L45" s="108"/>
      <c r="M45" s="108"/>
    </row>
    <row r="46" spans="1:13" ht="18.75" x14ac:dyDescent="0.3">
      <c r="A46" s="439">
        <v>10</v>
      </c>
      <c r="B46" s="433" t="s">
        <v>43</v>
      </c>
      <c r="C46" s="5" t="s">
        <v>39</v>
      </c>
      <c r="D46" s="5" t="s">
        <v>22</v>
      </c>
      <c r="E46" s="79">
        <f>прил._4!K201</f>
        <v>150</v>
      </c>
      <c r="F46" s="8" t="e">
        <f>#REF!+F47</f>
        <v>#REF!</v>
      </c>
      <c r="G46" s="39" t="e">
        <f>F46/#REF!*100</f>
        <v>#REF!</v>
      </c>
      <c r="L46" s="108"/>
      <c r="M46" s="108"/>
    </row>
    <row r="47" spans="1:13" ht="18.75" x14ac:dyDescent="0.3">
      <c r="A47" s="439"/>
      <c r="B47" s="422" t="s">
        <v>44</v>
      </c>
      <c r="C47" s="6">
        <v>12</v>
      </c>
      <c r="D47" s="6" t="s">
        <v>23</v>
      </c>
      <c r="E47" s="78">
        <f>прил._4!K206</f>
        <v>150</v>
      </c>
      <c r="F47" s="111"/>
      <c r="G47" s="111"/>
      <c r="H47" s="111"/>
      <c r="I47" s="111"/>
      <c r="J47" s="111"/>
      <c r="K47" s="111"/>
      <c r="L47" s="111"/>
      <c r="M47" s="108"/>
    </row>
    <row r="48" spans="1:13" ht="18.75" x14ac:dyDescent="0.3">
      <c r="A48" s="439">
        <v>11</v>
      </c>
      <c r="B48" s="435" t="s">
        <v>474</v>
      </c>
      <c r="C48" s="362">
        <v>13</v>
      </c>
      <c r="D48" s="363" t="s">
        <v>22</v>
      </c>
      <c r="E48" s="359">
        <f>прил._4!K207</f>
        <v>2.5</v>
      </c>
      <c r="F48" s="72"/>
      <c r="G48" s="73"/>
      <c r="L48" s="113"/>
      <c r="M48" s="108"/>
    </row>
    <row r="49" spans="1:5" ht="18.75" x14ac:dyDescent="0.3">
      <c r="A49" s="437"/>
      <c r="B49" s="436" t="s">
        <v>475</v>
      </c>
      <c r="C49" s="360">
        <v>13</v>
      </c>
      <c r="D49" s="361" t="s">
        <v>21</v>
      </c>
      <c r="E49" s="359">
        <f>прил._4!K208</f>
        <v>2.5</v>
      </c>
    </row>
    <row r="50" spans="1:5" ht="18.75" x14ac:dyDescent="0.3">
      <c r="A50" s="438"/>
      <c r="B50" s="64"/>
      <c r="C50" s="364"/>
      <c r="D50" s="365"/>
      <c r="E50" s="366"/>
    </row>
    <row r="51" spans="1:5" ht="18.75" x14ac:dyDescent="0.3">
      <c r="A51" s="438"/>
      <c r="B51" s="494" t="s">
        <v>551</v>
      </c>
      <c r="C51" s="494"/>
      <c r="D51" s="494"/>
      <c r="E51" s="366"/>
    </row>
    <row r="52" spans="1:5" ht="18.75" x14ac:dyDescent="0.3">
      <c r="A52" s="438"/>
      <c r="B52" s="64"/>
      <c r="C52" s="364"/>
      <c r="D52" s="365"/>
      <c r="E52" s="366"/>
    </row>
    <row r="53" spans="1:5" ht="15" customHeight="1" x14ac:dyDescent="0.25">
      <c r="A53" s="438"/>
    </row>
  </sheetData>
  <mergeCells count="4">
    <mergeCell ref="B12:E12"/>
    <mergeCell ref="B51:D51"/>
    <mergeCell ref="B5:C5"/>
    <mergeCell ref="B11:C11"/>
  </mergeCells>
  <phoneticPr fontId="30" type="noConversion"/>
  <pageMargins left="0.70866141732283472" right="0.21" top="0.34" bottom="0.32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1"/>
  <sheetViews>
    <sheetView view="pageBreakPreview" topLeftCell="A3" zoomScale="70" zoomScaleNormal="120" zoomScaleSheetLayoutView="70" workbookViewId="0">
      <selection activeCell="C6" sqref="C6:H6"/>
    </sheetView>
  </sheetViews>
  <sheetFormatPr defaultColWidth="45.28515625" defaultRowHeight="15" x14ac:dyDescent="0.25"/>
  <cols>
    <col min="1" max="1" width="3.85546875" style="15" customWidth="1"/>
    <col min="2" max="2" width="66.42578125" style="15" customWidth="1"/>
    <col min="3" max="3" width="11.5703125" style="244" customWidth="1"/>
    <col min="4" max="4" width="6.140625" style="244" customWidth="1"/>
    <col min="5" max="5" width="6.28515625" style="244" customWidth="1"/>
    <col min="6" max="6" width="10.140625" style="244" customWidth="1"/>
    <col min="7" max="7" width="6" style="372" customWidth="1"/>
    <col min="8" max="8" width="20" style="244" customWidth="1"/>
    <col min="9" max="9" width="13" style="15" hidden="1" customWidth="1"/>
    <col min="10" max="253" width="9.140625" style="15" customWidth="1"/>
    <col min="254" max="254" width="3.85546875" style="15" customWidth="1"/>
    <col min="255" max="16384" width="45.28515625" style="15"/>
  </cols>
  <sheetData>
    <row r="1" spans="1:15" x14ac:dyDescent="0.25">
      <c r="B1"/>
      <c r="C1" s="505" t="s">
        <v>555</v>
      </c>
      <c r="D1" s="505"/>
      <c r="E1" s="505"/>
      <c r="F1" s="505"/>
      <c r="G1" s="505"/>
      <c r="H1" s="505"/>
    </row>
    <row r="2" spans="1:15" x14ac:dyDescent="0.25">
      <c r="C2" s="505" t="s">
        <v>0</v>
      </c>
      <c r="D2" s="505"/>
      <c r="E2" s="505"/>
      <c r="F2" s="505"/>
      <c r="G2" s="505"/>
      <c r="H2" s="505"/>
    </row>
    <row r="3" spans="1:15" x14ac:dyDescent="0.25">
      <c r="C3" s="505" t="s">
        <v>113</v>
      </c>
      <c r="D3" s="505"/>
      <c r="E3" s="505"/>
      <c r="F3" s="505"/>
      <c r="G3" s="505"/>
      <c r="H3" s="505"/>
    </row>
    <row r="4" spans="1:15" x14ac:dyDescent="0.25">
      <c r="C4" s="505" t="s">
        <v>2</v>
      </c>
      <c r="D4" s="505"/>
      <c r="E4" s="505"/>
      <c r="F4" s="505"/>
      <c r="G4" s="505"/>
      <c r="H4" s="505"/>
    </row>
    <row r="5" spans="1:15" x14ac:dyDescent="0.25">
      <c r="C5" s="505" t="s">
        <v>642</v>
      </c>
      <c r="D5" s="505"/>
      <c r="E5" s="505"/>
      <c r="F5" s="505"/>
      <c r="G5" s="505"/>
      <c r="H5" s="505"/>
    </row>
    <row r="6" spans="1:15" x14ac:dyDescent="0.25">
      <c r="C6" s="507" t="s">
        <v>636</v>
      </c>
      <c r="D6" s="508"/>
      <c r="E6" s="508"/>
      <c r="F6" s="508"/>
      <c r="G6" s="508"/>
      <c r="H6" s="508"/>
    </row>
    <row r="7" spans="1:15" x14ac:dyDescent="0.25">
      <c r="C7" s="507" t="s">
        <v>0</v>
      </c>
      <c r="D7" s="509"/>
      <c r="E7" s="509"/>
      <c r="F7" s="509"/>
      <c r="G7" s="509"/>
      <c r="H7" s="509"/>
    </row>
    <row r="8" spans="1:15" x14ac:dyDescent="0.25">
      <c r="C8" s="507" t="s">
        <v>1</v>
      </c>
      <c r="D8" s="509"/>
      <c r="E8" s="509"/>
      <c r="F8" s="509"/>
      <c r="G8" s="509"/>
      <c r="H8" s="509"/>
    </row>
    <row r="9" spans="1:15" x14ac:dyDescent="0.25">
      <c r="C9" s="507" t="s">
        <v>2</v>
      </c>
      <c r="D9" s="509"/>
      <c r="E9" s="509"/>
      <c r="F9" s="509"/>
      <c r="G9" s="509"/>
      <c r="H9" s="509"/>
    </row>
    <row r="10" spans="1:15" x14ac:dyDescent="0.25">
      <c r="C10" s="488" t="s">
        <v>553</v>
      </c>
      <c r="D10" s="509"/>
      <c r="E10" s="509"/>
      <c r="F10" s="509"/>
      <c r="G10" s="509"/>
      <c r="H10" s="509"/>
    </row>
    <row r="11" spans="1:15" ht="52.5" customHeight="1" x14ac:dyDescent="0.25">
      <c r="A11" s="506" t="s">
        <v>494</v>
      </c>
      <c r="B11" s="506"/>
      <c r="C11" s="506"/>
      <c r="D11" s="506"/>
      <c r="E11" s="506"/>
      <c r="F11" s="506"/>
      <c r="G11" s="506"/>
      <c r="H11" s="506"/>
    </row>
    <row r="12" spans="1:15" x14ac:dyDescent="0.25">
      <c r="H12" s="320" t="s">
        <v>58</v>
      </c>
    </row>
    <row r="13" spans="1:15" ht="42" customHeight="1" x14ac:dyDescent="0.25">
      <c r="A13" s="16" t="s">
        <v>59</v>
      </c>
      <c r="B13" s="16" t="s">
        <v>4</v>
      </c>
      <c r="C13" s="497" t="s">
        <v>31</v>
      </c>
      <c r="D13" s="498"/>
      <c r="E13" s="498"/>
      <c r="F13" s="499"/>
      <c r="G13" s="373" t="s">
        <v>32</v>
      </c>
      <c r="H13" s="321" t="s">
        <v>146</v>
      </c>
      <c r="I13" s="37" t="s">
        <v>117</v>
      </c>
    </row>
    <row r="14" spans="1:15" x14ac:dyDescent="0.25">
      <c r="A14" s="17">
        <v>1</v>
      </c>
      <c r="B14" s="17">
        <v>2</v>
      </c>
      <c r="C14" s="500">
        <v>6</v>
      </c>
      <c r="D14" s="501"/>
      <c r="E14" s="501"/>
      <c r="F14" s="502"/>
      <c r="G14" s="374">
        <v>7</v>
      </c>
      <c r="H14" s="216">
        <v>8</v>
      </c>
    </row>
    <row r="15" spans="1:15" ht="18" customHeight="1" x14ac:dyDescent="0.25">
      <c r="A15" s="18"/>
      <c r="B15" s="89" t="s">
        <v>62</v>
      </c>
      <c r="C15" s="217"/>
      <c r="D15" s="217"/>
      <c r="E15" s="217"/>
      <c r="F15" s="217"/>
      <c r="G15" s="207"/>
      <c r="H15" s="322">
        <f>H20+H24+H31+H52+H58+H66+H73+H77+H81+H86+H93+H97+H103+H117+H121+H147+H158+H162+H44+H170+H166+H173</f>
        <v>44592</v>
      </c>
      <c r="J15" s="248"/>
      <c r="K15" s="27"/>
      <c r="O15" s="27"/>
    </row>
    <row r="16" spans="1:15" s="22" customFormat="1" ht="0.75" hidden="1" customHeight="1" x14ac:dyDescent="0.2">
      <c r="A16" s="21"/>
      <c r="B16" s="94" t="s">
        <v>114</v>
      </c>
      <c r="C16" s="208" t="s">
        <v>23</v>
      </c>
      <c r="D16" s="208" t="s">
        <v>65</v>
      </c>
      <c r="E16" s="208" t="s">
        <v>22</v>
      </c>
      <c r="F16" s="208" t="s">
        <v>124</v>
      </c>
      <c r="G16" s="208"/>
      <c r="H16" s="322">
        <f>H17</f>
        <v>0</v>
      </c>
      <c r="J16" s="247"/>
    </row>
    <row r="17" spans="1:10" s="22" customFormat="1" hidden="1" x14ac:dyDescent="0.25">
      <c r="A17" s="23"/>
      <c r="B17" s="93" t="s">
        <v>100</v>
      </c>
      <c r="C17" s="217" t="s">
        <v>23</v>
      </c>
      <c r="D17" s="217" t="s">
        <v>74</v>
      </c>
      <c r="E17" s="217" t="s">
        <v>22</v>
      </c>
      <c r="F17" s="217" t="s">
        <v>124</v>
      </c>
      <c r="G17" s="217"/>
      <c r="H17" s="319">
        <f>H18</f>
        <v>0</v>
      </c>
      <c r="J17" s="247"/>
    </row>
    <row r="18" spans="1:10" s="22" customFormat="1" ht="30" hidden="1" x14ac:dyDescent="0.25">
      <c r="A18" s="23"/>
      <c r="B18" s="93" t="s">
        <v>101</v>
      </c>
      <c r="C18" s="217" t="s">
        <v>23</v>
      </c>
      <c r="D18" s="217" t="s">
        <v>74</v>
      </c>
      <c r="E18" s="217" t="s">
        <v>22</v>
      </c>
      <c r="F18" s="217" t="s">
        <v>123</v>
      </c>
      <c r="G18" s="217"/>
      <c r="H18" s="319">
        <f>H19</f>
        <v>0</v>
      </c>
      <c r="J18" s="247"/>
    </row>
    <row r="19" spans="1:10" s="22" customFormat="1" ht="1.5" hidden="1" customHeight="1" x14ac:dyDescent="0.25">
      <c r="A19" s="23"/>
      <c r="B19" s="91" t="s">
        <v>79</v>
      </c>
      <c r="C19" s="217" t="s">
        <v>23</v>
      </c>
      <c r="D19" s="217" t="s">
        <v>74</v>
      </c>
      <c r="E19" s="217" t="s">
        <v>22</v>
      </c>
      <c r="F19" s="217" t="s">
        <v>123</v>
      </c>
      <c r="G19" s="217" t="s">
        <v>80</v>
      </c>
      <c r="H19" s="319">
        <v>0</v>
      </c>
      <c r="J19" s="247"/>
    </row>
    <row r="20" spans="1:10" s="22" customFormat="1" ht="28.5" x14ac:dyDescent="0.2">
      <c r="A20" s="408">
        <v>1</v>
      </c>
      <c r="B20" s="94" t="s">
        <v>512</v>
      </c>
      <c r="C20" s="208" t="s">
        <v>23</v>
      </c>
      <c r="D20" s="208" t="s">
        <v>65</v>
      </c>
      <c r="E20" s="208" t="s">
        <v>22</v>
      </c>
      <c r="F20" s="208" t="s">
        <v>124</v>
      </c>
      <c r="G20" s="208"/>
      <c r="H20" s="322">
        <f>H21</f>
        <v>10</v>
      </c>
      <c r="J20" s="247"/>
    </row>
    <row r="21" spans="1:10" x14ac:dyDescent="0.25">
      <c r="A21" s="408"/>
      <c r="B21" s="20" t="s">
        <v>100</v>
      </c>
      <c r="C21" s="217" t="s">
        <v>23</v>
      </c>
      <c r="D21" s="217" t="s">
        <v>74</v>
      </c>
      <c r="E21" s="217" t="s">
        <v>22</v>
      </c>
      <c r="F21" s="217" t="s">
        <v>124</v>
      </c>
      <c r="G21" s="217"/>
      <c r="H21" s="319">
        <f>H23</f>
        <v>10</v>
      </c>
      <c r="J21" s="244"/>
    </row>
    <row r="22" spans="1:10" ht="30" x14ac:dyDescent="0.25">
      <c r="A22" s="408"/>
      <c r="B22" s="92" t="s">
        <v>154</v>
      </c>
      <c r="C22" s="217" t="s">
        <v>23</v>
      </c>
      <c r="D22" s="217" t="s">
        <v>74</v>
      </c>
      <c r="E22" s="217" t="s">
        <v>22</v>
      </c>
      <c r="F22" s="217" t="s">
        <v>123</v>
      </c>
      <c r="G22" s="217"/>
      <c r="H22" s="319">
        <f>H23</f>
        <v>10</v>
      </c>
      <c r="J22" s="244"/>
    </row>
    <row r="23" spans="1:10" ht="30" x14ac:dyDescent="0.25">
      <c r="A23" s="408"/>
      <c r="B23" s="92" t="s">
        <v>79</v>
      </c>
      <c r="C23" s="217" t="s">
        <v>23</v>
      </c>
      <c r="D23" s="217" t="s">
        <v>74</v>
      </c>
      <c r="E23" s="217" t="s">
        <v>22</v>
      </c>
      <c r="F23" s="217" t="s">
        <v>123</v>
      </c>
      <c r="G23" s="217" t="s">
        <v>80</v>
      </c>
      <c r="H23" s="319">
        <f>прил._4!K112</f>
        <v>10</v>
      </c>
      <c r="J23" s="248"/>
    </row>
    <row r="24" spans="1:10" s="22" customFormat="1" ht="42.75" x14ac:dyDescent="0.2">
      <c r="A24" s="408">
        <v>2</v>
      </c>
      <c r="B24" s="94" t="s">
        <v>513</v>
      </c>
      <c r="C24" s="208" t="s">
        <v>24</v>
      </c>
      <c r="D24" s="208" t="s">
        <v>65</v>
      </c>
      <c r="E24" s="208" t="s">
        <v>22</v>
      </c>
      <c r="F24" s="208" t="s">
        <v>124</v>
      </c>
      <c r="G24" s="208"/>
      <c r="H24" s="322">
        <f>H25+H28</f>
        <v>5018.8</v>
      </c>
      <c r="J24" s="247"/>
    </row>
    <row r="25" spans="1:10" ht="30" x14ac:dyDescent="0.25">
      <c r="A25" s="408"/>
      <c r="B25" s="91" t="s">
        <v>576</v>
      </c>
      <c r="C25" s="217" t="s">
        <v>24</v>
      </c>
      <c r="D25" s="217" t="s">
        <v>74</v>
      </c>
      <c r="E25" s="217" t="s">
        <v>22</v>
      </c>
      <c r="F25" s="217" t="s">
        <v>124</v>
      </c>
      <c r="G25" s="217"/>
      <c r="H25" s="319">
        <f>H26</f>
        <v>4578.8</v>
      </c>
      <c r="J25" s="244"/>
    </row>
    <row r="26" spans="1:10" x14ac:dyDescent="0.25">
      <c r="A26" s="408"/>
      <c r="B26" s="93" t="str">
        <f>прил._4!B115</f>
        <v>Мероприятия финансируемые за счет средств дорожного фонда</v>
      </c>
      <c r="C26" s="217" t="s">
        <v>24</v>
      </c>
      <c r="D26" s="217" t="s">
        <v>74</v>
      </c>
      <c r="E26" s="217" t="s">
        <v>22</v>
      </c>
      <c r="F26" s="217" t="s">
        <v>125</v>
      </c>
      <c r="G26" s="217"/>
      <c r="H26" s="319">
        <f>H27</f>
        <v>4578.8</v>
      </c>
      <c r="J26" s="244"/>
    </row>
    <row r="27" spans="1:10" s="26" customFormat="1" ht="30" x14ac:dyDescent="0.25">
      <c r="A27" s="408"/>
      <c r="B27" s="92" t="s">
        <v>79</v>
      </c>
      <c r="C27" s="217" t="s">
        <v>24</v>
      </c>
      <c r="D27" s="217" t="s">
        <v>74</v>
      </c>
      <c r="E27" s="217" t="s">
        <v>22</v>
      </c>
      <c r="F27" s="217" t="s">
        <v>125</v>
      </c>
      <c r="G27" s="217" t="s">
        <v>80</v>
      </c>
      <c r="H27" s="319">
        <f>прил._4!K116</f>
        <v>4578.8</v>
      </c>
      <c r="J27" s="244"/>
    </row>
    <row r="28" spans="1:10" s="26" customFormat="1" ht="30" x14ac:dyDescent="0.25">
      <c r="A28" s="408"/>
      <c r="B28" s="134" t="s">
        <v>571</v>
      </c>
      <c r="C28" s="217" t="s">
        <v>24</v>
      </c>
      <c r="D28" s="217" t="s">
        <v>67</v>
      </c>
      <c r="E28" s="217" t="s">
        <v>22</v>
      </c>
      <c r="F28" s="217" t="s">
        <v>124</v>
      </c>
      <c r="G28" s="217"/>
      <c r="H28" s="319">
        <f>H29</f>
        <v>440</v>
      </c>
      <c r="J28" s="244"/>
    </row>
    <row r="29" spans="1:10" s="26" customFormat="1" x14ac:dyDescent="0.25">
      <c r="A29" s="408"/>
      <c r="B29" s="93" t="str">
        <f>прил._4!B118</f>
        <v>Мероприятия финансируемые за счет средств дорожного фонда</v>
      </c>
      <c r="C29" s="217" t="s">
        <v>24</v>
      </c>
      <c r="D29" s="217" t="s">
        <v>67</v>
      </c>
      <c r="E29" s="217" t="s">
        <v>22</v>
      </c>
      <c r="F29" s="217" t="s">
        <v>125</v>
      </c>
      <c r="G29" s="217"/>
      <c r="H29" s="319">
        <f>H30</f>
        <v>440</v>
      </c>
      <c r="J29" s="244"/>
    </row>
    <row r="30" spans="1:10" s="26" customFormat="1" ht="30" x14ac:dyDescent="0.25">
      <c r="A30" s="408"/>
      <c r="B30" s="134" t="s">
        <v>79</v>
      </c>
      <c r="C30" s="217" t="s">
        <v>24</v>
      </c>
      <c r="D30" s="217" t="s">
        <v>67</v>
      </c>
      <c r="E30" s="217" t="s">
        <v>22</v>
      </c>
      <c r="F30" s="217" t="s">
        <v>125</v>
      </c>
      <c r="G30" s="217" t="s">
        <v>80</v>
      </c>
      <c r="H30" s="319">
        <f>прил._4!K119</f>
        <v>440</v>
      </c>
      <c r="J30" s="244"/>
    </row>
    <row r="31" spans="1:10" s="26" customFormat="1" ht="42.75" x14ac:dyDescent="0.25">
      <c r="A31" s="408">
        <v>3</v>
      </c>
      <c r="B31" s="94" t="str">
        <f>прил._4!B86</f>
        <v>Муниципальная программа «Обеспечение безопасности населения и развития казачества в Новодмитриевском сельском поселение"</v>
      </c>
      <c r="C31" s="208" t="s">
        <v>29</v>
      </c>
      <c r="D31" s="208" t="s">
        <v>65</v>
      </c>
      <c r="E31" s="208" t="s">
        <v>22</v>
      </c>
      <c r="F31" s="208" t="s">
        <v>124</v>
      </c>
      <c r="G31" s="208"/>
      <c r="H31" s="322">
        <f>H34+H37+H40+H43</f>
        <v>205.8</v>
      </c>
      <c r="J31" s="244"/>
    </row>
    <row r="32" spans="1:10" s="26" customFormat="1" ht="30" x14ac:dyDescent="0.25">
      <c r="A32" s="408"/>
      <c r="B32" s="93" t="s">
        <v>577</v>
      </c>
      <c r="C32" s="217" t="s">
        <v>29</v>
      </c>
      <c r="D32" s="217" t="s">
        <v>74</v>
      </c>
      <c r="E32" s="217" t="s">
        <v>22</v>
      </c>
      <c r="F32" s="217" t="s">
        <v>124</v>
      </c>
      <c r="G32" s="217"/>
      <c r="H32" s="319">
        <f>H33</f>
        <v>160.80000000000001</v>
      </c>
      <c r="J32" s="244"/>
    </row>
    <row r="33" spans="1:10" ht="35.25" customHeight="1" x14ac:dyDescent="0.25">
      <c r="A33" s="408"/>
      <c r="B33" s="406" t="str">
        <f>прил._4!B88</f>
        <v>Предупреждение и ликвидация чрезвычайных ситуаций, стихийных бедствий природного и техногенного характера</v>
      </c>
      <c r="C33" s="217" t="s">
        <v>29</v>
      </c>
      <c r="D33" s="217" t="s">
        <v>74</v>
      </c>
      <c r="E33" s="217" t="s">
        <v>22</v>
      </c>
      <c r="F33" s="217" t="s">
        <v>142</v>
      </c>
      <c r="G33" s="217"/>
      <c r="H33" s="319">
        <f>H34</f>
        <v>160.80000000000001</v>
      </c>
      <c r="J33" s="244"/>
    </row>
    <row r="34" spans="1:10" ht="30" x14ac:dyDescent="0.25">
      <c r="A34" s="408"/>
      <c r="B34" s="92" t="s">
        <v>79</v>
      </c>
      <c r="C34" s="217" t="s">
        <v>29</v>
      </c>
      <c r="D34" s="217" t="s">
        <v>74</v>
      </c>
      <c r="E34" s="217" t="s">
        <v>22</v>
      </c>
      <c r="F34" s="217" t="s">
        <v>142</v>
      </c>
      <c r="G34" s="217" t="s">
        <v>80</v>
      </c>
      <c r="H34" s="319">
        <f>прил._4!K89</f>
        <v>160.80000000000001</v>
      </c>
      <c r="J34" s="244"/>
    </row>
    <row r="35" spans="1:10" x14ac:dyDescent="0.25">
      <c r="A35" s="408"/>
      <c r="B35" s="65" t="s">
        <v>578</v>
      </c>
      <c r="C35" s="217" t="s">
        <v>29</v>
      </c>
      <c r="D35" s="217" t="s">
        <v>86</v>
      </c>
      <c r="E35" s="217" t="s">
        <v>22</v>
      </c>
      <c r="F35" s="217"/>
      <c r="G35" s="217"/>
      <c r="H35" s="319">
        <f>H37</f>
        <v>5</v>
      </c>
      <c r="J35" s="244"/>
    </row>
    <row r="36" spans="1:10" x14ac:dyDescent="0.25">
      <c r="A36" s="408"/>
      <c r="B36" s="65" t="s">
        <v>579</v>
      </c>
      <c r="C36" s="217" t="s">
        <v>29</v>
      </c>
      <c r="D36" s="217" t="s">
        <v>86</v>
      </c>
      <c r="E36" s="217" t="s">
        <v>22</v>
      </c>
      <c r="F36" s="217" t="s">
        <v>358</v>
      </c>
      <c r="G36" s="217"/>
      <c r="H36" s="319">
        <f>H37</f>
        <v>5</v>
      </c>
      <c r="J36" s="244"/>
    </row>
    <row r="37" spans="1:10" ht="30" x14ac:dyDescent="0.25">
      <c r="A37" s="408"/>
      <c r="B37" s="65" t="s">
        <v>79</v>
      </c>
      <c r="C37" s="217" t="s">
        <v>29</v>
      </c>
      <c r="D37" s="217" t="s">
        <v>86</v>
      </c>
      <c r="E37" s="217" t="s">
        <v>22</v>
      </c>
      <c r="F37" s="217" t="s">
        <v>358</v>
      </c>
      <c r="G37" s="217" t="s">
        <v>80</v>
      </c>
      <c r="H37" s="319">
        <v>5</v>
      </c>
      <c r="J37" s="244"/>
    </row>
    <row r="38" spans="1:10" x14ac:dyDescent="0.25">
      <c r="A38" s="408"/>
      <c r="B38" s="91" t="s">
        <v>567</v>
      </c>
      <c r="C38" s="217" t="s">
        <v>29</v>
      </c>
      <c r="D38" s="217" t="s">
        <v>88</v>
      </c>
      <c r="E38" s="217" t="s">
        <v>22</v>
      </c>
      <c r="F38" s="217" t="s">
        <v>124</v>
      </c>
      <c r="G38" s="217"/>
      <c r="H38" s="319">
        <v>20</v>
      </c>
      <c r="J38" s="244"/>
    </row>
    <row r="39" spans="1:10" ht="29.25" customHeight="1" x14ac:dyDescent="0.25">
      <c r="A39" s="408"/>
      <c r="B39" s="264" t="str">
        <f>прил._4!B100</f>
        <v>Поддержка и развитие Кубанского казачества</v>
      </c>
      <c r="C39" s="217" t="s">
        <v>29</v>
      </c>
      <c r="D39" s="217" t="s">
        <v>88</v>
      </c>
      <c r="E39" s="217" t="s">
        <v>22</v>
      </c>
      <c r="F39" s="217" t="s">
        <v>143</v>
      </c>
      <c r="G39" s="217"/>
      <c r="H39" s="319">
        <v>20</v>
      </c>
      <c r="J39" s="244"/>
    </row>
    <row r="40" spans="1:10" ht="30" x14ac:dyDescent="0.25">
      <c r="A40" s="408"/>
      <c r="B40" s="260" t="s">
        <v>332</v>
      </c>
      <c r="C40" s="217" t="s">
        <v>29</v>
      </c>
      <c r="D40" s="217" t="s">
        <v>88</v>
      </c>
      <c r="E40" s="217" t="s">
        <v>22</v>
      </c>
      <c r="F40" s="217" t="s">
        <v>143</v>
      </c>
      <c r="G40" s="217" t="s">
        <v>105</v>
      </c>
      <c r="H40" s="319">
        <f>прил._4!K101</f>
        <v>20</v>
      </c>
      <c r="J40" s="244"/>
    </row>
    <row r="41" spans="1:10" x14ac:dyDescent="0.25">
      <c r="A41" s="408"/>
      <c r="B41" s="444" t="s">
        <v>617</v>
      </c>
      <c r="C41" s="217" t="s">
        <v>29</v>
      </c>
      <c r="D41" s="217" t="s">
        <v>89</v>
      </c>
      <c r="E41" s="217" t="s">
        <v>22</v>
      </c>
      <c r="F41" s="217" t="s">
        <v>124</v>
      </c>
      <c r="G41" s="217"/>
      <c r="H41" s="319">
        <v>20</v>
      </c>
      <c r="J41" s="244"/>
    </row>
    <row r="42" spans="1:10" x14ac:dyDescent="0.25">
      <c r="A42" s="408"/>
      <c r="B42" s="444" t="s">
        <v>618</v>
      </c>
      <c r="C42" s="217" t="s">
        <v>29</v>
      </c>
      <c r="D42" s="217" t="s">
        <v>89</v>
      </c>
      <c r="E42" s="217" t="s">
        <v>21</v>
      </c>
      <c r="F42" s="217" t="s">
        <v>619</v>
      </c>
      <c r="G42" s="217"/>
      <c r="H42" s="319">
        <v>20</v>
      </c>
      <c r="J42" s="244"/>
    </row>
    <row r="43" spans="1:10" ht="30" x14ac:dyDescent="0.25">
      <c r="A43" s="408"/>
      <c r="B43" s="92" t="s">
        <v>79</v>
      </c>
      <c r="C43" s="217" t="s">
        <v>29</v>
      </c>
      <c r="D43" s="217" t="s">
        <v>89</v>
      </c>
      <c r="E43" s="217" t="s">
        <v>21</v>
      </c>
      <c r="F43" s="217" t="s">
        <v>619</v>
      </c>
      <c r="G43" s="217" t="s">
        <v>80</v>
      </c>
      <c r="H43" s="319">
        <v>20</v>
      </c>
      <c r="J43" s="244"/>
    </row>
    <row r="44" spans="1:10" ht="28.5" x14ac:dyDescent="0.25">
      <c r="A44" s="408">
        <v>4</v>
      </c>
      <c r="B44" s="94" t="str">
        <f>прил._4!B171</f>
        <v>Муниципальная программа "Развитие культуры  в Новодмитриевском сельском поселении на 2024-2026 годы"</v>
      </c>
      <c r="C44" s="208" t="s">
        <v>27</v>
      </c>
      <c r="D44" s="208" t="s">
        <v>65</v>
      </c>
      <c r="E44" s="208" t="s">
        <v>22</v>
      </c>
      <c r="F44" s="208" t="s">
        <v>124</v>
      </c>
      <c r="G44" s="208"/>
      <c r="H44" s="322">
        <f>H46+H49</f>
        <v>6280.1</v>
      </c>
      <c r="J44" s="244"/>
    </row>
    <row r="45" spans="1:10" ht="15.75" x14ac:dyDescent="0.25">
      <c r="A45" s="408"/>
      <c r="B45" s="103" t="s">
        <v>152</v>
      </c>
      <c r="C45" s="217" t="s">
        <v>27</v>
      </c>
      <c r="D45" s="217" t="s">
        <v>74</v>
      </c>
      <c r="E45" s="217" t="s">
        <v>22</v>
      </c>
      <c r="F45" s="217" t="s">
        <v>124</v>
      </c>
      <c r="G45" s="217"/>
      <c r="H45" s="319">
        <f>H49+H46</f>
        <v>6280.1</v>
      </c>
      <c r="J45" s="244"/>
    </row>
    <row r="46" spans="1:10" ht="31.5" x14ac:dyDescent="0.25">
      <c r="A46" s="409"/>
      <c r="B46" s="103" t="s">
        <v>580</v>
      </c>
      <c r="C46" s="217" t="s">
        <v>27</v>
      </c>
      <c r="D46" s="217" t="s">
        <v>74</v>
      </c>
      <c r="E46" s="217" t="s">
        <v>29</v>
      </c>
      <c r="F46" s="217" t="s">
        <v>124</v>
      </c>
      <c r="G46" s="217"/>
      <c r="H46" s="319">
        <f>H47</f>
        <v>6180.1</v>
      </c>
      <c r="J46" s="244"/>
    </row>
    <row r="47" spans="1:10" ht="32.25" customHeight="1" x14ac:dyDescent="0.25">
      <c r="A47" s="409"/>
      <c r="B47" s="103" t="str">
        <f>прил._4!B175</f>
        <v>Расходы на обеспечение деятельности (оказание услуг) муниципальных учреждений</v>
      </c>
      <c r="C47" s="217" t="s">
        <v>27</v>
      </c>
      <c r="D47" s="217" t="s">
        <v>74</v>
      </c>
      <c r="E47" s="217" t="s">
        <v>29</v>
      </c>
      <c r="F47" s="217" t="s">
        <v>126</v>
      </c>
      <c r="G47" s="217"/>
      <c r="H47" s="319">
        <f>H48</f>
        <v>6180.1</v>
      </c>
      <c r="J47" s="244"/>
    </row>
    <row r="48" spans="1:10" ht="31.5" x14ac:dyDescent="0.25">
      <c r="A48" s="409"/>
      <c r="B48" s="103" t="s">
        <v>148</v>
      </c>
      <c r="C48" s="217" t="s">
        <v>27</v>
      </c>
      <c r="D48" s="217" t="s">
        <v>74</v>
      </c>
      <c r="E48" s="217" t="s">
        <v>29</v>
      </c>
      <c r="F48" s="217" t="s">
        <v>126</v>
      </c>
      <c r="G48" s="217" t="s">
        <v>105</v>
      </c>
      <c r="H48" s="319">
        <f>прил._4!K173</f>
        <v>6180.1</v>
      </c>
      <c r="J48" s="244"/>
    </row>
    <row r="49" spans="1:10" x14ac:dyDescent="0.25">
      <c r="A49" s="408"/>
      <c r="B49" s="93" t="s">
        <v>581</v>
      </c>
      <c r="C49" s="217" t="s">
        <v>27</v>
      </c>
      <c r="D49" s="217" t="s">
        <v>74</v>
      </c>
      <c r="E49" s="217" t="s">
        <v>30</v>
      </c>
      <c r="F49" s="217" t="s">
        <v>124</v>
      </c>
      <c r="G49" s="217"/>
      <c r="H49" s="319">
        <f>H51</f>
        <v>100</v>
      </c>
      <c r="J49" s="244"/>
    </row>
    <row r="50" spans="1:10" x14ac:dyDescent="0.25">
      <c r="A50" s="408"/>
      <c r="B50" s="20" t="str">
        <f>прил._4!B180</f>
        <v>Мероприятия в сфере сохранения и развития культуры</v>
      </c>
      <c r="C50" s="217" t="s">
        <v>27</v>
      </c>
      <c r="D50" s="217" t="s">
        <v>74</v>
      </c>
      <c r="E50" s="217" t="s">
        <v>30</v>
      </c>
      <c r="F50" s="217" t="s">
        <v>127</v>
      </c>
      <c r="G50" s="217"/>
      <c r="H50" s="319">
        <f>H51</f>
        <v>100</v>
      </c>
      <c r="J50" s="244"/>
    </row>
    <row r="51" spans="1:10" ht="30" x14ac:dyDescent="0.25">
      <c r="A51" s="408"/>
      <c r="B51" s="91" t="s">
        <v>79</v>
      </c>
      <c r="C51" s="217" t="s">
        <v>27</v>
      </c>
      <c r="D51" s="217" t="s">
        <v>74</v>
      </c>
      <c r="E51" s="217" t="s">
        <v>30</v>
      </c>
      <c r="F51" s="217" t="s">
        <v>127</v>
      </c>
      <c r="G51" s="217" t="s">
        <v>80</v>
      </c>
      <c r="H51" s="319">
        <f>прил._4!K181</f>
        <v>100</v>
      </c>
      <c r="J51" s="244"/>
    </row>
    <row r="52" spans="1:10" ht="29.25" x14ac:dyDescent="0.25">
      <c r="A52" s="408">
        <v>5</v>
      </c>
      <c r="B52" s="95" t="s">
        <v>582</v>
      </c>
      <c r="C52" s="208" t="s">
        <v>30</v>
      </c>
      <c r="D52" s="208" t="s">
        <v>65</v>
      </c>
      <c r="E52" s="208" t="s">
        <v>22</v>
      </c>
      <c r="F52" s="208" t="s">
        <v>124</v>
      </c>
      <c r="G52" s="208"/>
      <c r="H52" s="322">
        <f>H53</f>
        <v>325.10000000000002</v>
      </c>
      <c r="J52" s="244"/>
    </row>
    <row r="53" spans="1:10" x14ac:dyDescent="0.25">
      <c r="A53" s="408"/>
      <c r="B53" s="93" t="str">
        <f>прил._4!B196</f>
        <v>Развитие физической культуры и спорта</v>
      </c>
      <c r="C53" s="217" t="s">
        <v>30</v>
      </c>
      <c r="D53" s="217" t="s">
        <v>74</v>
      </c>
      <c r="E53" s="217" t="s">
        <v>22</v>
      </c>
      <c r="F53" s="217" t="s">
        <v>124</v>
      </c>
      <c r="G53" s="208"/>
      <c r="H53" s="322">
        <f>H54</f>
        <v>325.10000000000002</v>
      </c>
      <c r="J53" s="244"/>
    </row>
    <row r="54" spans="1:10" ht="30" x14ac:dyDescent="0.25">
      <c r="A54" s="408"/>
      <c r="B54" s="20" t="s">
        <v>583</v>
      </c>
      <c r="C54" s="217" t="s">
        <v>30</v>
      </c>
      <c r="D54" s="217" t="s">
        <v>74</v>
      </c>
      <c r="E54" s="217" t="s">
        <v>25</v>
      </c>
      <c r="F54" s="217" t="s">
        <v>124</v>
      </c>
      <c r="G54" s="217"/>
      <c r="H54" s="319">
        <f>H56+H57</f>
        <v>325.10000000000002</v>
      </c>
      <c r="J54" s="244"/>
    </row>
    <row r="55" spans="1:10" x14ac:dyDescent="0.25">
      <c r="A55" s="408"/>
      <c r="B55" s="20" t="s">
        <v>584</v>
      </c>
      <c r="C55" s="217" t="s">
        <v>30</v>
      </c>
      <c r="D55" s="217" t="s">
        <v>74</v>
      </c>
      <c r="E55" s="217" t="s">
        <v>25</v>
      </c>
      <c r="F55" s="217" t="s">
        <v>128</v>
      </c>
      <c r="G55" s="217"/>
      <c r="H55" s="319">
        <v>307</v>
      </c>
      <c r="J55" s="244"/>
    </row>
    <row r="56" spans="1:10" ht="60" x14ac:dyDescent="0.25">
      <c r="A56" s="408"/>
      <c r="B56" s="19" t="s">
        <v>75</v>
      </c>
      <c r="C56" s="217" t="s">
        <v>30</v>
      </c>
      <c r="D56" s="217" t="s">
        <v>74</v>
      </c>
      <c r="E56" s="217" t="s">
        <v>25</v>
      </c>
      <c r="F56" s="217" t="s">
        <v>128</v>
      </c>
      <c r="G56" s="217" t="s">
        <v>76</v>
      </c>
      <c r="H56" s="319">
        <f>прил._4!K199</f>
        <v>295.10000000000002</v>
      </c>
      <c r="J56" s="244"/>
    </row>
    <row r="57" spans="1:10" ht="30" x14ac:dyDescent="0.25">
      <c r="A57" s="408"/>
      <c r="B57" s="62" t="s">
        <v>79</v>
      </c>
      <c r="C57" s="217" t="s">
        <v>30</v>
      </c>
      <c r="D57" s="217" t="s">
        <v>74</v>
      </c>
      <c r="E57" s="217" t="s">
        <v>25</v>
      </c>
      <c r="F57" s="217" t="s">
        <v>128</v>
      </c>
      <c r="G57" s="217" t="s">
        <v>80</v>
      </c>
      <c r="H57" s="319">
        <f>прил._4!K200</f>
        <v>30</v>
      </c>
      <c r="J57" s="244"/>
    </row>
    <row r="58" spans="1:10" ht="50.25" customHeight="1" x14ac:dyDescent="0.25">
      <c r="A58" s="408">
        <v>6</v>
      </c>
      <c r="B58" s="94" t="str">
        <f>прил._4!B163</f>
        <v>Муниципальная программа "Молодежь Северского района в Новодмитриевском сельском поселении  2024-2026 годы"</v>
      </c>
      <c r="C58" s="208" t="s">
        <v>97</v>
      </c>
      <c r="D58" s="208" t="s">
        <v>65</v>
      </c>
      <c r="E58" s="208" t="s">
        <v>22</v>
      </c>
      <c r="F58" s="208" t="s">
        <v>124</v>
      </c>
      <c r="G58" s="208"/>
      <c r="H58" s="322">
        <f>H59</f>
        <v>325.10000000000002</v>
      </c>
      <c r="I58" s="29"/>
      <c r="J58" s="244"/>
    </row>
    <row r="59" spans="1:10" ht="30" x14ac:dyDescent="0.25">
      <c r="A59" s="408"/>
      <c r="B59" s="115" t="s">
        <v>333</v>
      </c>
      <c r="C59" s="217" t="s">
        <v>97</v>
      </c>
      <c r="D59" s="217" t="s">
        <v>74</v>
      </c>
      <c r="E59" s="217" t="s">
        <v>22</v>
      </c>
      <c r="F59" s="217" t="s">
        <v>124</v>
      </c>
      <c r="G59" s="217"/>
      <c r="H59" s="319">
        <f>H60</f>
        <v>325.10000000000002</v>
      </c>
      <c r="I59" s="29"/>
      <c r="J59" s="244"/>
    </row>
    <row r="60" spans="1:10" ht="45" x14ac:dyDescent="0.25">
      <c r="A60" s="408"/>
      <c r="B60" s="30" t="s">
        <v>585</v>
      </c>
      <c r="C60" s="217" t="s">
        <v>97</v>
      </c>
      <c r="D60" s="217" t="s">
        <v>74</v>
      </c>
      <c r="E60" s="217" t="s">
        <v>21</v>
      </c>
      <c r="F60" s="217" t="s">
        <v>124</v>
      </c>
      <c r="G60" s="217"/>
      <c r="H60" s="319">
        <f>H61</f>
        <v>325.10000000000002</v>
      </c>
      <c r="I60" s="29"/>
      <c r="J60" s="244"/>
    </row>
    <row r="61" spans="1:10" ht="24" customHeight="1" x14ac:dyDescent="0.25">
      <c r="A61" s="410"/>
      <c r="B61" s="62" t="s">
        <v>35</v>
      </c>
      <c r="C61" s="217" t="s">
        <v>97</v>
      </c>
      <c r="D61" s="217" t="s">
        <v>74</v>
      </c>
      <c r="E61" s="217" t="s">
        <v>21</v>
      </c>
      <c r="F61" s="217" t="s">
        <v>129</v>
      </c>
      <c r="G61" s="217"/>
      <c r="H61" s="319">
        <f>H62+H63</f>
        <v>325.10000000000002</v>
      </c>
      <c r="I61" s="29"/>
      <c r="J61" s="244"/>
    </row>
    <row r="62" spans="1:10" ht="60" x14ac:dyDescent="0.25">
      <c r="A62" s="408"/>
      <c r="B62" s="62" t="s">
        <v>75</v>
      </c>
      <c r="C62" s="217" t="str">
        <f>прил._4!F167</f>
        <v>10</v>
      </c>
      <c r="D62" s="217" t="str">
        <f>прил._4!G167</f>
        <v>1</v>
      </c>
      <c r="E62" s="217" t="str">
        <f>прил._4!H167</f>
        <v>01</v>
      </c>
      <c r="F62" s="217" t="str">
        <f>прил._4!I167</f>
        <v>10520</v>
      </c>
      <c r="G62" s="217" t="s">
        <v>76</v>
      </c>
      <c r="H62" s="319">
        <f>прил._4!K167</f>
        <v>295.10000000000002</v>
      </c>
      <c r="I62" s="29"/>
      <c r="J62" s="244"/>
    </row>
    <row r="63" spans="1:10" ht="30" x14ac:dyDescent="0.25">
      <c r="A63" s="408"/>
      <c r="B63" s="62" t="s">
        <v>79</v>
      </c>
      <c r="C63" s="217" t="s">
        <v>97</v>
      </c>
      <c r="D63" s="217" t="s">
        <v>74</v>
      </c>
      <c r="E63" s="217" t="s">
        <v>21</v>
      </c>
      <c r="F63" s="217" t="s">
        <v>129</v>
      </c>
      <c r="G63" s="217" t="s">
        <v>80</v>
      </c>
      <c r="H63" s="319">
        <f>прил._4!K168</f>
        <v>30</v>
      </c>
      <c r="I63" s="29"/>
      <c r="J63" s="244"/>
    </row>
    <row r="64" spans="1:10" ht="30" hidden="1" x14ac:dyDescent="0.25">
      <c r="A64" s="408"/>
      <c r="B64" s="25" t="s">
        <v>79</v>
      </c>
      <c r="C64" s="217" t="s">
        <v>97</v>
      </c>
      <c r="D64" s="217" t="s">
        <v>74</v>
      </c>
      <c r="E64" s="217" t="s">
        <v>23</v>
      </c>
      <c r="F64" s="217" t="s">
        <v>129</v>
      </c>
      <c r="G64" s="217" t="s">
        <v>76</v>
      </c>
      <c r="H64" s="319"/>
      <c r="I64" s="29"/>
      <c r="J64" s="244"/>
    </row>
    <row r="65" spans="1:10" ht="21" hidden="1" customHeight="1" x14ac:dyDescent="0.25">
      <c r="A65" s="408"/>
      <c r="B65" s="91" t="s">
        <v>79</v>
      </c>
      <c r="C65" s="217" t="s">
        <v>97</v>
      </c>
      <c r="D65" s="217" t="s">
        <v>74</v>
      </c>
      <c r="E65" s="217" t="s">
        <v>23</v>
      </c>
      <c r="F65" s="217" t="s">
        <v>129</v>
      </c>
      <c r="G65" s="217" t="s">
        <v>80</v>
      </c>
      <c r="H65" s="319"/>
      <c r="I65" s="29">
        <v>0</v>
      </c>
      <c r="J65" s="244"/>
    </row>
    <row r="66" spans="1:10" ht="42.75" x14ac:dyDescent="0.25">
      <c r="A66" s="409">
        <v>7</v>
      </c>
      <c r="B66" s="94" t="str">
        <f>прил._4!B65</f>
        <v>Муниципальная программа "Региональная политика и развитие гражданского общества в Новодмитриевском сельском поселении на 2024-2026 годы"</v>
      </c>
      <c r="C66" s="208" t="s">
        <v>41</v>
      </c>
      <c r="D66" s="208" t="s">
        <v>65</v>
      </c>
      <c r="E66" s="208" t="s">
        <v>22</v>
      </c>
      <c r="F66" s="208" t="s">
        <v>124</v>
      </c>
      <c r="G66" s="375"/>
      <c r="H66" s="322">
        <f>H67</f>
        <v>14.4</v>
      </c>
      <c r="J66" s="244"/>
    </row>
    <row r="67" spans="1:10" x14ac:dyDescent="0.25">
      <c r="A67" s="409"/>
      <c r="B67" s="93" t="s">
        <v>90</v>
      </c>
      <c r="C67" s="217" t="s">
        <v>41</v>
      </c>
      <c r="D67" s="217" t="s">
        <v>74</v>
      </c>
      <c r="E67" s="217" t="s">
        <v>22</v>
      </c>
      <c r="F67" s="217" t="s">
        <v>124</v>
      </c>
      <c r="G67" s="376"/>
      <c r="H67" s="319">
        <f>H68</f>
        <v>14.4</v>
      </c>
      <c r="J67" s="244"/>
    </row>
    <row r="68" spans="1:10" ht="33.75" customHeight="1" x14ac:dyDescent="0.25">
      <c r="A68" s="409"/>
      <c r="B68" s="93" t="s">
        <v>91</v>
      </c>
      <c r="C68" s="217" t="s">
        <v>41</v>
      </c>
      <c r="D68" s="217" t="s">
        <v>74</v>
      </c>
      <c r="E68" s="217" t="s">
        <v>22</v>
      </c>
      <c r="F68" s="217" t="s">
        <v>130</v>
      </c>
      <c r="G68" s="376"/>
      <c r="H68" s="319">
        <f>H69</f>
        <v>14.4</v>
      </c>
      <c r="J68" s="244"/>
    </row>
    <row r="69" spans="1:10" x14ac:dyDescent="0.25">
      <c r="A69" s="409"/>
      <c r="B69" s="20" t="str">
        <f>прил._4!B68</f>
        <v>Социальное обеспечение и иные выплаты населению</v>
      </c>
      <c r="C69" s="217" t="s">
        <v>41</v>
      </c>
      <c r="D69" s="217" t="s">
        <v>74</v>
      </c>
      <c r="E69" s="217" t="s">
        <v>22</v>
      </c>
      <c r="F69" s="217" t="s">
        <v>130</v>
      </c>
      <c r="G69" s="376" t="s">
        <v>110</v>
      </c>
      <c r="H69" s="319">
        <f>прил._4!K68</f>
        <v>14.4</v>
      </c>
      <c r="J69" s="244"/>
    </row>
    <row r="70" spans="1:10" ht="32.25" hidden="1" customHeight="1" x14ac:dyDescent="0.25">
      <c r="A70" s="409"/>
      <c r="B70" s="63" t="s">
        <v>149</v>
      </c>
      <c r="C70" s="217" t="s">
        <v>39</v>
      </c>
      <c r="D70" s="217" t="s">
        <v>65</v>
      </c>
      <c r="E70" s="217" t="s">
        <v>22</v>
      </c>
      <c r="F70" s="217" t="s">
        <v>124</v>
      </c>
      <c r="G70" s="377"/>
      <c r="H70" s="322"/>
      <c r="J70" s="244"/>
    </row>
    <row r="71" spans="1:10" ht="22.5" hidden="1" customHeight="1" x14ac:dyDescent="0.25">
      <c r="A71" s="409"/>
      <c r="B71" s="104" t="s">
        <v>150</v>
      </c>
      <c r="C71" s="217" t="s">
        <v>39</v>
      </c>
      <c r="D71" s="217" t="s">
        <v>74</v>
      </c>
      <c r="E71" s="217" t="s">
        <v>22</v>
      </c>
      <c r="F71" s="217" t="s">
        <v>151</v>
      </c>
      <c r="G71" s="377"/>
      <c r="H71" s="319"/>
      <c r="J71" s="244"/>
    </row>
    <row r="72" spans="1:10" ht="30" hidden="1" customHeight="1" x14ac:dyDescent="0.25">
      <c r="A72" s="409"/>
      <c r="B72" s="104" t="s">
        <v>104</v>
      </c>
      <c r="C72" s="217" t="s">
        <v>39</v>
      </c>
      <c r="D72" s="217" t="s">
        <v>74</v>
      </c>
      <c r="E72" s="217" t="s">
        <v>22</v>
      </c>
      <c r="F72" s="217" t="s">
        <v>151</v>
      </c>
      <c r="G72" s="377" t="s">
        <v>105</v>
      </c>
      <c r="H72" s="319"/>
      <c r="J72" s="244"/>
    </row>
    <row r="73" spans="1:10" s="22" customFormat="1" ht="42.75" x14ac:dyDescent="0.2">
      <c r="A73" s="409">
        <v>8</v>
      </c>
      <c r="B73" s="123" t="s">
        <v>514</v>
      </c>
      <c r="C73" s="208" t="s">
        <v>39</v>
      </c>
      <c r="D73" s="208" t="s">
        <v>65</v>
      </c>
      <c r="E73" s="208" t="s">
        <v>22</v>
      </c>
      <c r="F73" s="208" t="s">
        <v>124</v>
      </c>
      <c r="G73" s="378"/>
      <c r="H73" s="322">
        <f>H76</f>
        <v>40</v>
      </c>
      <c r="J73" s="247"/>
    </row>
    <row r="74" spans="1:10" ht="45" x14ac:dyDescent="0.25">
      <c r="A74" s="409"/>
      <c r="B74" s="122" t="str">
        <f>прил._4!B190</f>
        <v>Основные мероприятия "Поддержка социально-ориентированных некоммерческих организаций в Новодмитриевском сельском поселении"</v>
      </c>
      <c r="C74" s="217" t="s">
        <v>39</v>
      </c>
      <c r="D74" s="217" t="s">
        <v>74</v>
      </c>
      <c r="E74" s="217" t="s">
        <v>22</v>
      </c>
      <c r="F74" s="217" t="s">
        <v>124</v>
      </c>
      <c r="G74" s="377"/>
      <c r="H74" s="319">
        <f>H75</f>
        <v>40</v>
      </c>
      <c r="J74" s="244"/>
    </row>
    <row r="75" spans="1:10" ht="30" customHeight="1" x14ac:dyDescent="0.25">
      <c r="A75" s="409"/>
      <c r="B75" s="122" t="s">
        <v>153</v>
      </c>
      <c r="C75" s="217" t="s">
        <v>39</v>
      </c>
      <c r="D75" s="217" t="s">
        <v>74</v>
      </c>
      <c r="E75" s="217" t="s">
        <v>22</v>
      </c>
      <c r="F75" s="217" t="s">
        <v>151</v>
      </c>
      <c r="G75" s="377"/>
      <c r="H75" s="319">
        <f>H76</f>
        <v>40</v>
      </c>
      <c r="J75" s="244"/>
    </row>
    <row r="76" spans="1:10" ht="30" x14ac:dyDescent="0.25">
      <c r="A76" s="409"/>
      <c r="B76" s="122" t="s">
        <v>104</v>
      </c>
      <c r="C76" s="217" t="s">
        <v>39</v>
      </c>
      <c r="D76" s="217" t="s">
        <v>74</v>
      </c>
      <c r="E76" s="217" t="s">
        <v>22</v>
      </c>
      <c r="F76" s="217" t="s">
        <v>151</v>
      </c>
      <c r="G76" s="377" t="s">
        <v>105</v>
      </c>
      <c r="H76" s="319">
        <f>прил._4!K192</f>
        <v>40</v>
      </c>
      <c r="J76" s="244"/>
    </row>
    <row r="77" spans="1:10" ht="58.5" customHeight="1" x14ac:dyDescent="0.25">
      <c r="A77" s="409">
        <v>9</v>
      </c>
      <c r="B77" s="261" t="str">
        <f>прил._4!B69</f>
        <v>Муниципальная программа "Социально-экономическое развитие в Новодмитриевском сельском поселении "</v>
      </c>
      <c r="C77" s="208" t="s">
        <v>40</v>
      </c>
      <c r="D77" s="208" t="s">
        <v>65</v>
      </c>
      <c r="E77" s="208" t="s">
        <v>22</v>
      </c>
      <c r="F77" s="208" t="s">
        <v>124</v>
      </c>
      <c r="G77" s="378"/>
      <c r="H77" s="322">
        <f>H80</f>
        <v>150</v>
      </c>
      <c r="J77" s="244"/>
    </row>
    <row r="78" spans="1:10" x14ac:dyDescent="0.25">
      <c r="A78" s="409"/>
      <c r="B78" s="120" t="str">
        <f>прил._4!B70</f>
        <v>Основные мероприятия "Упрвление муниципальной собственностью"</v>
      </c>
      <c r="C78" s="217" t="s">
        <v>40</v>
      </c>
      <c r="D78" s="217" t="s">
        <v>74</v>
      </c>
      <c r="E78" s="217" t="s">
        <v>22</v>
      </c>
      <c r="F78" s="217" t="s">
        <v>124</v>
      </c>
      <c r="G78" s="377"/>
      <c r="H78" s="319">
        <f>H80</f>
        <v>150</v>
      </c>
      <c r="J78" s="244"/>
    </row>
    <row r="79" spans="1:10" ht="45" x14ac:dyDescent="0.25">
      <c r="A79" s="409"/>
      <c r="B79" s="262" t="s">
        <v>482</v>
      </c>
      <c r="C79" s="217" t="s">
        <v>40</v>
      </c>
      <c r="D79" s="217" t="s">
        <v>74</v>
      </c>
      <c r="E79" s="217" t="s">
        <v>22</v>
      </c>
      <c r="F79" s="217" t="s">
        <v>169</v>
      </c>
      <c r="G79" s="377"/>
      <c r="H79" s="319">
        <f>H80</f>
        <v>150</v>
      </c>
      <c r="J79" s="244"/>
    </row>
    <row r="80" spans="1:10" ht="30" x14ac:dyDescent="0.25">
      <c r="A80" s="409"/>
      <c r="B80" s="263" t="s">
        <v>79</v>
      </c>
      <c r="C80" s="217" t="s">
        <v>40</v>
      </c>
      <c r="D80" s="217" t="s">
        <v>74</v>
      </c>
      <c r="E80" s="217" t="s">
        <v>22</v>
      </c>
      <c r="F80" s="217" t="s">
        <v>169</v>
      </c>
      <c r="G80" s="377" t="s">
        <v>80</v>
      </c>
      <c r="H80" s="319">
        <f>прил._4!K72</f>
        <v>150</v>
      </c>
      <c r="J80" s="244"/>
    </row>
    <row r="81" spans="1:14" ht="66" customHeight="1" x14ac:dyDescent="0.25">
      <c r="A81" s="409"/>
      <c r="B81" s="65" t="str">
        <f>прил._4!B102</f>
        <v>Муниципальная программа "Профилактика по незаконному обороту наркотических средств,психотропных веществ и их прекурсов на территории Новодмитриевского сельского поселения"</v>
      </c>
      <c r="C81" s="208" t="s">
        <v>45</v>
      </c>
      <c r="D81" s="208" t="s">
        <v>65</v>
      </c>
      <c r="E81" s="208" t="s">
        <v>22</v>
      </c>
      <c r="F81" s="208" t="s">
        <v>124</v>
      </c>
      <c r="G81" s="379"/>
      <c r="H81" s="322">
        <f>H82</f>
        <v>3</v>
      </c>
      <c r="J81" s="244"/>
    </row>
    <row r="82" spans="1:14" x14ac:dyDescent="0.25">
      <c r="A82" s="409"/>
      <c r="B82" s="65" t="str">
        <f>прил._4!B103</f>
        <v>Противодействие незаконному обороту наркотиков</v>
      </c>
      <c r="C82" s="217" t="s">
        <v>45</v>
      </c>
      <c r="D82" s="217" t="s">
        <v>74</v>
      </c>
      <c r="E82" s="217" t="s">
        <v>22</v>
      </c>
      <c r="F82" s="217" t="s">
        <v>124</v>
      </c>
      <c r="G82" s="380"/>
      <c r="H82" s="319">
        <f>H83</f>
        <v>3</v>
      </c>
      <c r="J82" s="244"/>
    </row>
    <row r="83" spans="1:14" ht="45" x14ac:dyDescent="0.25">
      <c r="A83" s="409"/>
      <c r="B83" s="65" t="str">
        <f>прил._4!B104</f>
        <v>Основное мероприятие "Организация и осуществление мероприятий по работе с детьми и молодежью, направленную на профилактику распространения и употребления наркотических средств"</v>
      </c>
      <c r="C83" s="217" t="s">
        <v>45</v>
      </c>
      <c r="D83" s="217" t="s">
        <v>74</v>
      </c>
      <c r="E83" s="217" t="s">
        <v>21</v>
      </c>
      <c r="F83" s="217" t="s">
        <v>124</v>
      </c>
      <c r="G83" s="380"/>
      <c r="H83" s="319">
        <f>H85</f>
        <v>3</v>
      </c>
      <c r="J83" s="244"/>
    </row>
    <row r="84" spans="1:14" ht="30" x14ac:dyDescent="0.25">
      <c r="A84" s="409"/>
      <c r="B84" s="65" t="str">
        <f>прил._4!B105</f>
        <v>Противодействие наркомании и незаконному обороту наркотических средств, психотропных веществ и их прекурсов</v>
      </c>
      <c r="C84" s="217" t="s">
        <v>45</v>
      </c>
      <c r="D84" s="217" t="s">
        <v>74</v>
      </c>
      <c r="E84" s="217" t="s">
        <v>21</v>
      </c>
      <c r="F84" s="217" t="s">
        <v>439</v>
      </c>
      <c r="G84" s="380"/>
      <c r="H84" s="319">
        <v>3</v>
      </c>
      <c r="J84" s="244"/>
    </row>
    <row r="85" spans="1:14" ht="30" x14ac:dyDescent="0.25">
      <c r="A85" s="409"/>
      <c r="B85" s="65" t="s">
        <v>79</v>
      </c>
      <c r="C85" s="217" t="s">
        <v>45</v>
      </c>
      <c r="D85" s="217" t="s">
        <v>74</v>
      </c>
      <c r="E85" s="217" t="s">
        <v>21</v>
      </c>
      <c r="F85" s="217" t="s">
        <v>439</v>
      </c>
      <c r="G85" s="380" t="s">
        <v>80</v>
      </c>
      <c r="H85" s="319">
        <f>прил._4!K106</f>
        <v>3</v>
      </c>
      <c r="J85" s="244"/>
    </row>
    <row r="86" spans="1:14" ht="43.5" x14ac:dyDescent="0.25">
      <c r="A86" s="408">
        <v>10</v>
      </c>
      <c r="B86" s="95" t="str">
        <f>прил._4!B121</f>
        <v>Муниципальная программа "Информационное общество Северского района в Новодмитриевском сельском поселении на 2024-2026 годы"</v>
      </c>
      <c r="C86" s="208" t="s">
        <v>98</v>
      </c>
      <c r="D86" s="208" t="s">
        <v>65</v>
      </c>
      <c r="E86" s="208" t="s">
        <v>22</v>
      </c>
      <c r="F86" s="208" t="s">
        <v>124</v>
      </c>
      <c r="G86" s="208"/>
      <c r="H86" s="322">
        <f>H90+H87</f>
        <v>634.29999999999995</v>
      </c>
      <c r="J86" s="244"/>
    </row>
    <row r="87" spans="1:14" ht="27.75" customHeight="1" x14ac:dyDescent="0.25">
      <c r="A87" s="408"/>
      <c r="B87" s="91" t="str">
        <f>прил._4!B122</f>
        <v>Основное мероприятие "Информационное обеспечение и сопровождение</v>
      </c>
      <c r="C87" s="217" t="s">
        <v>98</v>
      </c>
      <c r="D87" s="217" t="s">
        <v>74</v>
      </c>
      <c r="E87" s="217" t="s">
        <v>22</v>
      </c>
      <c r="F87" s="217" t="s">
        <v>124</v>
      </c>
      <c r="G87" s="217"/>
      <c r="H87" s="319">
        <f>H89</f>
        <v>150</v>
      </c>
      <c r="J87" s="244"/>
    </row>
    <row r="88" spans="1:14" x14ac:dyDescent="0.25">
      <c r="A88" s="408"/>
      <c r="B88" s="20" t="s">
        <v>56</v>
      </c>
      <c r="C88" s="217" t="s">
        <v>98</v>
      </c>
      <c r="D88" s="217" t="s">
        <v>74</v>
      </c>
      <c r="E88" s="217" t="s">
        <v>22</v>
      </c>
      <c r="F88" s="217" t="s">
        <v>131</v>
      </c>
      <c r="G88" s="217"/>
      <c r="H88" s="319">
        <v>150</v>
      </c>
      <c r="J88" s="244"/>
    </row>
    <row r="89" spans="1:14" ht="30" x14ac:dyDescent="0.25">
      <c r="A89" s="408"/>
      <c r="B89" s="92" t="s">
        <v>79</v>
      </c>
      <c r="C89" s="217" t="s">
        <v>98</v>
      </c>
      <c r="D89" s="217" t="s">
        <v>74</v>
      </c>
      <c r="E89" s="217" t="s">
        <v>22</v>
      </c>
      <c r="F89" s="217" t="s">
        <v>131</v>
      </c>
      <c r="G89" s="217" t="s">
        <v>80</v>
      </c>
      <c r="H89" s="319">
        <f>прил._4!K206</f>
        <v>150</v>
      </c>
      <c r="J89" s="244"/>
    </row>
    <row r="90" spans="1:14" ht="31.5" customHeight="1" x14ac:dyDescent="0.25">
      <c r="A90" s="408"/>
      <c r="B90" s="91" t="str">
        <f>прил._4!B204</f>
        <v>Основное мероприятие "Информационное обеспечение и сопровождение"</v>
      </c>
      <c r="C90" s="217" t="s">
        <v>98</v>
      </c>
      <c r="D90" s="217" t="s">
        <v>67</v>
      </c>
      <c r="E90" s="217" t="s">
        <v>22</v>
      </c>
      <c r="F90" s="217" t="s">
        <v>124</v>
      </c>
      <c r="G90" s="217"/>
      <c r="H90" s="319">
        <f>H91</f>
        <v>484.3</v>
      </c>
      <c r="J90" s="246"/>
      <c r="K90" s="28"/>
      <c r="L90" s="28"/>
      <c r="M90" s="28"/>
      <c r="N90" s="28"/>
    </row>
    <row r="91" spans="1:14" x14ac:dyDescent="0.25">
      <c r="A91" s="408"/>
      <c r="B91" s="20" t="str">
        <f>прил._4!B205</f>
        <v>Информационное обеспечение деятельности администрации</v>
      </c>
      <c r="C91" s="217" t="s">
        <v>98</v>
      </c>
      <c r="D91" s="217" t="s">
        <v>67</v>
      </c>
      <c r="E91" s="217" t="s">
        <v>22</v>
      </c>
      <c r="F91" s="217" t="s">
        <v>132</v>
      </c>
      <c r="G91" s="217"/>
      <c r="H91" s="319">
        <f>H92</f>
        <v>484.3</v>
      </c>
      <c r="J91" s="246"/>
      <c r="K91" s="28"/>
      <c r="L91" s="28"/>
      <c r="M91" s="28"/>
      <c r="N91" s="28"/>
    </row>
    <row r="92" spans="1:14" ht="27.75" customHeight="1" x14ac:dyDescent="0.25">
      <c r="A92" s="408"/>
      <c r="B92" s="92" t="s">
        <v>79</v>
      </c>
      <c r="C92" s="217" t="s">
        <v>98</v>
      </c>
      <c r="D92" s="217" t="s">
        <v>67</v>
      </c>
      <c r="E92" s="217" t="s">
        <v>22</v>
      </c>
      <c r="F92" s="217" t="s">
        <v>132</v>
      </c>
      <c r="G92" s="217" t="s">
        <v>80</v>
      </c>
      <c r="H92" s="319">
        <f>прил._4!K124</f>
        <v>484.3</v>
      </c>
      <c r="J92" s="246"/>
      <c r="K92" s="28"/>
      <c r="L92" s="28"/>
      <c r="M92" s="28"/>
      <c r="N92" s="28"/>
    </row>
    <row r="93" spans="1:14" ht="42.75" x14ac:dyDescent="0.25">
      <c r="A93" s="408">
        <v>11</v>
      </c>
      <c r="B93" s="94" t="s">
        <v>519</v>
      </c>
      <c r="C93" s="217" t="s">
        <v>94</v>
      </c>
      <c r="D93" s="217" t="s">
        <v>65</v>
      </c>
      <c r="E93" s="217" t="s">
        <v>22</v>
      </c>
      <c r="F93" s="217" t="s">
        <v>124</v>
      </c>
      <c r="G93" s="217"/>
      <c r="H93" s="319">
        <f>H96</f>
        <v>10</v>
      </c>
      <c r="I93" s="29" t="e">
        <v>#REF!</v>
      </c>
      <c r="J93" s="244"/>
    </row>
    <row r="94" spans="1:14" ht="30" x14ac:dyDescent="0.25">
      <c r="A94" s="408"/>
      <c r="B94" s="264" t="str">
        <f>прил._4!B127</f>
        <v>Развитие малого и среднего предпринимательства на территории поселения</v>
      </c>
      <c r="C94" s="217" t="s">
        <v>94</v>
      </c>
      <c r="D94" s="217" t="s">
        <v>74</v>
      </c>
      <c r="E94" s="217" t="s">
        <v>22</v>
      </c>
      <c r="F94" s="217" t="s">
        <v>124</v>
      </c>
      <c r="G94" s="217"/>
      <c r="H94" s="319">
        <f>H96</f>
        <v>10</v>
      </c>
      <c r="J94" s="244"/>
    </row>
    <row r="95" spans="1:14" ht="30" x14ac:dyDescent="0.25">
      <c r="A95" s="408"/>
      <c r="B95" s="91" t="str">
        <f>прил._4!B128</f>
        <v>Основное мероприятие "Муниципальная поддержка малого среднего предпринимательства,включая крестьянские(фермерские)хозяйства"</v>
      </c>
      <c r="C95" s="217" t="s">
        <v>94</v>
      </c>
      <c r="D95" s="217" t="s">
        <v>74</v>
      </c>
      <c r="E95" s="217" t="s">
        <v>21</v>
      </c>
      <c r="F95" s="217" t="s">
        <v>144</v>
      </c>
      <c r="G95" s="217"/>
      <c r="H95" s="319">
        <f>H96</f>
        <v>10</v>
      </c>
      <c r="J95" s="244"/>
    </row>
    <row r="96" spans="1:14" ht="30" x14ac:dyDescent="0.25">
      <c r="A96" s="408"/>
      <c r="B96" s="92" t="s">
        <v>79</v>
      </c>
      <c r="C96" s="217" t="s">
        <v>94</v>
      </c>
      <c r="D96" s="217" t="s">
        <v>74</v>
      </c>
      <c r="E96" s="217" t="s">
        <v>21</v>
      </c>
      <c r="F96" s="217" t="s">
        <v>144</v>
      </c>
      <c r="G96" s="217" t="s">
        <v>80</v>
      </c>
      <c r="H96" s="319">
        <f>прил._4!K129</f>
        <v>10</v>
      </c>
      <c r="J96" s="244"/>
    </row>
    <row r="97" spans="1:44" ht="57.75" customHeight="1" x14ac:dyDescent="0.25">
      <c r="A97" s="408">
        <v>12</v>
      </c>
      <c r="B97" s="94" t="str">
        <f>прил._4!B132</f>
        <v>Муниципальная программа "Развитие жилищно-коммунальной инфраструктуры в Новодмитриевском сельском поселении на 2024-2026 годы"</v>
      </c>
      <c r="C97" s="208" t="s">
        <v>99</v>
      </c>
      <c r="D97" s="208" t="s">
        <v>65</v>
      </c>
      <c r="E97" s="208" t="s">
        <v>22</v>
      </c>
      <c r="F97" s="208" t="s">
        <v>124</v>
      </c>
      <c r="G97" s="208"/>
      <c r="H97" s="322">
        <f>H98</f>
        <v>5658.2999999999993</v>
      </c>
      <c r="J97" s="244"/>
    </row>
    <row r="98" spans="1:44" ht="45" x14ac:dyDescent="0.25">
      <c r="A98" s="408"/>
      <c r="B98" s="93" t="str">
        <f>прил._4!B132</f>
        <v>Муниципальная программа "Развитие жилищно-коммунальной инфраструктуры в Новодмитриевском сельском поселении на 2024-2026 годы"</v>
      </c>
      <c r="C98" s="217" t="s">
        <v>99</v>
      </c>
      <c r="D98" s="217" t="s">
        <v>67</v>
      </c>
      <c r="E98" s="217" t="s">
        <v>22</v>
      </c>
      <c r="F98" s="217" t="s">
        <v>124</v>
      </c>
      <c r="G98" s="217"/>
      <c r="H98" s="319">
        <f>H99+H102</f>
        <v>5658.2999999999993</v>
      </c>
      <c r="J98" s="244"/>
    </row>
    <row r="99" spans="1:44" x14ac:dyDescent="0.25">
      <c r="A99" s="408"/>
      <c r="B99" s="96" t="str">
        <f>прил._4!B134</f>
        <v>Мероприятия в области коммунального хозяйства</v>
      </c>
      <c r="C99" s="217" t="s">
        <v>99</v>
      </c>
      <c r="D99" s="217" t="s">
        <v>67</v>
      </c>
      <c r="E99" s="217" t="s">
        <v>22</v>
      </c>
      <c r="F99" s="217" t="s">
        <v>145</v>
      </c>
      <c r="G99" s="217"/>
      <c r="H99" s="319">
        <f>H100</f>
        <v>5401.0999999999995</v>
      </c>
      <c r="J99" s="244"/>
    </row>
    <row r="100" spans="1:44" ht="30" x14ac:dyDescent="0.25">
      <c r="A100" s="408"/>
      <c r="B100" s="91" t="s">
        <v>79</v>
      </c>
      <c r="C100" s="217" t="s">
        <v>99</v>
      </c>
      <c r="D100" s="217" t="s">
        <v>67</v>
      </c>
      <c r="E100" s="217" t="s">
        <v>22</v>
      </c>
      <c r="F100" s="217" t="s">
        <v>145</v>
      </c>
      <c r="G100" s="217" t="s">
        <v>80</v>
      </c>
      <c r="H100" s="319">
        <f>прил._4!K135</f>
        <v>5401.0999999999995</v>
      </c>
      <c r="I100" s="29">
        <v>0</v>
      </c>
      <c r="J100" s="244"/>
    </row>
    <row r="101" spans="1:44" ht="45" x14ac:dyDescent="0.25">
      <c r="A101" s="408"/>
      <c r="B101" s="36" t="s">
        <v>631</v>
      </c>
      <c r="C101" s="217" t="s">
        <v>99</v>
      </c>
      <c r="D101" s="217" t="s">
        <v>67</v>
      </c>
      <c r="E101" s="217" t="s">
        <v>22</v>
      </c>
      <c r="F101" s="217" t="s">
        <v>545</v>
      </c>
      <c r="G101" s="217"/>
      <c r="H101" s="319">
        <f>H102</f>
        <v>257.2</v>
      </c>
      <c r="I101" s="459"/>
      <c r="J101" s="244"/>
    </row>
    <row r="102" spans="1:44" ht="30" x14ac:dyDescent="0.25">
      <c r="A102" s="408"/>
      <c r="B102" s="114" t="s">
        <v>79</v>
      </c>
      <c r="C102" s="217" t="s">
        <v>99</v>
      </c>
      <c r="D102" s="217" t="s">
        <v>67</v>
      </c>
      <c r="E102" s="217" t="s">
        <v>22</v>
      </c>
      <c r="F102" s="217" t="s">
        <v>545</v>
      </c>
      <c r="G102" s="217" t="s">
        <v>80</v>
      </c>
      <c r="H102" s="319">
        <v>257.2</v>
      </c>
      <c r="I102" s="459"/>
      <c r="J102" s="244"/>
    </row>
    <row r="103" spans="1:44" ht="28.5" x14ac:dyDescent="0.25">
      <c r="A103" s="408">
        <v>13</v>
      </c>
      <c r="B103" s="94" t="str">
        <f>прил._4!B147</f>
        <v>Муниципальная программа "Благоустройство территории  в Новодмитриевском сельском поселении на 2024-2026 годы»</v>
      </c>
      <c r="C103" s="208" t="s">
        <v>102</v>
      </c>
      <c r="D103" s="208" t="s">
        <v>65</v>
      </c>
      <c r="E103" s="208" t="s">
        <v>22</v>
      </c>
      <c r="F103" s="208" t="s">
        <v>124</v>
      </c>
      <c r="G103" s="208"/>
      <c r="H103" s="322">
        <f>H104+H107+H110</f>
        <v>10862.7</v>
      </c>
      <c r="J103" s="244"/>
    </row>
    <row r="104" spans="1:44" ht="30" x14ac:dyDescent="0.25">
      <c r="A104" s="408"/>
      <c r="B104" s="93" t="s">
        <v>596</v>
      </c>
      <c r="C104" s="217" t="s">
        <v>102</v>
      </c>
      <c r="D104" s="217" t="s">
        <v>74</v>
      </c>
      <c r="E104" s="217" t="s">
        <v>22</v>
      </c>
      <c r="F104" s="217" t="s">
        <v>124</v>
      </c>
      <c r="G104" s="217"/>
      <c r="H104" s="319">
        <f>H106</f>
        <v>400</v>
      </c>
      <c r="J104" s="244"/>
    </row>
    <row r="105" spans="1:44" ht="24" customHeight="1" x14ac:dyDescent="0.25">
      <c r="A105" s="408"/>
      <c r="B105" s="407" t="str">
        <f>прил._4!B149</f>
        <v>Развитие уличного освещения</v>
      </c>
      <c r="C105" s="217" t="s">
        <v>102</v>
      </c>
      <c r="D105" s="217" t="s">
        <v>74</v>
      </c>
      <c r="E105" s="217" t="s">
        <v>22</v>
      </c>
      <c r="F105" s="217" t="s">
        <v>133</v>
      </c>
      <c r="G105" s="217"/>
      <c r="H105" s="319">
        <f>H106</f>
        <v>400</v>
      </c>
      <c r="J105" s="244"/>
    </row>
    <row r="106" spans="1:44" ht="30" x14ac:dyDescent="0.25">
      <c r="A106" s="408"/>
      <c r="B106" s="91" t="s">
        <v>79</v>
      </c>
      <c r="C106" s="217" t="s">
        <v>102</v>
      </c>
      <c r="D106" s="217" t="s">
        <v>74</v>
      </c>
      <c r="E106" s="217" t="s">
        <v>22</v>
      </c>
      <c r="F106" s="217" t="s">
        <v>133</v>
      </c>
      <c r="G106" s="217" t="s">
        <v>80</v>
      </c>
      <c r="H106" s="319">
        <f>прил._4!K150</f>
        <v>400</v>
      </c>
      <c r="J106" s="244"/>
    </row>
    <row r="107" spans="1:44" ht="30" x14ac:dyDescent="0.25">
      <c r="A107" s="408"/>
      <c r="B107" s="25" t="str">
        <f>прил._4!B151</f>
        <v>Основное мероприятие «Организация ритуальных услуг и содержание мест захоронения»</v>
      </c>
      <c r="C107" s="217" t="s">
        <v>102</v>
      </c>
      <c r="D107" s="217" t="s">
        <v>67</v>
      </c>
      <c r="E107" s="217" t="s">
        <v>22</v>
      </c>
      <c r="F107" s="217" t="s">
        <v>124</v>
      </c>
      <c r="G107" s="217"/>
      <c r="H107" s="319">
        <f>H109</f>
        <v>313</v>
      </c>
      <c r="J107" s="244"/>
    </row>
    <row r="108" spans="1:44" ht="30.75" customHeight="1" x14ac:dyDescent="0.25">
      <c r="A108" s="408"/>
      <c r="B108" s="91" t="s">
        <v>103</v>
      </c>
      <c r="C108" s="217" t="s">
        <v>102</v>
      </c>
      <c r="D108" s="217" t="s">
        <v>67</v>
      </c>
      <c r="E108" s="217" t="s">
        <v>22</v>
      </c>
      <c r="F108" s="217" t="s">
        <v>134</v>
      </c>
      <c r="G108" s="217"/>
      <c r="H108" s="319">
        <f>H109</f>
        <v>313</v>
      </c>
      <c r="J108" s="244"/>
    </row>
    <row r="109" spans="1:44" ht="30" x14ac:dyDescent="0.25">
      <c r="A109" s="408"/>
      <c r="B109" s="25" t="s">
        <v>79</v>
      </c>
      <c r="C109" s="217" t="s">
        <v>102</v>
      </c>
      <c r="D109" s="217" t="s">
        <v>67</v>
      </c>
      <c r="E109" s="217" t="s">
        <v>22</v>
      </c>
      <c r="F109" s="217" t="s">
        <v>134</v>
      </c>
      <c r="G109" s="217" t="s">
        <v>80</v>
      </c>
      <c r="H109" s="319">
        <f>прил._4!K153</f>
        <v>313</v>
      </c>
      <c r="J109" s="244"/>
    </row>
    <row r="110" spans="1:44" s="154" customFormat="1" ht="30" x14ac:dyDescent="0.25">
      <c r="A110" s="128"/>
      <c r="B110" s="93" t="str">
        <f>прил._4!B154</f>
        <v>Основное мероприятие «Строительство, капитальный ремонт, ремонт и содержание объектов благоустройства поселения»</v>
      </c>
      <c r="C110" s="217" t="s">
        <v>102</v>
      </c>
      <c r="D110" s="217" t="s">
        <v>92</v>
      </c>
      <c r="E110" s="217" t="s">
        <v>22</v>
      </c>
      <c r="F110" s="217" t="s">
        <v>124</v>
      </c>
      <c r="G110" s="217"/>
      <c r="H110" s="319">
        <f>прил._4!K154</f>
        <v>10149.700000000001</v>
      </c>
      <c r="I110" s="56"/>
      <c r="J110" s="244"/>
      <c r="K110" s="56"/>
      <c r="L110" s="56"/>
      <c r="M110" s="56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  <c r="AN110" s="56"/>
      <c r="AO110" s="56"/>
      <c r="AP110" s="56"/>
      <c r="AQ110" s="56"/>
      <c r="AR110" s="56"/>
    </row>
    <row r="111" spans="1:44" s="154" customFormat="1" x14ac:dyDescent="0.25">
      <c r="A111" s="128"/>
      <c r="B111" s="114" t="s">
        <v>558</v>
      </c>
      <c r="C111" s="217" t="s">
        <v>102</v>
      </c>
      <c r="D111" s="217" t="s">
        <v>92</v>
      </c>
      <c r="E111" s="217" t="s">
        <v>22</v>
      </c>
      <c r="F111" s="217" t="s">
        <v>559</v>
      </c>
      <c r="G111" s="217"/>
      <c r="H111" s="319">
        <f>H112</f>
        <v>1720</v>
      </c>
      <c r="I111" s="56"/>
      <c r="J111" s="244"/>
      <c r="K111" s="56"/>
      <c r="L111" s="56"/>
      <c r="M111" s="56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  <c r="AN111" s="56"/>
      <c r="AO111" s="56"/>
      <c r="AP111" s="56"/>
      <c r="AQ111" s="56"/>
      <c r="AR111" s="56"/>
    </row>
    <row r="112" spans="1:44" s="154" customFormat="1" ht="30" x14ac:dyDescent="0.25">
      <c r="A112" s="128"/>
      <c r="B112" s="114" t="s">
        <v>79</v>
      </c>
      <c r="C112" s="217" t="s">
        <v>102</v>
      </c>
      <c r="D112" s="217" t="s">
        <v>92</v>
      </c>
      <c r="E112" s="217" t="s">
        <v>22</v>
      </c>
      <c r="F112" s="217" t="s">
        <v>559</v>
      </c>
      <c r="G112" s="217" t="s">
        <v>80</v>
      </c>
      <c r="H112" s="319">
        <f>прил._4!K156</f>
        <v>1720</v>
      </c>
      <c r="I112" s="56"/>
      <c r="J112" s="244"/>
      <c r="K112" s="56"/>
      <c r="L112" s="56"/>
      <c r="M112" s="5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  <c r="AN112" s="56"/>
      <c r="AO112" s="56"/>
      <c r="AP112" s="56"/>
      <c r="AQ112" s="56"/>
      <c r="AR112" s="56"/>
    </row>
    <row r="113" spans="1:11" x14ac:dyDescent="0.25">
      <c r="A113" s="408"/>
      <c r="B113" s="91" t="str">
        <f>прил._4!B157</f>
        <v xml:space="preserve">Мероприятия по благоустройству территории </v>
      </c>
      <c r="C113" s="217" t="s">
        <v>102</v>
      </c>
      <c r="D113" s="217" t="s">
        <v>92</v>
      </c>
      <c r="E113" s="217" t="s">
        <v>22</v>
      </c>
      <c r="F113" s="217" t="s">
        <v>135</v>
      </c>
      <c r="G113" s="217"/>
      <c r="H113" s="319">
        <f>H114</f>
        <v>3977.4</v>
      </c>
      <c r="J113" s="244"/>
    </row>
    <row r="114" spans="1:11" ht="29.25" customHeight="1" x14ac:dyDescent="0.25">
      <c r="A114" s="408"/>
      <c r="B114" s="91" t="s">
        <v>79</v>
      </c>
      <c r="C114" s="217" t="s">
        <v>102</v>
      </c>
      <c r="D114" s="217" t="s">
        <v>92</v>
      </c>
      <c r="E114" s="217" t="s">
        <v>22</v>
      </c>
      <c r="F114" s="217" t="s">
        <v>135</v>
      </c>
      <c r="G114" s="217" t="s">
        <v>80</v>
      </c>
      <c r="H114" s="319">
        <f>прил._4!K158</f>
        <v>3977.4</v>
      </c>
      <c r="J114" s="246"/>
      <c r="K114" s="28"/>
    </row>
    <row r="115" spans="1:11" ht="29.25" customHeight="1" x14ac:dyDescent="0.25">
      <c r="A115" s="408"/>
      <c r="B115" s="442" t="s">
        <v>615</v>
      </c>
      <c r="C115" s="217" t="s">
        <v>102</v>
      </c>
      <c r="D115" s="217" t="s">
        <v>92</v>
      </c>
      <c r="E115" s="217" t="s">
        <v>22</v>
      </c>
      <c r="F115" s="217" t="s">
        <v>616</v>
      </c>
      <c r="G115" s="217"/>
      <c r="H115" s="319">
        <f>H116</f>
        <v>4452.3</v>
      </c>
      <c r="J115" s="246"/>
      <c r="K115" s="28"/>
    </row>
    <row r="116" spans="1:11" ht="29.25" customHeight="1" x14ac:dyDescent="0.25">
      <c r="A116" s="408"/>
      <c r="B116" s="442" t="s">
        <v>79</v>
      </c>
      <c r="C116" s="217" t="s">
        <v>102</v>
      </c>
      <c r="D116" s="217" t="s">
        <v>92</v>
      </c>
      <c r="E116" s="217" t="s">
        <v>22</v>
      </c>
      <c r="F116" s="217" t="s">
        <v>616</v>
      </c>
      <c r="G116" s="217" t="s">
        <v>80</v>
      </c>
      <c r="H116" s="319">
        <f>прил._4!K160</f>
        <v>4452.3</v>
      </c>
      <c r="J116" s="246"/>
      <c r="K116" s="28"/>
    </row>
    <row r="117" spans="1:11" ht="29.25" x14ac:dyDescent="0.25">
      <c r="A117" s="411">
        <v>14</v>
      </c>
      <c r="B117" s="90" t="s">
        <v>72</v>
      </c>
      <c r="C117" s="208" t="s">
        <v>73</v>
      </c>
      <c r="D117" s="208" t="s">
        <v>65</v>
      </c>
      <c r="E117" s="208" t="s">
        <v>22</v>
      </c>
      <c r="F117" s="208" t="s">
        <v>124</v>
      </c>
      <c r="G117" s="208"/>
      <c r="H117" s="322">
        <f>H120</f>
        <v>1234</v>
      </c>
      <c r="I117" s="86">
        <f>I120</f>
        <v>0</v>
      </c>
      <c r="J117" s="249"/>
      <c r="K117" s="28"/>
    </row>
    <row r="118" spans="1:11" x14ac:dyDescent="0.25">
      <c r="A118" s="411"/>
      <c r="B118" s="20" t="s">
        <v>51</v>
      </c>
      <c r="C118" s="217" t="s">
        <v>73</v>
      </c>
      <c r="D118" s="217" t="s">
        <v>74</v>
      </c>
      <c r="E118" s="217" t="s">
        <v>22</v>
      </c>
      <c r="F118" s="217" t="s">
        <v>124</v>
      </c>
      <c r="G118" s="217"/>
      <c r="H118" s="319">
        <f>прил._4!K38</f>
        <v>1234</v>
      </c>
      <c r="J118" s="246"/>
      <c r="K118" s="28"/>
    </row>
    <row r="119" spans="1:11" x14ac:dyDescent="0.25">
      <c r="A119" s="411"/>
      <c r="B119" s="20" t="s">
        <v>68</v>
      </c>
      <c r="C119" s="217" t="s">
        <v>73</v>
      </c>
      <c r="D119" s="217" t="s">
        <v>74</v>
      </c>
      <c r="E119" s="217" t="s">
        <v>22</v>
      </c>
      <c r="F119" s="217" t="s">
        <v>136</v>
      </c>
      <c r="G119" s="217"/>
      <c r="H119" s="319">
        <f>H120</f>
        <v>1234</v>
      </c>
      <c r="J119" s="246"/>
      <c r="K119" s="28"/>
    </row>
    <row r="120" spans="1:11" ht="78" customHeight="1" x14ac:dyDescent="0.25">
      <c r="A120" s="411"/>
      <c r="B120" s="20" t="s">
        <v>75</v>
      </c>
      <c r="C120" s="217" t="s">
        <v>73</v>
      </c>
      <c r="D120" s="217" t="s">
        <v>74</v>
      </c>
      <c r="E120" s="217" t="s">
        <v>22</v>
      </c>
      <c r="F120" s="217" t="s">
        <v>136</v>
      </c>
      <c r="G120" s="217" t="s">
        <v>76</v>
      </c>
      <c r="H120" s="319">
        <f>прил._4!K38</f>
        <v>1234</v>
      </c>
      <c r="J120" s="246"/>
      <c r="K120" s="28"/>
    </row>
    <row r="121" spans="1:11" x14ac:dyDescent="0.25">
      <c r="A121" s="411">
        <v>15</v>
      </c>
      <c r="B121" s="90" t="s">
        <v>57</v>
      </c>
      <c r="C121" s="208" t="s">
        <v>78</v>
      </c>
      <c r="D121" s="208" t="s">
        <v>65</v>
      </c>
      <c r="E121" s="208" t="s">
        <v>22</v>
      </c>
      <c r="F121" s="208" t="s">
        <v>124</v>
      </c>
      <c r="G121" s="208"/>
      <c r="H121" s="322">
        <f>H122+H128+H130+H133+H136+H141+H142</f>
        <v>10144</v>
      </c>
      <c r="J121" s="246"/>
      <c r="K121" s="28"/>
    </row>
    <row r="122" spans="1:11" ht="21.75" customHeight="1" x14ac:dyDescent="0.25">
      <c r="A122" s="408"/>
      <c r="B122" s="20" t="s">
        <v>156</v>
      </c>
      <c r="C122" s="217" t="s">
        <v>78</v>
      </c>
      <c r="D122" s="217" t="s">
        <v>74</v>
      </c>
      <c r="E122" s="217" t="s">
        <v>22</v>
      </c>
      <c r="F122" s="217" t="s">
        <v>124</v>
      </c>
      <c r="G122" s="217"/>
      <c r="H122" s="319">
        <f>H124+H125+H126</f>
        <v>6620.1</v>
      </c>
      <c r="J122" s="246"/>
      <c r="K122" s="28"/>
    </row>
    <row r="123" spans="1:11" ht="34.5" customHeight="1" x14ac:dyDescent="0.25">
      <c r="A123" s="408"/>
      <c r="B123" s="20" t="s">
        <v>68</v>
      </c>
      <c r="C123" s="217" t="s">
        <v>78</v>
      </c>
      <c r="D123" s="217" t="s">
        <v>74</v>
      </c>
      <c r="E123" s="217" t="s">
        <v>22</v>
      </c>
      <c r="F123" s="217" t="s">
        <v>136</v>
      </c>
      <c r="G123" s="217"/>
      <c r="H123" s="319">
        <v>6071</v>
      </c>
      <c r="J123" s="246"/>
      <c r="K123" s="28"/>
    </row>
    <row r="124" spans="1:11" ht="60" x14ac:dyDescent="0.25">
      <c r="A124" s="408"/>
      <c r="B124" s="20" t="s">
        <v>75</v>
      </c>
      <c r="C124" s="217" t="s">
        <v>78</v>
      </c>
      <c r="D124" s="217" t="s">
        <v>74</v>
      </c>
      <c r="E124" s="217" t="s">
        <v>22</v>
      </c>
      <c r="F124" s="217" t="s">
        <v>136</v>
      </c>
      <c r="G124" s="217" t="s">
        <v>76</v>
      </c>
      <c r="H124" s="319">
        <f>прил._4!K43</f>
        <v>5390.1</v>
      </c>
      <c r="J124" s="248"/>
    </row>
    <row r="125" spans="1:11" ht="28.5" customHeight="1" x14ac:dyDescent="0.25">
      <c r="A125" s="408"/>
      <c r="B125" s="20" t="s">
        <v>79</v>
      </c>
      <c r="C125" s="217" t="s">
        <v>78</v>
      </c>
      <c r="D125" s="217" t="s">
        <v>74</v>
      </c>
      <c r="E125" s="217" t="s">
        <v>22</v>
      </c>
      <c r="F125" s="217" t="s">
        <v>136</v>
      </c>
      <c r="G125" s="217" t="s">
        <v>80</v>
      </c>
      <c r="H125" s="319">
        <f>прил._4!K44</f>
        <v>1200</v>
      </c>
      <c r="J125" s="244"/>
    </row>
    <row r="126" spans="1:11" x14ac:dyDescent="0.25">
      <c r="A126" s="408"/>
      <c r="B126" s="20" t="s">
        <v>81</v>
      </c>
      <c r="C126" s="217" t="s">
        <v>78</v>
      </c>
      <c r="D126" s="217" t="s">
        <v>74</v>
      </c>
      <c r="E126" s="217" t="s">
        <v>22</v>
      </c>
      <c r="F126" s="217" t="s">
        <v>136</v>
      </c>
      <c r="G126" s="217" t="s">
        <v>82</v>
      </c>
      <c r="H126" s="319">
        <f>прил._4!K45</f>
        <v>30</v>
      </c>
      <c r="J126" s="244"/>
    </row>
    <row r="127" spans="1:11" x14ac:dyDescent="0.25">
      <c r="A127" s="408"/>
      <c r="B127" s="20" t="s">
        <v>159</v>
      </c>
      <c r="C127" s="217" t="s">
        <v>78</v>
      </c>
      <c r="D127" s="217" t="s">
        <v>74</v>
      </c>
      <c r="E127" s="217" t="s">
        <v>22</v>
      </c>
      <c r="F127" s="217" t="s">
        <v>160</v>
      </c>
      <c r="G127" s="217"/>
      <c r="H127" s="319">
        <f>H128</f>
        <v>2434.6999999999998</v>
      </c>
      <c r="J127" s="244"/>
    </row>
    <row r="128" spans="1:11" x14ac:dyDescent="0.25">
      <c r="A128" s="408"/>
      <c r="B128" s="20" t="s">
        <v>81</v>
      </c>
      <c r="C128" s="217" t="s">
        <v>78</v>
      </c>
      <c r="D128" s="217" t="s">
        <v>74</v>
      </c>
      <c r="E128" s="217" t="s">
        <v>22</v>
      </c>
      <c r="F128" s="217" t="s">
        <v>160</v>
      </c>
      <c r="G128" s="217" t="s">
        <v>82</v>
      </c>
      <c r="H128" s="319">
        <f>прил._4!K76</f>
        <v>2434.6999999999998</v>
      </c>
      <c r="J128" s="244"/>
    </row>
    <row r="129" spans="1:10" ht="30" x14ac:dyDescent="0.25">
      <c r="A129" s="409"/>
      <c r="B129" s="20" t="s">
        <v>34</v>
      </c>
      <c r="C129" s="217" t="s">
        <v>78</v>
      </c>
      <c r="D129" s="217" t="s">
        <v>74</v>
      </c>
      <c r="E129" s="217" t="s">
        <v>22</v>
      </c>
      <c r="F129" s="217" t="s">
        <v>140</v>
      </c>
      <c r="G129" s="217"/>
      <c r="H129" s="319">
        <f>прил._4!K78</f>
        <v>354.7</v>
      </c>
      <c r="J129" s="244"/>
    </row>
    <row r="130" spans="1:10" ht="73.5" customHeight="1" x14ac:dyDescent="0.25">
      <c r="A130" s="409"/>
      <c r="B130" s="20" t="s">
        <v>75</v>
      </c>
      <c r="C130" s="217" t="s">
        <v>78</v>
      </c>
      <c r="D130" s="217" t="s">
        <v>74</v>
      </c>
      <c r="E130" s="217" t="s">
        <v>22</v>
      </c>
      <c r="F130" s="217" t="s">
        <v>140</v>
      </c>
      <c r="G130" s="217" t="s">
        <v>76</v>
      </c>
      <c r="H130" s="319">
        <f>прил._4!K82</f>
        <v>354.7</v>
      </c>
      <c r="J130" s="248"/>
    </row>
    <row r="131" spans="1:10" x14ac:dyDescent="0.25">
      <c r="A131" s="408"/>
      <c r="B131" s="20" t="s">
        <v>55</v>
      </c>
      <c r="C131" s="217" t="s">
        <v>78</v>
      </c>
      <c r="D131" s="217" t="s">
        <v>67</v>
      </c>
      <c r="E131" s="217" t="s">
        <v>22</v>
      </c>
      <c r="F131" s="217" t="s">
        <v>124</v>
      </c>
      <c r="G131" s="217"/>
      <c r="H131" s="319">
        <v>3.8</v>
      </c>
      <c r="J131" s="244"/>
    </row>
    <row r="132" spans="1:10" ht="45" x14ac:dyDescent="0.25">
      <c r="A132" s="408"/>
      <c r="B132" s="20" t="s">
        <v>600</v>
      </c>
      <c r="C132" s="217" t="s">
        <v>78</v>
      </c>
      <c r="D132" s="217" t="s">
        <v>67</v>
      </c>
      <c r="E132" s="217" t="s">
        <v>22</v>
      </c>
      <c r="F132" s="217" t="s">
        <v>137</v>
      </c>
      <c r="G132" s="217"/>
      <c r="H132" s="319">
        <v>3.8</v>
      </c>
      <c r="J132" s="244"/>
    </row>
    <row r="133" spans="1:10" ht="30" x14ac:dyDescent="0.25">
      <c r="A133" s="408"/>
      <c r="B133" s="20" t="s">
        <v>79</v>
      </c>
      <c r="C133" s="217" t="s">
        <v>78</v>
      </c>
      <c r="D133" s="217" t="s">
        <v>67</v>
      </c>
      <c r="E133" s="217" t="s">
        <v>22</v>
      </c>
      <c r="F133" s="217" t="s">
        <v>137</v>
      </c>
      <c r="G133" s="217" t="s">
        <v>80</v>
      </c>
      <c r="H133" s="319">
        <f>прил._4!K48</f>
        <v>3.8</v>
      </c>
      <c r="J133" s="244"/>
    </row>
    <row r="134" spans="1:10" x14ac:dyDescent="0.25">
      <c r="A134" s="408"/>
      <c r="B134" s="20" t="s">
        <v>54</v>
      </c>
      <c r="C134" s="217" t="s">
        <v>78</v>
      </c>
      <c r="D134" s="217" t="s">
        <v>84</v>
      </c>
      <c r="E134" s="217" t="s">
        <v>22</v>
      </c>
      <c r="F134" s="217" t="s">
        <v>124</v>
      </c>
      <c r="G134" s="217"/>
      <c r="H134" s="319">
        <f>H136</f>
        <v>10</v>
      </c>
      <c r="J134" s="244"/>
    </row>
    <row r="135" spans="1:10" x14ac:dyDescent="0.25">
      <c r="A135" s="408"/>
      <c r="B135" s="20" t="s">
        <v>85</v>
      </c>
      <c r="C135" s="217" t="s">
        <v>78</v>
      </c>
      <c r="D135" s="217" t="s">
        <v>84</v>
      </c>
      <c r="E135" s="217" t="s">
        <v>22</v>
      </c>
      <c r="F135" s="217" t="s">
        <v>138</v>
      </c>
      <c r="G135" s="217"/>
      <c r="H135" s="319">
        <f>H136</f>
        <v>10</v>
      </c>
      <c r="J135" s="244"/>
    </row>
    <row r="136" spans="1:10" x14ac:dyDescent="0.25">
      <c r="A136" s="408"/>
      <c r="B136" s="134" t="s">
        <v>81</v>
      </c>
      <c r="C136" s="217" t="s">
        <v>78</v>
      </c>
      <c r="D136" s="217" t="s">
        <v>84</v>
      </c>
      <c r="E136" s="217" t="s">
        <v>22</v>
      </c>
      <c r="F136" s="217" t="s">
        <v>138</v>
      </c>
      <c r="G136" s="217" t="s">
        <v>82</v>
      </c>
      <c r="H136" s="319">
        <f>прил._4!K63</f>
        <v>10</v>
      </c>
      <c r="J136" s="244"/>
    </row>
    <row r="137" spans="1:10" s="26" customFormat="1" ht="34.5" customHeight="1" x14ac:dyDescent="0.25">
      <c r="A137" s="409"/>
      <c r="B137" s="93" t="s">
        <v>49</v>
      </c>
      <c r="C137" s="217" t="s">
        <v>78</v>
      </c>
      <c r="D137" s="217" t="s">
        <v>89</v>
      </c>
      <c r="E137" s="217" t="s">
        <v>22</v>
      </c>
      <c r="F137" s="217" t="s">
        <v>124</v>
      </c>
      <c r="G137" s="217"/>
      <c r="H137" s="319">
        <f>H141+H139</f>
        <v>650</v>
      </c>
      <c r="J137" s="244"/>
    </row>
    <row r="138" spans="1:10" s="26" customFormat="1" ht="23.25" hidden="1" customHeight="1" x14ac:dyDescent="0.25">
      <c r="A138" s="409"/>
      <c r="B138" s="133" t="s">
        <v>50</v>
      </c>
      <c r="C138" s="217" t="s">
        <v>78</v>
      </c>
      <c r="D138" s="217" t="s">
        <v>89</v>
      </c>
      <c r="E138" s="217" t="s">
        <v>22</v>
      </c>
      <c r="F138" s="217" t="s">
        <v>141</v>
      </c>
      <c r="G138" s="217"/>
      <c r="H138" s="319"/>
      <c r="J138" s="244"/>
    </row>
    <row r="139" spans="1:10" s="26" customFormat="1" ht="28.5" hidden="1" customHeight="1" x14ac:dyDescent="0.25">
      <c r="A139" s="409"/>
      <c r="B139" s="133" t="s">
        <v>79</v>
      </c>
      <c r="C139" s="217" t="s">
        <v>78</v>
      </c>
      <c r="D139" s="217" t="s">
        <v>89</v>
      </c>
      <c r="E139" s="217" t="s">
        <v>22</v>
      </c>
      <c r="F139" s="217" t="s">
        <v>141</v>
      </c>
      <c r="G139" s="217" t="s">
        <v>80</v>
      </c>
      <c r="H139" s="319"/>
      <c r="J139" s="244"/>
    </row>
    <row r="140" spans="1:10" x14ac:dyDescent="0.25">
      <c r="A140" s="409"/>
      <c r="B140" s="91" t="s">
        <v>108</v>
      </c>
      <c r="C140" s="217" t="s">
        <v>78</v>
      </c>
      <c r="D140" s="217" t="s">
        <v>89</v>
      </c>
      <c r="E140" s="217" t="s">
        <v>22</v>
      </c>
      <c r="F140" s="217" t="s">
        <v>139</v>
      </c>
      <c r="G140" s="217"/>
      <c r="H140" s="319">
        <f>H141</f>
        <v>650</v>
      </c>
      <c r="J140" s="244"/>
    </row>
    <row r="141" spans="1:10" x14ac:dyDescent="0.25">
      <c r="A141" s="409"/>
      <c r="B141" s="91" t="s">
        <v>109</v>
      </c>
      <c r="C141" s="217" t="s">
        <v>78</v>
      </c>
      <c r="D141" s="217" t="s">
        <v>89</v>
      </c>
      <c r="E141" s="217" t="s">
        <v>22</v>
      </c>
      <c r="F141" s="217" t="s">
        <v>139</v>
      </c>
      <c r="G141" s="217" t="s">
        <v>110</v>
      </c>
      <c r="H141" s="319">
        <f>прил._4!K187</f>
        <v>650</v>
      </c>
      <c r="J141" s="248"/>
    </row>
    <row r="142" spans="1:10" x14ac:dyDescent="0.25">
      <c r="A142" s="409"/>
      <c r="B142" s="65" t="s">
        <v>322</v>
      </c>
      <c r="C142" s="380" t="s">
        <v>78</v>
      </c>
      <c r="D142" s="380" t="s">
        <v>147</v>
      </c>
      <c r="E142" s="380" t="s">
        <v>22</v>
      </c>
      <c r="F142" s="380" t="s">
        <v>124</v>
      </c>
      <c r="G142" s="381"/>
      <c r="H142" s="323">
        <f>H145+H143</f>
        <v>70.7</v>
      </c>
      <c r="J142" s="248"/>
    </row>
    <row r="143" spans="1:10" ht="45" x14ac:dyDescent="0.25">
      <c r="A143" s="409"/>
      <c r="B143" s="65" t="s">
        <v>323</v>
      </c>
      <c r="C143" s="380" t="s">
        <v>78</v>
      </c>
      <c r="D143" s="380" t="s">
        <v>147</v>
      </c>
      <c r="E143" s="380" t="s">
        <v>22</v>
      </c>
      <c r="F143" s="380" t="s">
        <v>324</v>
      </c>
      <c r="G143" s="381"/>
      <c r="H143" s="323">
        <f>H144</f>
        <v>36</v>
      </c>
      <c r="J143" s="248"/>
    </row>
    <row r="144" spans="1:10" x14ac:dyDescent="0.25">
      <c r="A144" s="409"/>
      <c r="B144" s="205" t="s">
        <v>69</v>
      </c>
      <c r="C144" s="380" t="s">
        <v>78</v>
      </c>
      <c r="D144" s="380" t="s">
        <v>147</v>
      </c>
      <c r="E144" s="380" t="s">
        <v>22</v>
      </c>
      <c r="F144" s="380" t="s">
        <v>324</v>
      </c>
      <c r="G144" s="381" t="s">
        <v>70</v>
      </c>
      <c r="H144" s="323">
        <f>прил._4!K51</f>
        <v>36</v>
      </c>
      <c r="J144" s="248"/>
    </row>
    <row r="145" spans="1:255" ht="30" x14ac:dyDescent="0.25">
      <c r="A145" s="409"/>
      <c r="B145" s="65" t="s">
        <v>335</v>
      </c>
      <c r="C145" s="380" t="s">
        <v>78</v>
      </c>
      <c r="D145" s="380" t="s">
        <v>147</v>
      </c>
      <c r="E145" s="380" t="s">
        <v>22</v>
      </c>
      <c r="F145" s="380" t="s">
        <v>325</v>
      </c>
      <c r="G145" s="381"/>
      <c r="H145" s="323">
        <f>H146</f>
        <v>34.700000000000003</v>
      </c>
      <c r="J145" s="248"/>
    </row>
    <row r="146" spans="1:255" x14ac:dyDescent="0.25">
      <c r="A146" s="409"/>
      <c r="B146" s="205" t="s">
        <v>69</v>
      </c>
      <c r="C146" s="380" t="s">
        <v>78</v>
      </c>
      <c r="D146" s="380" t="s">
        <v>147</v>
      </c>
      <c r="E146" s="380" t="s">
        <v>22</v>
      </c>
      <c r="F146" s="380" t="s">
        <v>325</v>
      </c>
      <c r="G146" s="381" t="s">
        <v>70</v>
      </c>
      <c r="H146" s="323">
        <f>прил._4!K53</f>
        <v>34.700000000000003</v>
      </c>
      <c r="J146" s="248"/>
    </row>
    <row r="147" spans="1:255" ht="31.5" x14ac:dyDescent="0.25">
      <c r="A147" s="409">
        <v>16</v>
      </c>
      <c r="B147" s="153" t="s">
        <v>164</v>
      </c>
      <c r="C147" s="369" t="s">
        <v>162</v>
      </c>
      <c r="D147" s="369" t="s">
        <v>65</v>
      </c>
      <c r="E147" s="369" t="s">
        <v>22</v>
      </c>
      <c r="F147" s="369" t="s">
        <v>124</v>
      </c>
      <c r="G147" s="369"/>
      <c r="H147" s="324">
        <f>H150</f>
        <v>0.4</v>
      </c>
      <c r="J147" s="248"/>
    </row>
    <row r="148" spans="1:255" ht="15.75" x14ac:dyDescent="0.25">
      <c r="A148" s="409"/>
      <c r="B148" s="132" t="s">
        <v>601</v>
      </c>
      <c r="C148" s="214" t="s">
        <v>162</v>
      </c>
      <c r="D148" s="214" t="s">
        <v>67</v>
      </c>
      <c r="E148" s="214" t="s">
        <v>22</v>
      </c>
      <c r="F148" s="214" t="s">
        <v>124</v>
      </c>
      <c r="G148" s="214"/>
      <c r="H148" s="215">
        <f>H150</f>
        <v>0.4</v>
      </c>
      <c r="J148" s="248"/>
    </row>
    <row r="149" spans="1:255" ht="31.5" x14ac:dyDescent="0.25">
      <c r="A149" s="409"/>
      <c r="B149" s="132" t="s">
        <v>166</v>
      </c>
      <c r="C149" s="214" t="s">
        <v>162</v>
      </c>
      <c r="D149" s="214" t="s">
        <v>67</v>
      </c>
      <c r="E149" s="214" t="s">
        <v>22</v>
      </c>
      <c r="F149" s="214" t="s">
        <v>136</v>
      </c>
      <c r="G149" s="214"/>
      <c r="H149" s="215">
        <f>H150</f>
        <v>0.4</v>
      </c>
      <c r="J149" s="248"/>
    </row>
    <row r="150" spans="1:255" ht="35.25" customHeight="1" x14ac:dyDescent="0.25">
      <c r="A150" s="409"/>
      <c r="B150" s="182" t="s">
        <v>167</v>
      </c>
      <c r="C150" s="214" t="s">
        <v>162</v>
      </c>
      <c r="D150" s="214" t="s">
        <v>67</v>
      </c>
      <c r="E150" s="214" t="s">
        <v>22</v>
      </c>
      <c r="F150" s="214" t="s">
        <v>136</v>
      </c>
      <c r="G150" s="214" t="s">
        <v>80</v>
      </c>
      <c r="H150" s="215">
        <f>прил._4!K26</f>
        <v>0.4</v>
      </c>
      <c r="J150" s="248"/>
    </row>
    <row r="151" spans="1:255" ht="31.5" hidden="1" x14ac:dyDescent="0.25">
      <c r="A151" s="409"/>
      <c r="B151" s="182" t="s">
        <v>167</v>
      </c>
      <c r="C151" s="214" t="s">
        <v>162</v>
      </c>
      <c r="D151" s="214" t="s">
        <v>67</v>
      </c>
      <c r="E151" s="214" t="s">
        <v>22</v>
      </c>
      <c r="F151" s="214" t="s">
        <v>136</v>
      </c>
      <c r="G151" s="214" t="s">
        <v>80</v>
      </c>
      <c r="H151" s="215">
        <f>прил._4!K27</f>
        <v>98.9</v>
      </c>
      <c r="J151" s="248"/>
    </row>
    <row r="152" spans="1:255" ht="83.25" hidden="1" customHeight="1" x14ac:dyDescent="0.25">
      <c r="A152" s="409"/>
      <c r="B152" s="182" t="s">
        <v>167</v>
      </c>
      <c r="C152" s="214" t="s">
        <v>162</v>
      </c>
      <c r="D152" s="214" t="s">
        <v>67</v>
      </c>
      <c r="E152" s="214" t="s">
        <v>22</v>
      </c>
      <c r="F152" s="214" t="s">
        <v>136</v>
      </c>
      <c r="G152" s="214" t="s">
        <v>80</v>
      </c>
      <c r="H152" s="215">
        <f>прил._4!K28</f>
        <v>98.9</v>
      </c>
      <c r="J152" s="248"/>
    </row>
    <row r="153" spans="1:255" ht="31.5" hidden="1" x14ac:dyDescent="0.25">
      <c r="A153" s="409"/>
      <c r="B153" s="182" t="s">
        <v>167</v>
      </c>
      <c r="C153" s="214" t="s">
        <v>162</v>
      </c>
      <c r="D153" s="214" t="s">
        <v>67</v>
      </c>
      <c r="E153" s="214" t="s">
        <v>22</v>
      </c>
      <c r="F153" s="214" t="s">
        <v>136</v>
      </c>
      <c r="G153" s="214" t="s">
        <v>80</v>
      </c>
      <c r="H153" s="215">
        <f>прил._4!K29</f>
        <v>98.9</v>
      </c>
      <c r="J153" s="248"/>
    </row>
    <row r="154" spans="1:255" s="124" customFormat="1" ht="31.5" hidden="1" x14ac:dyDescent="0.25">
      <c r="A154" s="409"/>
      <c r="B154" s="182" t="s">
        <v>167</v>
      </c>
      <c r="C154" s="214" t="s">
        <v>162</v>
      </c>
      <c r="D154" s="214" t="s">
        <v>67</v>
      </c>
      <c r="E154" s="214" t="s">
        <v>22</v>
      </c>
      <c r="F154" s="214" t="s">
        <v>136</v>
      </c>
      <c r="G154" s="214" t="s">
        <v>80</v>
      </c>
      <c r="H154" s="215">
        <f>прил._4!K30</f>
        <v>98.9</v>
      </c>
      <c r="I154" s="125"/>
      <c r="J154" s="251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5"/>
      <c r="X154" s="125"/>
      <c r="Y154" s="125"/>
      <c r="Z154" s="125"/>
      <c r="AA154" s="125"/>
      <c r="AB154" s="125"/>
      <c r="AC154" s="125"/>
      <c r="AD154" s="125"/>
      <c r="AE154" s="125"/>
      <c r="AF154" s="125"/>
      <c r="AG154" s="125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  <c r="AV154" s="125"/>
      <c r="AW154" s="125"/>
      <c r="AX154" s="125"/>
      <c r="AY154" s="125"/>
      <c r="AZ154" s="125"/>
      <c r="BA154" s="125"/>
      <c r="BB154" s="125"/>
      <c r="BC154" s="125"/>
      <c r="BD154" s="125"/>
      <c r="BE154" s="125"/>
      <c r="BF154" s="125"/>
      <c r="BG154" s="125"/>
      <c r="BH154" s="125"/>
      <c r="BI154" s="125"/>
      <c r="BJ154" s="125"/>
      <c r="BK154" s="125"/>
      <c r="BL154" s="125"/>
      <c r="BM154" s="125"/>
      <c r="BN154" s="125"/>
      <c r="BO154" s="125"/>
      <c r="BP154" s="125"/>
      <c r="BQ154" s="125"/>
      <c r="BR154" s="125"/>
      <c r="BS154" s="125"/>
      <c r="BT154" s="125"/>
      <c r="BU154" s="125"/>
      <c r="BV154" s="125"/>
      <c r="BW154" s="125"/>
      <c r="BX154" s="125"/>
      <c r="BY154" s="125"/>
      <c r="BZ154" s="125"/>
      <c r="CA154" s="125"/>
      <c r="CB154" s="125"/>
      <c r="CC154" s="125"/>
      <c r="CD154" s="125"/>
      <c r="CE154" s="125"/>
      <c r="CF154" s="125"/>
      <c r="CG154" s="125"/>
      <c r="CH154" s="125"/>
      <c r="CI154" s="125"/>
      <c r="CJ154" s="125"/>
      <c r="CK154" s="125"/>
      <c r="CL154" s="125"/>
      <c r="CM154" s="125"/>
      <c r="CN154" s="125"/>
      <c r="CO154" s="125"/>
      <c r="CP154" s="125"/>
      <c r="CQ154" s="125"/>
      <c r="CR154" s="125"/>
      <c r="CS154" s="125"/>
      <c r="CT154" s="125"/>
      <c r="CU154" s="125"/>
      <c r="CV154" s="125"/>
      <c r="CW154" s="125"/>
      <c r="CX154" s="125"/>
      <c r="CY154" s="125"/>
      <c r="CZ154" s="125"/>
      <c r="DA154" s="125"/>
      <c r="DB154" s="125"/>
      <c r="DC154" s="125"/>
      <c r="DD154" s="125"/>
      <c r="DE154" s="125"/>
      <c r="DF154" s="125"/>
      <c r="DG154" s="125"/>
      <c r="DH154" s="125"/>
      <c r="DI154" s="125"/>
      <c r="DJ154" s="125"/>
      <c r="DK154" s="125"/>
      <c r="DL154" s="125"/>
      <c r="DM154" s="125"/>
      <c r="DN154" s="125"/>
      <c r="DO154" s="125"/>
      <c r="DP154" s="125"/>
      <c r="DQ154" s="125"/>
      <c r="DR154" s="125"/>
      <c r="DS154" s="125"/>
      <c r="DT154" s="125"/>
      <c r="DU154" s="125"/>
      <c r="DV154" s="125"/>
      <c r="DW154" s="125"/>
      <c r="DX154" s="125"/>
      <c r="DY154" s="125"/>
      <c r="DZ154" s="125"/>
      <c r="EA154" s="125"/>
      <c r="EB154" s="125"/>
      <c r="EC154" s="125"/>
      <c r="ED154" s="125"/>
      <c r="EE154" s="125"/>
      <c r="EF154" s="125"/>
      <c r="EG154" s="125"/>
      <c r="EH154" s="125"/>
      <c r="EI154" s="125"/>
      <c r="EJ154" s="125"/>
      <c r="EK154" s="125"/>
      <c r="EL154" s="125"/>
      <c r="EM154" s="125"/>
      <c r="EN154" s="125"/>
      <c r="EO154" s="125"/>
      <c r="EP154" s="125"/>
      <c r="EQ154" s="125"/>
      <c r="ER154" s="125"/>
      <c r="ES154" s="125"/>
      <c r="ET154" s="125"/>
      <c r="EU154" s="125"/>
      <c r="EV154" s="125"/>
      <c r="EW154" s="125"/>
      <c r="EX154" s="125"/>
      <c r="EY154" s="125"/>
      <c r="EZ154" s="125"/>
      <c r="FA154" s="125"/>
      <c r="FB154" s="125"/>
      <c r="FC154" s="125"/>
      <c r="FD154" s="125"/>
      <c r="FE154" s="125"/>
      <c r="FF154" s="125"/>
      <c r="FG154" s="125"/>
      <c r="FH154" s="125"/>
      <c r="FI154" s="125"/>
      <c r="FJ154" s="125"/>
      <c r="FK154" s="125"/>
      <c r="FL154" s="125"/>
      <c r="FM154" s="125"/>
      <c r="FN154" s="125"/>
      <c r="FO154" s="125"/>
      <c r="FP154" s="125"/>
      <c r="FQ154" s="125"/>
      <c r="FR154" s="125"/>
      <c r="FS154" s="125"/>
      <c r="FT154" s="125"/>
      <c r="FU154" s="125"/>
      <c r="FV154" s="125"/>
      <c r="FW154" s="125"/>
      <c r="FX154" s="125"/>
      <c r="FY154" s="125"/>
      <c r="FZ154" s="125"/>
      <c r="GA154" s="125"/>
      <c r="GB154" s="125"/>
      <c r="GC154" s="125"/>
      <c r="GD154" s="125"/>
      <c r="GE154" s="125"/>
      <c r="GF154" s="125"/>
      <c r="GG154" s="125"/>
      <c r="GH154" s="125"/>
      <c r="GI154" s="125"/>
      <c r="GJ154" s="125"/>
      <c r="GK154" s="125"/>
      <c r="GL154" s="125"/>
      <c r="GM154" s="125"/>
      <c r="GN154" s="125"/>
      <c r="GO154" s="125"/>
      <c r="GP154" s="125"/>
      <c r="GQ154" s="125"/>
      <c r="GR154" s="125"/>
      <c r="GS154" s="125"/>
      <c r="GT154" s="125"/>
      <c r="GU154" s="125"/>
      <c r="GV154" s="125"/>
      <c r="GW154" s="125"/>
      <c r="GX154" s="125"/>
      <c r="GY154" s="125"/>
      <c r="GZ154" s="125"/>
      <c r="HA154" s="125"/>
      <c r="HB154" s="125"/>
      <c r="HC154" s="125"/>
      <c r="HD154" s="125"/>
      <c r="HE154" s="125"/>
      <c r="HF154" s="125"/>
      <c r="HG154" s="125"/>
      <c r="HH154" s="125"/>
      <c r="HI154" s="125"/>
      <c r="HJ154" s="125"/>
      <c r="HK154" s="125"/>
      <c r="HL154" s="125"/>
      <c r="HM154" s="125"/>
      <c r="HN154" s="125"/>
      <c r="HO154" s="125"/>
      <c r="HP154" s="125"/>
      <c r="HQ154" s="125"/>
      <c r="HR154" s="125"/>
      <c r="HS154" s="125"/>
      <c r="HT154" s="125"/>
      <c r="HU154" s="125"/>
      <c r="HV154" s="125"/>
      <c r="HW154" s="125"/>
      <c r="HX154" s="125"/>
      <c r="HY154" s="125"/>
      <c r="HZ154" s="125"/>
      <c r="IA154" s="125"/>
      <c r="IB154" s="125"/>
      <c r="IC154" s="125"/>
      <c r="ID154" s="125"/>
      <c r="IE154" s="125"/>
      <c r="IF154" s="125"/>
      <c r="IG154" s="125"/>
      <c r="IH154" s="125"/>
      <c r="II154" s="125"/>
      <c r="IJ154" s="125"/>
      <c r="IK154" s="125"/>
      <c r="IL154" s="125"/>
      <c r="IM154" s="125"/>
      <c r="IN154" s="125"/>
      <c r="IO154" s="125"/>
      <c r="IP154" s="125"/>
      <c r="IQ154" s="125"/>
      <c r="IR154" s="125"/>
      <c r="IS154" s="125"/>
      <c r="IT154" s="125"/>
      <c r="IU154" s="125"/>
    </row>
    <row r="155" spans="1:255" customFormat="1" ht="43.5" hidden="1" customHeight="1" x14ac:dyDescent="0.25">
      <c r="A155" s="409"/>
      <c r="B155" s="182" t="s">
        <v>167</v>
      </c>
      <c r="C155" s="214" t="s">
        <v>162</v>
      </c>
      <c r="D155" s="214" t="s">
        <v>67</v>
      </c>
      <c r="E155" s="214" t="s">
        <v>22</v>
      </c>
      <c r="F155" s="214" t="s">
        <v>136</v>
      </c>
      <c r="G155" s="214" t="s">
        <v>80</v>
      </c>
      <c r="H155" s="215">
        <f>прил._4!K31</f>
        <v>98.9</v>
      </c>
      <c r="I155" s="126"/>
      <c r="J155" s="252"/>
      <c r="K155" s="126"/>
      <c r="L155" s="126"/>
      <c r="M155" s="126"/>
      <c r="N155" s="126"/>
      <c r="O155" s="126"/>
      <c r="P155" s="126"/>
      <c r="Q155" s="126"/>
      <c r="R155" s="126"/>
      <c r="S155" s="126"/>
      <c r="T155" s="126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6"/>
      <c r="AN155" s="126"/>
      <c r="AO155" s="126"/>
      <c r="AP155" s="126"/>
      <c r="AQ155" s="126"/>
      <c r="AR155" s="126"/>
      <c r="AS155" s="126"/>
      <c r="AT155" s="126"/>
      <c r="AU155" s="126"/>
      <c r="AV155" s="126"/>
      <c r="AW155" s="126"/>
      <c r="AX155" s="126"/>
      <c r="AY155" s="126"/>
      <c r="AZ155" s="126"/>
      <c r="BA155" s="126"/>
      <c r="BB155" s="126"/>
      <c r="BC155" s="126"/>
      <c r="BD155" s="126"/>
      <c r="BE155" s="126"/>
      <c r="BF155" s="126"/>
      <c r="BG155" s="126"/>
      <c r="BH155" s="126"/>
      <c r="BI155" s="126"/>
      <c r="BJ155" s="126"/>
      <c r="BK155" s="126"/>
      <c r="BL155" s="126"/>
      <c r="BM155" s="126"/>
      <c r="BN155" s="126"/>
      <c r="BO155" s="126"/>
      <c r="BP155" s="126"/>
      <c r="BQ155" s="126"/>
      <c r="BR155" s="126"/>
      <c r="BS155" s="126"/>
      <c r="BT155" s="126"/>
      <c r="BU155" s="126"/>
      <c r="BV155" s="126"/>
      <c r="BW155" s="126"/>
      <c r="BX155" s="126"/>
      <c r="BY155" s="126"/>
      <c r="BZ155" s="126"/>
      <c r="CA155" s="126"/>
      <c r="CB155" s="126"/>
      <c r="CC155" s="126"/>
      <c r="CD155" s="126"/>
      <c r="CE155" s="126"/>
      <c r="CF155" s="126"/>
      <c r="CG155" s="126"/>
      <c r="CH155" s="126"/>
      <c r="CI155" s="126"/>
      <c r="CJ155" s="126"/>
      <c r="CK155" s="126"/>
      <c r="CL155" s="126"/>
      <c r="CM155" s="126"/>
      <c r="CN155" s="126"/>
      <c r="CO155" s="126"/>
      <c r="CP155" s="126"/>
      <c r="CQ155" s="126"/>
      <c r="CR155" s="126"/>
      <c r="CS155" s="126"/>
      <c r="CT155" s="126"/>
      <c r="CU155" s="126"/>
      <c r="CV155" s="126"/>
      <c r="CW155" s="126"/>
      <c r="CX155" s="126"/>
      <c r="CY155" s="126"/>
      <c r="CZ155" s="126"/>
      <c r="DA155" s="126"/>
      <c r="DB155" s="126"/>
      <c r="DC155" s="126"/>
      <c r="DD155" s="126"/>
      <c r="DE155" s="126"/>
      <c r="DF155" s="126"/>
      <c r="DG155" s="126"/>
      <c r="DH155" s="126"/>
      <c r="DI155" s="126"/>
      <c r="DJ155" s="126"/>
      <c r="DK155" s="126"/>
      <c r="DL155" s="126"/>
      <c r="DM155" s="126"/>
      <c r="DN155" s="126"/>
      <c r="DO155" s="126"/>
      <c r="DP155" s="126"/>
      <c r="DQ155" s="126"/>
      <c r="DR155" s="126"/>
      <c r="DS155" s="126"/>
      <c r="DT155" s="126"/>
      <c r="DU155" s="126"/>
      <c r="DV155" s="126"/>
      <c r="DW155" s="126"/>
      <c r="DX155" s="126"/>
      <c r="DY155" s="126"/>
      <c r="DZ155" s="126"/>
      <c r="EA155" s="126"/>
      <c r="EB155" s="126"/>
      <c r="EC155" s="126"/>
      <c r="ED155" s="126"/>
      <c r="EE155" s="126"/>
      <c r="EF155" s="126"/>
      <c r="EG155" s="126"/>
      <c r="EH155" s="126"/>
      <c r="EI155" s="126"/>
      <c r="EJ155" s="126"/>
      <c r="EK155" s="126"/>
      <c r="EL155" s="126"/>
      <c r="EM155" s="126"/>
      <c r="EN155" s="126"/>
      <c r="EO155" s="126"/>
      <c r="EP155" s="126"/>
      <c r="EQ155" s="126"/>
      <c r="ER155" s="126"/>
      <c r="ES155" s="126"/>
      <c r="ET155" s="126"/>
      <c r="EU155" s="126"/>
      <c r="EV155" s="126"/>
      <c r="EW155" s="126"/>
      <c r="EX155" s="126"/>
      <c r="EY155" s="126"/>
      <c r="EZ155" s="126"/>
      <c r="FA155" s="126"/>
      <c r="FB155" s="126"/>
      <c r="FC155" s="126"/>
      <c r="FD155" s="126"/>
      <c r="FE155" s="126"/>
      <c r="FF155" s="126"/>
      <c r="FG155" s="126"/>
      <c r="FH155" s="126"/>
      <c r="FI155" s="126"/>
      <c r="FJ155" s="126"/>
      <c r="FK155" s="126"/>
      <c r="FL155" s="126"/>
      <c r="FM155" s="126"/>
      <c r="FN155" s="126"/>
      <c r="FO155" s="126"/>
      <c r="FP155" s="126"/>
      <c r="FQ155" s="126"/>
      <c r="FR155" s="126"/>
      <c r="FS155" s="126"/>
      <c r="FT155" s="126"/>
      <c r="FU155" s="126"/>
      <c r="FV155" s="126"/>
      <c r="FW155" s="126"/>
      <c r="FX155" s="126"/>
      <c r="FY155" s="126"/>
      <c r="FZ155" s="126"/>
      <c r="GA155" s="126"/>
      <c r="GB155" s="126"/>
      <c r="GC155" s="126"/>
      <c r="GD155" s="126"/>
      <c r="GE155" s="126"/>
      <c r="GF155" s="126"/>
      <c r="GG155" s="126"/>
      <c r="GH155" s="126"/>
      <c r="GI155" s="126"/>
      <c r="GJ155" s="126"/>
      <c r="GK155" s="126"/>
      <c r="GL155" s="126"/>
      <c r="GM155" s="126"/>
      <c r="GN155" s="126"/>
      <c r="GO155" s="126"/>
      <c r="GP155" s="126"/>
      <c r="GQ155" s="126"/>
      <c r="GR155" s="126"/>
      <c r="GS155" s="126"/>
      <c r="GT155" s="126"/>
      <c r="GU155" s="126"/>
      <c r="GV155" s="126"/>
      <c r="GW155" s="126"/>
      <c r="GX155" s="126"/>
      <c r="GY155" s="126"/>
      <c r="GZ155" s="126"/>
      <c r="HA155" s="126"/>
      <c r="HB155" s="126"/>
      <c r="HC155" s="126"/>
      <c r="HD155" s="126"/>
      <c r="HE155" s="126"/>
      <c r="HF155" s="126"/>
      <c r="HG155" s="126"/>
      <c r="HH155" s="126"/>
      <c r="HI155" s="126"/>
      <c r="HJ155" s="126"/>
      <c r="HK155" s="126"/>
      <c r="HL155" s="126"/>
      <c r="HM155" s="126"/>
      <c r="HN155" s="126"/>
      <c r="HO155" s="126"/>
      <c r="HP155" s="126"/>
      <c r="HQ155" s="126"/>
      <c r="HR155" s="126"/>
      <c r="HS155" s="126"/>
      <c r="HT155" s="126"/>
      <c r="HU155" s="126"/>
      <c r="HV155" s="126"/>
      <c r="HW155" s="126"/>
      <c r="HX155" s="126"/>
      <c r="HY155" s="126"/>
      <c r="HZ155" s="126"/>
      <c r="IA155" s="126"/>
      <c r="IB155" s="126"/>
      <c r="IC155" s="126"/>
      <c r="ID155" s="126"/>
      <c r="IE155" s="126"/>
      <c r="IF155" s="126"/>
      <c r="IG155" s="126"/>
      <c r="IH155" s="126"/>
      <c r="II155" s="126"/>
      <c r="IJ155" s="126"/>
      <c r="IK155" s="126"/>
      <c r="IL155" s="126"/>
      <c r="IM155" s="126"/>
      <c r="IN155" s="126"/>
      <c r="IO155" s="126"/>
      <c r="IP155" s="126"/>
      <c r="IQ155" s="126"/>
      <c r="IR155" s="126"/>
      <c r="IS155" s="126"/>
      <c r="IT155" s="126"/>
      <c r="IU155" s="126"/>
    </row>
    <row r="156" spans="1:255" customFormat="1" ht="31.5" hidden="1" x14ac:dyDescent="0.25">
      <c r="A156" s="409"/>
      <c r="B156" s="182" t="s">
        <v>167</v>
      </c>
      <c r="C156" s="214" t="s">
        <v>162</v>
      </c>
      <c r="D156" s="214" t="s">
        <v>67</v>
      </c>
      <c r="E156" s="214" t="s">
        <v>22</v>
      </c>
      <c r="F156" s="214" t="s">
        <v>136</v>
      </c>
      <c r="G156" s="214" t="s">
        <v>80</v>
      </c>
      <c r="H156" s="215">
        <f>прил._4!K32</f>
        <v>44492.7</v>
      </c>
      <c r="I156" s="126"/>
      <c r="J156" s="252"/>
      <c r="K156" s="126"/>
      <c r="L156" s="126"/>
      <c r="M156" s="126"/>
      <c r="N156" s="126"/>
      <c r="O156" s="126"/>
      <c r="P156" s="126"/>
      <c r="Q156" s="126"/>
      <c r="R156" s="126"/>
      <c r="S156" s="126"/>
      <c r="T156" s="126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26"/>
      <c r="AG156" s="126"/>
      <c r="AH156" s="126"/>
      <c r="AI156" s="126"/>
      <c r="AJ156" s="126"/>
      <c r="AK156" s="126"/>
      <c r="AL156" s="126"/>
      <c r="AM156" s="126"/>
      <c r="AN156" s="126"/>
      <c r="AO156" s="126"/>
      <c r="AP156" s="126"/>
      <c r="AQ156" s="126"/>
      <c r="AR156" s="126"/>
      <c r="AS156" s="126"/>
      <c r="AT156" s="126"/>
      <c r="AU156" s="126"/>
      <c r="AV156" s="126"/>
      <c r="AW156" s="126"/>
      <c r="AX156" s="126"/>
      <c r="AY156" s="126"/>
      <c r="AZ156" s="126"/>
      <c r="BA156" s="126"/>
      <c r="BB156" s="126"/>
      <c r="BC156" s="126"/>
      <c r="BD156" s="126"/>
      <c r="BE156" s="126"/>
      <c r="BF156" s="126"/>
      <c r="BG156" s="126"/>
      <c r="BH156" s="126"/>
      <c r="BI156" s="126"/>
      <c r="BJ156" s="126"/>
      <c r="BK156" s="126"/>
      <c r="BL156" s="126"/>
      <c r="BM156" s="126"/>
      <c r="BN156" s="126"/>
      <c r="BO156" s="126"/>
      <c r="BP156" s="126"/>
      <c r="BQ156" s="126"/>
      <c r="BR156" s="126"/>
      <c r="BS156" s="126"/>
      <c r="BT156" s="126"/>
      <c r="BU156" s="126"/>
      <c r="BV156" s="126"/>
      <c r="BW156" s="126"/>
      <c r="BX156" s="126"/>
      <c r="BY156" s="126"/>
      <c r="BZ156" s="126"/>
      <c r="CA156" s="126"/>
      <c r="CB156" s="126"/>
      <c r="CC156" s="126"/>
      <c r="CD156" s="126"/>
      <c r="CE156" s="126"/>
      <c r="CF156" s="126"/>
      <c r="CG156" s="126"/>
      <c r="CH156" s="126"/>
      <c r="CI156" s="126"/>
      <c r="CJ156" s="126"/>
      <c r="CK156" s="126"/>
      <c r="CL156" s="126"/>
      <c r="CM156" s="126"/>
      <c r="CN156" s="126"/>
      <c r="CO156" s="126"/>
      <c r="CP156" s="126"/>
      <c r="CQ156" s="126"/>
      <c r="CR156" s="126"/>
      <c r="CS156" s="126"/>
      <c r="CT156" s="126"/>
      <c r="CU156" s="126"/>
      <c r="CV156" s="126"/>
      <c r="CW156" s="126"/>
      <c r="CX156" s="126"/>
      <c r="CY156" s="126"/>
      <c r="CZ156" s="126"/>
      <c r="DA156" s="126"/>
      <c r="DB156" s="126"/>
      <c r="DC156" s="126"/>
      <c r="DD156" s="126"/>
      <c r="DE156" s="126"/>
      <c r="DF156" s="126"/>
      <c r="DG156" s="126"/>
      <c r="DH156" s="126"/>
      <c r="DI156" s="126"/>
      <c r="DJ156" s="126"/>
      <c r="DK156" s="126"/>
      <c r="DL156" s="126"/>
      <c r="DM156" s="126"/>
      <c r="DN156" s="126"/>
      <c r="DO156" s="126"/>
      <c r="DP156" s="126"/>
      <c r="DQ156" s="126"/>
      <c r="DR156" s="126"/>
      <c r="DS156" s="126"/>
      <c r="DT156" s="126"/>
      <c r="DU156" s="126"/>
      <c r="DV156" s="126"/>
      <c r="DW156" s="126"/>
      <c r="DX156" s="126"/>
      <c r="DY156" s="126"/>
      <c r="DZ156" s="126"/>
      <c r="EA156" s="126"/>
      <c r="EB156" s="126"/>
      <c r="EC156" s="126"/>
      <c r="ED156" s="126"/>
      <c r="EE156" s="126"/>
      <c r="EF156" s="126"/>
      <c r="EG156" s="126"/>
      <c r="EH156" s="126"/>
      <c r="EI156" s="126"/>
      <c r="EJ156" s="126"/>
      <c r="EK156" s="126"/>
      <c r="EL156" s="126"/>
      <c r="EM156" s="126"/>
      <c r="EN156" s="126"/>
      <c r="EO156" s="126"/>
      <c r="EP156" s="126"/>
      <c r="EQ156" s="126"/>
      <c r="ER156" s="126"/>
      <c r="ES156" s="126"/>
      <c r="ET156" s="126"/>
      <c r="EU156" s="126"/>
      <c r="EV156" s="126"/>
      <c r="EW156" s="126"/>
      <c r="EX156" s="126"/>
      <c r="EY156" s="126"/>
      <c r="EZ156" s="126"/>
      <c r="FA156" s="126"/>
      <c r="FB156" s="126"/>
      <c r="FC156" s="126"/>
      <c r="FD156" s="126"/>
      <c r="FE156" s="126"/>
      <c r="FF156" s="126"/>
      <c r="FG156" s="126"/>
      <c r="FH156" s="126"/>
      <c r="FI156" s="126"/>
      <c r="FJ156" s="126"/>
      <c r="FK156" s="126"/>
      <c r="FL156" s="126"/>
      <c r="FM156" s="126"/>
      <c r="FN156" s="126"/>
      <c r="FO156" s="126"/>
      <c r="FP156" s="126"/>
      <c r="FQ156" s="126"/>
      <c r="FR156" s="126"/>
      <c r="FS156" s="126"/>
      <c r="FT156" s="126"/>
      <c r="FU156" s="126"/>
      <c r="FV156" s="126"/>
      <c r="FW156" s="126"/>
      <c r="FX156" s="126"/>
      <c r="FY156" s="126"/>
      <c r="FZ156" s="126"/>
      <c r="GA156" s="126"/>
      <c r="GB156" s="126"/>
      <c r="GC156" s="126"/>
      <c r="GD156" s="126"/>
      <c r="GE156" s="126"/>
      <c r="GF156" s="126"/>
      <c r="GG156" s="126"/>
      <c r="GH156" s="126"/>
      <c r="GI156" s="126"/>
      <c r="GJ156" s="126"/>
      <c r="GK156" s="126"/>
      <c r="GL156" s="126"/>
      <c r="GM156" s="126"/>
      <c r="GN156" s="126"/>
      <c r="GO156" s="126"/>
      <c r="GP156" s="126"/>
      <c r="GQ156" s="126"/>
      <c r="GR156" s="126"/>
      <c r="GS156" s="126"/>
      <c r="GT156" s="126"/>
      <c r="GU156" s="126"/>
      <c r="GV156" s="126"/>
      <c r="GW156" s="126"/>
      <c r="GX156" s="126"/>
      <c r="GY156" s="126"/>
      <c r="GZ156" s="126"/>
      <c r="HA156" s="126"/>
      <c r="HB156" s="126"/>
      <c r="HC156" s="126"/>
      <c r="HD156" s="126"/>
      <c r="HE156" s="126"/>
      <c r="HF156" s="126"/>
      <c r="HG156" s="126"/>
      <c r="HH156" s="126"/>
      <c r="HI156" s="126"/>
      <c r="HJ156" s="126"/>
      <c r="HK156" s="126"/>
      <c r="HL156" s="126"/>
      <c r="HM156" s="126"/>
      <c r="HN156" s="126"/>
      <c r="HO156" s="126"/>
      <c r="HP156" s="126"/>
      <c r="HQ156" s="126"/>
      <c r="HR156" s="126"/>
      <c r="HS156" s="126"/>
      <c r="HT156" s="126"/>
      <c r="HU156" s="126"/>
      <c r="HV156" s="126"/>
      <c r="HW156" s="126"/>
      <c r="HX156" s="126"/>
      <c r="HY156" s="126"/>
      <c r="HZ156" s="126"/>
      <c r="IA156" s="126"/>
      <c r="IB156" s="126"/>
      <c r="IC156" s="126"/>
      <c r="ID156" s="126"/>
      <c r="IE156" s="126"/>
      <c r="IF156" s="126"/>
      <c r="IG156" s="126"/>
      <c r="IH156" s="126"/>
      <c r="II156" s="126"/>
      <c r="IJ156" s="126"/>
      <c r="IK156" s="126"/>
      <c r="IL156" s="126"/>
      <c r="IM156" s="126"/>
      <c r="IN156" s="126"/>
      <c r="IO156" s="126"/>
      <c r="IP156" s="126"/>
      <c r="IQ156" s="126"/>
      <c r="IR156" s="126"/>
      <c r="IS156" s="126"/>
      <c r="IT156" s="126"/>
      <c r="IU156" s="126"/>
    </row>
    <row r="157" spans="1:255" customFormat="1" ht="31.5" hidden="1" x14ac:dyDescent="0.25">
      <c r="A157" s="409"/>
      <c r="B157" s="182" t="s">
        <v>167</v>
      </c>
      <c r="C157" s="214" t="s">
        <v>162</v>
      </c>
      <c r="D157" s="214" t="s">
        <v>67</v>
      </c>
      <c r="E157" s="214" t="s">
        <v>22</v>
      </c>
      <c r="F157" s="214" t="s">
        <v>136</v>
      </c>
      <c r="G157" s="214" t="s">
        <v>80</v>
      </c>
      <c r="H157" s="215">
        <f>прил._4!K33</f>
        <v>11042.300000000001</v>
      </c>
      <c r="I157" s="126"/>
      <c r="J157" s="252"/>
      <c r="K157" s="126"/>
      <c r="L157" s="126"/>
      <c r="M157" s="126"/>
      <c r="N157" s="126"/>
      <c r="O157" s="126"/>
      <c r="P157" s="126"/>
      <c r="Q157" s="126"/>
      <c r="R157" s="126"/>
      <c r="S157" s="126"/>
      <c r="T157" s="126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26"/>
      <c r="AG157" s="126"/>
      <c r="AH157" s="126"/>
      <c r="AI157" s="126"/>
      <c r="AJ157" s="126"/>
      <c r="AK157" s="126"/>
      <c r="AL157" s="126"/>
      <c r="AM157" s="126"/>
      <c r="AN157" s="126"/>
      <c r="AO157" s="126"/>
      <c r="AP157" s="126"/>
      <c r="AQ157" s="126"/>
      <c r="AR157" s="126"/>
      <c r="AS157" s="126"/>
      <c r="AT157" s="126"/>
      <c r="AU157" s="126"/>
      <c r="AV157" s="126"/>
      <c r="AW157" s="126"/>
      <c r="AX157" s="126"/>
      <c r="AY157" s="126"/>
      <c r="AZ157" s="126"/>
      <c r="BA157" s="126"/>
      <c r="BB157" s="126"/>
      <c r="BC157" s="126"/>
      <c r="BD157" s="126"/>
      <c r="BE157" s="126"/>
      <c r="BF157" s="126"/>
      <c r="BG157" s="126"/>
      <c r="BH157" s="126"/>
      <c r="BI157" s="126"/>
      <c r="BJ157" s="126"/>
      <c r="BK157" s="126"/>
      <c r="BL157" s="126"/>
      <c r="BM157" s="126"/>
      <c r="BN157" s="126"/>
      <c r="BO157" s="126"/>
      <c r="BP157" s="126"/>
      <c r="BQ157" s="126"/>
      <c r="BR157" s="126"/>
      <c r="BS157" s="126"/>
      <c r="BT157" s="126"/>
      <c r="BU157" s="126"/>
      <c r="BV157" s="126"/>
      <c r="BW157" s="126"/>
      <c r="BX157" s="126"/>
      <c r="BY157" s="126"/>
      <c r="BZ157" s="126"/>
      <c r="CA157" s="126"/>
      <c r="CB157" s="126"/>
      <c r="CC157" s="126"/>
      <c r="CD157" s="126"/>
      <c r="CE157" s="126"/>
      <c r="CF157" s="126"/>
      <c r="CG157" s="126"/>
      <c r="CH157" s="126"/>
      <c r="CI157" s="126"/>
      <c r="CJ157" s="126"/>
      <c r="CK157" s="126"/>
      <c r="CL157" s="126"/>
      <c r="CM157" s="126"/>
      <c r="CN157" s="126"/>
      <c r="CO157" s="126"/>
      <c r="CP157" s="126"/>
      <c r="CQ157" s="126"/>
      <c r="CR157" s="126"/>
      <c r="CS157" s="126"/>
      <c r="CT157" s="126"/>
      <c r="CU157" s="126"/>
      <c r="CV157" s="126"/>
      <c r="CW157" s="126"/>
      <c r="CX157" s="126"/>
      <c r="CY157" s="126"/>
      <c r="CZ157" s="126"/>
      <c r="DA157" s="126"/>
      <c r="DB157" s="126"/>
      <c r="DC157" s="126"/>
      <c r="DD157" s="126"/>
      <c r="DE157" s="126"/>
      <c r="DF157" s="126"/>
      <c r="DG157" s="126"/>
      <c r="DH157" s="126"/>
      <c r="DI157" s="126"/>
      <c r="DJ157" s="126"/>
      <c r="DK157" s="126"/>
      <c r="DL157" s="126"/>
      <c r="DM157" s="126"/>
      <c r="DN157" s="126"/>
      <c r="DO157" s="126"/>
      <c r="DP157" s="126"/>
      <c r="DQ157" s="126"/>
      <c r="DR157" s="126"/>
      <c r="DS157" s="126"/>
      <c r="DT157" s="126"/>
      <c r="DU157" s="126"/>
      <c r="DV157" s="126"/>
      <c r="DW157" s="126"/>
      <c r="DX157" s="126"/>
      <c r="DY157" s="126"/>
      <c r="DZ157" s="126"/>
      <c r="EA157" s="126"/>
      <c r="EB157" s="126"/>
      <c r="EC157" s="126"/>
      <c r="ED157" s="126"/>
      <c r="EE157" s="126"/>
      <c r="EF157" s="126"/>
      <c r="EG157" s="126"/>
      <c r="EH157" s="126"/>
      <c r="EI157" s="126"/>
      <c r="EJ157" s="126"/>
      <c r="EK157" s="126"/>
      <c r="EL157" s="126"/>
      <c r="EM157" s="126"/>
      <c r="EN157" s="126"/>
      <c r="EO157" s="126"/>
      <c r="EP157" s="126"/>
      <c r="EQ157" s="126"/>
      <c r="ER157" s="126"/>
      <c r="ES157" s="126"/>
      <c r="ET157" s="126"/>
      <c r="EU157" s="126"/>
      <c r="EV157" s="126"/>
      <c r="EW157" s="126"/>
      <c r="EX157" s="126"/>
      <c r="EY157" s="126"/>
      <c r="EZ157" s="126"/>
      <c r="FA157" s="126"/>
      <c r="FB157" s="126"/>
      <c r="FC157" s="126"/>
      <c r="FD157" s="126"/>
      <c r="FE157" s="126"/>
      <c r="FF157" s="126"/>
      <c r="FG157" s="126"/>
      <c r="FH157" s="126"/>
      <c r="FI157" s="126"/>
      <c r="FJ157" s="126"/>
      <c r="FK157" s="126"/>
      <c r="FL157" s="126"/>
      <c r="FM157" s="126"/>
      <c r="FN157" s="126"/>
      <c r="FO157" s="126"/>
      <c r="FP157" s="126"/>
      <c r="FQ157" s="126"/>
      <c r="FR157" s="126"/>
      <c r="FS157" s="126"/>
      <c r="FT157" s="126"/>
      <c r="FU157" s="126"/>
      <c r="FV157" s="126"/>
      <c r="FW157" s="126"/>
      <c r="FX157" s="126"/>
      <c r="FY157" s="126"/>
      <c r="FZ157" s="126"/>
      <c r="GA157" s="126"/>
      <c r="GB157" s="126"/>
      <c r="GC157" s="126"/>
      <c r="GD157" s="126"/>
      <c r="GE157" s="126"/>
      <c r="GF157" s="126"/>
      <c r="GG157" s="126"/>
      <c r="GH157" s="126"/>
      <c r="GI157" s="126"/>
      <c r="GJ157" s="126"/>
      <c r="GK157" s="126"/>
      <c r="GL157" s="126"/>
      <c r="GM157" s="126"/>
      <c r="GN157" s="126"/>
      <c r="GO157" s="126"/>
      <c r="GP157" s="126"/>
      <c r="GQ157" s="126"/>
      <c r="GR157" s="126"/>
      <c r="GS157" s="126"/>
      <c r="GT157" s="126"/>
      <c r="GU157" s="126"/>
      <c r="GV157" s="126"/>
      <c r="GW157" s="126"/>
      <c r="GX157" s="126"/>
      <c r="GY157" s="126"/>
      <c r="GZ157" s="126"/>
      <c r="HA157" s="126"/>
      <c r="HB157" s="126"/>
      <c r="HC157" s="126"/>
      <c r="HD157" s="126"/>
      <c r="HE157" s="126"/>
      <c r="HF157" s="126"/>
      <c r="HG157" s="126"/>
      <c r="HH157" s="126"/>
      <c r="HI157" s="126"/>
      <c r="HJ157" s="126"/>
      <c r="HK157" s="126"/>
      <c r="HL157" s="126"/>
      <c r="HM157" s="126"/>
      <c r="HN157" s="126"/>
      <c r="HO157" s="126"/>
      <c r="HP157" s="126"/>
      <c r="HQ157" s="126"/>
      <c r="HR157" s="126"/>
      <c r="HS157" s="126"/>
      <c r="HT157" s="126"/>
      <c r="HU157" s="126"/>
      <c r="HV157" s="126"/>
      <c r="HW157" s="126"/>
      <c r="HX157" s="126"/>
      <c r="HY157" s="126"/>
      <c r="HZ157" s="126"/>
      <c r="IA157" s="126"/>
      <c r="IB157" s="126"/>
      <c r="IC157" s="126"/>
      <c r="ID157" s="126"/>
      <c r="IE157" s="126"/>
      <c r="IF157" s="126"/>
      <c r="IG157" s="126"/>
      <c r="IH157" s="126"/>
      <c r="II157" s="126"/>
      <c r="IJ157" s="126"/>
      <c r="IK157" s="126"/>
      <c r="IL157" s="126"/>
      <c r="IM157" s="126"/>
      <c r="IN157" s="126"/>
      <c r="IO157" s="126"/>
      <c r="IP157" s="126"/>
      <c r="IQ157" s="126"/>
      <c r="IR157" s="126"/>
      <c r="IS157" s="126"/>
      <c r="IT157" s="126"/>
      <c r="IU157" s="126"/>
    </row>
    <row r="158" spans="1:255" customFormat="1" ht="33.75" customHeight="1" x14ac:dyDescent="0.25">
      <c r="A158" s="409"/>
      <c r="B158" s="182" t="str">
        <f>прил._4!B208</f>
        <v>Обслуживание внутреннего государственного и муниципального долга</v>
      </c>
      <c r="C158" s="369" t="str">
        <f>прил._4!F209</f>
        <v>54</v>
      </c>
      <c r="D158" s="369" t="str">
        <f>прил._4!G209</f>
        <v>0</v>
      </c>
      <c r="E158" s="369" t="str">
        <f>прил._4!H209</f>
        <v>00</v>
      </c>
      <c r="F158" s="369" t="str">
        <f>прил._4!I209</f>
        <v>00000</v>
      </c>
      <c r="G158" s="367"/>
      <c r="H158" s="324">
        <f>H159</f>
        <v>2.5</v>
      </c>
      <c r="I158" s="126"/>
      <c r="J158" s="252"/>
      <c r="K158" s="126"/>
      <c r="L158" s="126"/>
      <c r="M158" s="126"/>
      <c r="N158" s="126"/>
      <c r="O158" s="126"/>
      <c r="P158" s="126"/>
      <c r="Q158" s="126"/>
      <c r="R158" s="126"/>
      <c r="S158" s="126"/>
      <c r="T158" s="126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26"/>
      <c r="AG158" s="126"/>
      <c r="AH158" s="126"/>
      <c r="AI158" s="126"/>
      <c r="AJ158" s="126"/>
      <c r="AK158" s="126"/>
      <c r="AL158" s="126"/>
      <c r="AM158" s="126"/>
      <c r="AN158" s="126"/>
      <c r="AO158" s="126"/>
      <c r="AP158" s="126"/>
      <c r="AQ158" s="126"/>
      <c r="AR158" s="126"/>
      <c r="AS158" s="126"/>
      <c r="AT158" s="126"/>
      <c r="AU158" s="126"/>
      <c r="AV158" s="126"/>
      <c r="AW158" s="126"/>
      <c r="AX158" s="126"/>
      <c r="AY158" s="126"/>
      <c r="AZ158" s="126"/>
      <c r="BA158" s="126"/>
      <c r="BB158" s="126"/>
      <c r="BC158" s="126"/>
      <c r="BD158" s="126"/>
      <c r="BE158" s="126"/>
      <c r="BF158" s="126"/>
      <c r="BG158" s="126"/>
      <c r="BH158" s="126"/>
      <c r="BI158" s="126"/>
      <c r="BJ158" s="126"/>
      <c r="BK158" s="126"/>
      <c r="BL158" s="126"/>
      <c r="BM158" s="126"/>
      <c r="BN158" s="126"/>
      <c r="BO158" s="126"/>
      <c r="BP158" s="126"/>
      <c r="BQ158" s="126"/>
      <c r="BR158" s="126"/>
      <c r="BS158" s="126"/>
      <c r="BT158" s="126"/>
      <c r="BU158" s="126"/>
      <c r="BV158" s="126"/>
      <c r="BW158" s="126"/>
      <c r="BX158" s="126"/>
      <c r="BY158" s="126"/>
      <c r="BZ158" s="126"/>
      <c r="CA158" s="126"/>
      <c r="CB158" s="126"/>
      <c r="CC158" s="126"/>
      <c r="CD158" s="126"/>
      <c r="CE158" s="126"/>
      <c r="CF158" s="126"/>
      <c r="CG158" s="126"/>
      <c r="CH158" s="126"/>
      <c r="CI158" s="126"/>
      <c r="CJ158" s="126"/>
      <c r="CK158" s="126"/>
      <c r="CL158" s="126"/>
      <c r="CM158" s="126"/>
      <c r="CN158" s="126"/>
      <c r="CO158" s="126"/>
      <c r="CP158" s="126"/>
      <c r="CQ158" s="126"/>
      <c r="CR158" s="126"/>
      <c r="CS158" s="126"/>
      <c r="CT158" s="126"/>
      <c r="CU158" s="126"/>
      <c r="CV158" s="126"/>
      <c r="CW158" s="126"/>
      <c r="CX158" s="126"/>
      <c r="CY158" s="126"/>
      <c r="CZ158" s="126"/>
      <c r="DA158" s="126"/>
      <c r="DB158" s="126"/>
      <c r="DC158" s="126"/>
      <c r="DD158" s="126"/>
      <c r="DE158" s="126"/>
      <c r="DF158" s="126"/>
      <c r="DG158" s="126"/>
      <c r="DH158" s="126"/>
      <c r="DI158" s="126"/>
      <c r="DJ158" s="126"/>
      <c r="DK158" s="126"/>
      <c r="DL158" s="126"/>
      <c r="DM158" s="126"/>
      <c r="DN158" s="126"/>
      <c r="DO158" s="126"/>
      <c r="DP158" s="126"/>
      <c r="DQ158" s="126"/>
      <c r="DR158" s="126"/>
      <c r="DS158" s="126"/>
      <c r="DT158" s="126"/>
      <c r="DU158" s="126"/>
      <c r="DV158" s="126"/>
      <c r="DW158" s="126"/>
      <c r="DX158" s="126"/>
      <c r="DY158" s="126"/>
      <c r="DZ158" s="126"/>
      <c r="EA158" s="126"/>
      <c r="EB158" s="126"/>
      <c r="EC158" s="126"/>
      <c r="ED158" s="126"/>
      <c r="EE158" s="126"/>
      <c r="EF158" s="126"/>
      <c r="EG158" s="126"/>
      <c r="EH158" s="126"/>
      <c r="EI158" s="126"/>
      <c r="EJ158" s="126"/>
      <c r="EK158" s="126"/>
      <c r="EL158" s="126"/>
      <c r="EM158" s="126"/>
      <c r="EN158" s="126"/>
      <c r="EO158" s="126"/>
      <c r="EP158" s="126"/>
      <c r="EQ158" s="126"/>
      <c r="ER158" s="126"/>
      <c r="ES158" s="126"/>
      <c r="ET158" s="126"/>
      <c r="EU158" s="126"/>
      <c r="EV158" s="126"/>
      <c r="EW158" s="126"/>
      <c r="EX158" s="126"/>
      <c r="EY158" s="126"/>
      <c r="EZ158" s="126"/>
      <c r="FA158" s="126"/>
      <c r="FB158" s="126"/>
      <c r="FC158" s="126"/>
      <c r="FD158" s="126"/>
      <c r="FE158" s="126"/>
      <c r="FF158" s="126"/>
      <c r="FG158" s="126"/>
      <c r="FH158" s="126"/>
      <c r="FI158" s="126"/>
      <c r="FJ158" s="126"/>
      <c r="FK158" s="126"/>
      <c r="FL158" s="126"/>
      <c r="FM158" s="126"/>
      <c r="FN158" s="126"/>
      <c r="FO158" s="126"/>
      <c r="FP158" s="126"/>
      <c r="FQ158" s="126"/>
      <c r="FR158" s="126"/>
      <c r="FS158" s="126"/>
      <c r="FT158" s="126"/>
      <c r="FU158" s="126"/>
      <c r="FV158" s="126"/>
      <c r="FW158" s="126"/>
      <c r="FX158" s="126"/>
      <c r="FY158" s="126"/>
      <c r="FZ158" s="126"/>
      <c r="GA158" s="126"/>
      <c r="GB158" s="126"/>
      <c r="GC158" s="126"/>
      <c r="GD158" s="126"/>
      <c r="GE158" s="126"/>
      <c r="GF158" s="126"/>
      <c r="GG158" s="126"/>
      <c r="GH158" s="126"/>
      <c r="GI158" s="126"/>
      <c r="GJ158" s="126"/>
      <c r="GK158" s="126"/>
      <c r="GL158" s="126"/>
      <c r="GM158" s="126"/>
      <c r="GN158" s="126"/>
      <c r="GO158" s="126"/>
      <c r="GP158" s="126"/>
      <c r="GQ158" s="126"/>
      <c r="GR158" s="126"/>
      <c r="GS158" s="126"/>
      <c r="GT158" s="126"/>
      <c r="GU158" s="126"/>
      <c r="GV158" s="126"/>
      <c r="GW158" s="126"/>
      <c r="GX158" s="126"/>
      <c r="GY158" s="126"/>
      <c r="GZ158" s="126"/>
      <c r="HA158" s="126"/>
      <c r="HB158" s="126"/>
      <c r="HC158" s="126"/>
      <c r="HD158" s="126"/>
      <c r="HE158" s="126"/>
      <c r="HF158" s="126"/>
      <c r="HG158" s="126"/>
      <c r="HH158" s="126"/>
      <c r="HI158" s="126"/>
      <c r="HJ158" s="126"/>
      <c r="HK158" s="126"/>
      <c r="HL158" s="126"/>
      <c r="HM158" s="126"/>
      <c r="HN158" s="126"/>
      <c r="HO158" s="126"/>
      <c r="HP158" s="126"/>
      <c r="HQ158" s="126"/>
      <c r="HR158" s="126"/>
      <c r="HS158" s="126"/>
      <c r="HT158" s="126"/>
      <c r="HU158" s="126"/>
      <c r="HV158" s="126"/>
      <c r="HW158" s="126"/>
      <c r="HX158" s="126"/>
      <c r="HY158" s="126"/>
      <c r="HZ158" s="126"/>
      <c r="IA158" s="126"/>
      <c r="IB158" s="126"/>
      <c r="IC158" s="126"/>
      <c r="ID158" s="126"/>
      <c r="IE158" s="126"/>
      <c r="IF158" s="126"/>
      <c r="IG158" s="126"/>
      <c r="IH158" s="126"/>
      <c r="II158" s="126"/>
      <c r="IJ158" s="126"/>
      <c r="IK158" s="126"/>
      <c r="IL158" s="126"/>
      <c r="IM158" s="126"/>
      <c r="IN158" s="126"/>
      <c r="IO158" s="126"/>
      <c r="IP158" s="126"/>
      <c r="IQ158" s="126"/>
      <c r="IR158" s="126"/>
      <c r="IS158" s="126"/>
      <c r="IT158" s="126"/>
      <c r="IU158" s="126"/>
    </row>
    <row r="159" spans="1:255" customFormat="1" ht="18" customHeight="1" x14ac:dyDescent="0.25">
      <c r="A159" s="409"/>
      <c r="B159" s="182" t="str">
        <f>прил._4!B209</f>
        <v>Управление муниципальными финансами</v>
      </c>
      <c r="C159" s="214" t="str">
        <f>прил._4!F210</f>
        <v>54</v>
      </c>
      <c r="D159" s="214" t="str">
        <f>прил._4!G210</f>
        <v>2</v>
      </c>
      <c r="E159" s="214" t="str">
        <f>прил._4!H210</f>
        <v>00</v>
      </c>
      <c r="F159" s="214" t="s">
        <v>124</v>
      </c>
      <c r="G159" s="367"/>
      <c r="H159" s="215">
        <f>H160</f>
        <v>2.5</v>
      </c>
      <c r="I159" s="126"/>
      <c r="J159" s="252"/>
      <c r="K159" s="126"/>
      <c r="L159" s="126"/>
      <c r="M159" s="126"/>
      <c r="N159" s="126"/>
      <c r="O159" s="126"/>
      <c r="P159" s="126"/>
      <c r="Q159" s="126"/>
      <c r="R159" s="126"/>
      <c r="S159" s="126"/>
      <c r="T159" s="126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26"/>
      <c r="AG159" s="126"/>
      <c r="AH159" s="126"/>
      <c r="AI159" s="126"/>
      <c r="AJ159" s="126"/>
      <c r="AK159" s="126"/>
      <c r="AL159" s="126"/>
      <c r="AM159" s="126"/>
      <c r="AN159" s="126"/>
      <c r="AO159" s="126"/>
      <c r="AP159" s="126"/>
      <c r="AQ159" s="126"/>
      <c r="AR159" s="126"/>
      <c r="AS159" s="126"/>
      <c r="AT159" s="126"/>
      <c r="AU159" s="126"/>
      <c r="AV159" s="126"/>
      <c r="AW159" s="126"/>
      <c r="AX159" s="126"/>
      <c r="AY159" s="126"/>
      <c r="AZ159" s="126"/>
      <c r="BA159" s="126"/>
      <c r="BB159" s="126"/>
      <c r="BC159" s="126"/>
      <c r="BD159" s="126"/>
      <c r="BE159" s="126"/>
      <c r="BF159" s="126"/>
      <c r="BG159" s="126"/>
      <c r="BH159" s="126"/>
      <c r="BI159" s="126"/>
      <c r="BJ159" s="126"/>
      <c r="BK159" s="126"/>
      <c r="BL159" s="126"/>
      <c r="BM159" s="126"/>
      <c r="BN159" s="126"/>
      <c r="BO159" s="126"/>
      <c r="BP159" s="126"/>
      <c r="BQ159" s="126"/>
      <c r="BR159" s="126"/>
      <c r="BS159" s="126"/>
      <c r="BT159" s="126"/>
      <c r="BU159" s="126"/>
      <c r="BV159" s="126"/>
      <c r="BW159" s="126"/>
      <c r="BX159" s="126"/>
      <c r="BY159" s="126"/>
      <c r="BZ159" s="126"/>
      <c r="CA159" s="126"/>
      <c r="CB159" s="126"/>
      <c r="CC159" s="126"/>
      <c r="CD159" s="126"/>
      <c r="CE159" s="126"/>
      <c r="CF159" s="126"/>
      <c r="CG159" s="126"/>
      <c r="CH159" s="126"/>
      <c r="CI159" s="126"/>
      <c r="CJ159" s="126"/>
      <c r="CK159" s="126"/>
      <c r="CL159" s="126"/>
      <c r="CM159" s="126"/>
      <c r="CN159" s="126"/>
      <c r="CO159" s="126"/>
      <c r="CP159" s="126"/>
      <c r="CQ159" s="126"/>
      <c r="CR159" s="126"/>
      <c r="CS159" s="126"/>
      <c r="CT159" s="126"/>
      <c r="CU159" s="126"/>
      <c r="CV159" s="126"/>
      <c r="CW159" s="126"/>
      <c r="CX159" s="126"/>
      <c r="CY159" s="126"/>
      <c r="CZ159" s="126"/>
      <c r="DA159" s="126"/>
      <c r="DB159" s="126"/>
      <c r="DC159" s="126"/>
      <c r="DD159" s="126"/>
      <c r="DE159" s="126"/>
      <c r="DF159" s="126"/>
      <c r="DG159" s="126"/>
      <c r="DH159" s="126"/>
      <c r="DI159" s="126"/>
      <c r="DJ159" s="126"/>
      <c r="DK159" s="126"/>
      <c r="DL159" s="126"/>
      <c r="DM159" s="126"/>
      <c r="DN159" s="126"/>
      <c r="DO159" s="126"/>
      <c r="DP159" s="126"/>
      <c r="DQ159" s="126"/>
      <c r="DR159" s="126"/>
      <c r="DS159" s="126"/>
      <c r="DT159" s="126"/>
      <c r="DU159" s="126"/>
      <c r="DV159" s="126"/>
      <c r="DW159" s="126"/>
      <c r="DX159" s="126"/>
      <c r="DY159" s="126"/>
      <c r="DZ159" s="126"/>
      <c r="EA159" s="126"/>
      <c r="EB159" s="126"/>
      <c r="EC159" s="126"/>
      <c r="ED159" s="126"/>
      <c r="EE159" s="126"/>
      <c r="EF159" s="126"/>
      <c r="EG159" s="126"/>
      <c r="EH159" s="126"/>
      <c r="EI159" s="126"/>
      <c r="EJ159" s="126"/>
      <c r="EK159" s="126"/>
      <c r="EL159" s="126"/>
      <c r="EM159" s="126"/>
      <c r="EN159" s="126"/>
      <c r="EO159" s="126"/>
      <c r="EP159" s="126"/>
      <c r="EQ159" s="126"/>
      <c r="ER159" s="126"/>
      <c r="ES159" s="126"/>
      <c r="ET159" s="126"/>
      <c r="EU159" s="126"/>
      <c r="EV159" s="126"/>
      <c r="EW159" s="126"/>
      <c r="EX159" s="126"/>
      <c r="EY159" s="126"/>
      <c r="EZ159" s="126"/>
      <c r="FA159" s="126"/>
      <c r="FB159" s="126"/>
      <c r="FC159" s="126"/>
      <c r="FD159" s="126"/>
      <c r="FE159" s="126"/>
      <c r="FF159" s="126"/>
      <c r="FG159" s="126"/>
      <c r="FH159" s="126"/>
      <c r="FI159" s="126"/>
      <c r="FJ159" s="126"/>
      <c r="FK159" s="126"/>
      <c r="FL159" s="126"/>
      <c r="FM159" s="126"/>
      <c r="FN159" s="126"/>
      <c r="FO159" s="126"/>
      <c r="FP159" s="126"/>
      <c r="FQ159" s="126"/>
      <c r="FR159" s="126"/>
      <c r="FS159" s="126"/>
      <c r="FT159" s="126"/>
      <c r="FU159" s="126"/>
      <c r="FV159" s="126"/>
      <c r="FW159" s="126"/>
      <c r="FX159" s="126"/>
      <c r="FY159" s="126"/>
      <c r="FZ159" s="126"/>
      <c r="GA159" s="126"/>
      <c r="GB159" s="126"/>
      <c r="GC159" s="126"/>
      <c r="GD159" s="126"/>
      <c r="GE159" s="126"/>
      <c r="GF159" s="126"/>
      <c r="GG159" s="126"/>
      <c r="GH159" s="126"/>
      <c r="GI159" s="126"/>
      <c r="GJ159" s="126"/>
      <c r="GK159" s="126"/>
      <c r="GL159" s="126"/>
      <c r="GM159" s="126"/>
      <c r="GN159" s="126"/>
      <c r="GO159" s="126"/>
      <c r="GP159" s="126"/>
      <c r="GQ159" s="126"/>
      <c r="GR159" s="126"/>
      <c r="GS159" s="126"/>
      <c r="GT159" s="126"/>
      <c r="GU159" s="126"/>
      <c r="GV159" s="126"/>
      <c r="GW159" s="126"/>
      <c r="GX159" s="126"/>
      <c r="GY159" s="126"/>
      <c r="GZ159" s="126"/>
      <c r="HA159" s="126"/>
      <c r="HB159" s="126"/>
      <c r="HC159" s="126"/>
      <c r="HD159" s="126"/>
      <c r="HE159" s="126"/>
      <c r="HF159" s="126"/>
      <c r="HG159" s="126"/>
      <c r="HH159" s="126"/>
      <c r="HI159" s="126"/>
      <c r="HJ159" s="126"/>
      <c r="HK159" s="126"/>
      <c r="HL159" s="126"/>
      <c r="HM159" s="126"/>
      <c r="HN159" s="126"/>
      <c r="HO159" s="126"/>
      <c r="HP159" s="126"/>
      <c r="HQ159" s="126"/>
      <c r="HR159" s="126"/>
      <c r="HS159" s="126"/>
      <c r="HT159" s="126"/>
      <c r="HU159" s="126"/>
      <c r="HV159" s="126"/>
      <c r="HW159" s="126"/>
      <c r="HX159" s="126"/>
      <c r="HY159" s="126"/>
      <c r="HZ159" s="126"/>
      <c r="IA159" s="126"/>
      <c r="IB159" s="126"/>
      <c r="IC159" s="126"/>
      <c r="ID159" s="126"/>
      <c r="IE159" s="126"/>
      <c r="IF159" s="126"/>
      <c r="IG159" s="126"/>
      <c r="IH159" s="126"/>
      <c r="II159" s="126"/>
      <c r="IJ159" s="126"/>
      <c r="IK159" s="126"/>
      <c r="IL159" s="126"/>
      <c r="IM159" s="126"/>
      <c r="IN159" s="126"/>
      <c r="IO159" s="126"/>
      <c r="IP159" s="126"/>
      <c r="IQ159" s="126"/>
      <c r="IR159" s="126"/>
      <c r="IS159" s="126"/>
      <c r="IT159" s="126"/>
      <c r="IU159" s="126"/>
    </row>
    <row r="160" spans="1:255" customFormat="1" ht="31.5" x14ac:dyDescent="0.25">
      <c r="A160" s="409"/>
      <c r="B160" s="182" t="str">
        <f>прил._4!B210</f>
        <v>Управление муниципальным долгом и муниципальными финансовыми активами Краснодарского края</v>
      </c>
      <c r="C160" s="214" t="str">
        <f>прил._4!F211</f>
        <v>54</v>
      </c>
      <c r="D160" s="214" t="str">
        <f>прил._4!G211</f>
        <v>2</v>
      </c>
      <c r="E160" s="214" t="str">
        <f>прил._4!H211</f>
        <v>00</v>
      </c>
      <c r="F160" s="214" t="str">
        <f>прил._4!I212</f>
        <v>10090</v>
      </c>
      <c r="G160" s="367"/>
      <c r="H160" s="215">
        <f>H161</f>
        <v>2.5</v>
      </c>
      <c r="I160" s="126"/>
      <c r="J160" s="252"/>
      <c r="K160" s="126"/>
      <c r="L160" s="126"/>
      <c r="M160" s="126"/>
      <c r="N160" s="126"/>
      <c r="O160" s="126"/>
      <c r="P160" s="126"/>
      <c r="Q160" s="126"/>
      <c r="R160" s="126"/>
      <c r="S160" s="126"/>
      <c r="T160" s="126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26"/>
      <c r="AG160" s="126"/>
      <c r="AH160" s="126"/>
      <c r="AI160" s="126"/>
      <c r="AJ160" s="126"/>
      <c r="AK160" s="126"/>
      <c r="AL160" s="126"/>
      <c r="AM160" s="126"/>
      <c r="AN160" s="126"/>
      <c r="AO160" s="126"/>
      <c r="AP160" s="126"/>
      <c r="AQ160" s="126"/>
      <c r="AR160" s="126"/>
      <c r="AS160" s="126"/>
      <c r="AT160" s="126"/>
      <c r="AU160" s="126"/>
      <c r="AV160" s="126"/>
      <c r="AW160" s="126"/>
      <c r="AX160" s="126"/>
      <c r="AY160" s="126"/>
      <c r="AZ160" s="126"/>
      <c r="BA160" s="126"/>
      <c r="BB160" s="126"/>
      <c r="BC160" s="126"/>
      <c r="BD160" s="126"/>
      <c r="BE160" s="126"/>
      <c r="BF160" s="126"/>
      <c r="BG160" s="126"/>
      <c r="BH160" s="126"/>
      <c r="BI160" s="126"/>
      <c r="BJ160" s="126"/>
      <c r="BK160" s="126"/>
      <c r="BL160" s="126"/>
      <c r="BM160" s="126"/>
      <c r="BN160" s="126"/>
      <c r="BO160" s="126"/>
      <c r="BP160" s="126"/>
      <c r="BQ160" s="126"/>
      <c r="BR160" s="126"/>
      <c r="BS160" s="126"/>
      <c r="BT160" s="126"/>
      <c r="BU160" s="126"/>
      <c r="BV160" s="126"/>
      <c r="BW160" s="126"/>
      <c r="BX160" s="126"/>
      <c r="BY160" s="126"/>
      <c r="BZ160" s="126"/>
      <c r="CA160" s="126"/>
      <c r="CB160" s="126"/>
      <c r="CC160" s="126"/>
      <c r="CD160" s="126"/>
      <c r="CE160" s="126"/>
      <c r="CF160" s="126"/>
      <c r="CG160" s="126"/>
      <c r="CH160" s="126"/>
      <c r="CI160" s="126"/>
      <c r="CJ160" s="126"/>
      <c r="CK160" s="126"/>
      <c r="CL160" s="126"/>
      <c r="CM160" s="126"/>
      <c r="CN160" s="126"/>
      <c r="CO160" s="126"/>
      <c r="CP160" s="126"/>
      <c r="CQ160" s="126"/>
      <c r="CR160" s="126"/>
      <c r="CS160" s="126"/>
      <c r="CT160" s="126"/>
      <c r="CU160" s="126"/>
      <c r="CV160" s="126"/>
      <c r="CW160" s="126"/>
      <c r="CX160" s="126"/>
      <c r="CY160" s="126"/>
      <c r="CZ160" s="126"/>
      <c r="DA160" s="126"/>
      <c r="DB160" s="126"/>
      <c r="DC160" s="126"/>
      <c r="DD160" s="126"/>
      <c r="DE160" s="126"/>
      <c r="DF160" s="126"/>
      <c r="DG160" s="126"/>
      <c r="DH160" s="126"/>
      <c r="DI160" s="126"/>
      <c r="DJ160" s="126"/>
      <c r="DK160" s="126"/>
      <c r="DL160" s="126"/>
      <c r="DM160" s="126"/>
      <c r="DN160" s="126"/>
      <c r="DO160" s="126"/>
      <c r="DP160" s="126"/>
      <c r="DQ160" s="126"/>
      <c r="DR160" s="126"/>
      <c r="DS160" s="126"/>
      <c r="DT160" s="126"/>
      <c r="DU160" s="126"/>
      <c r="DV160" s="126"/>
      <c r="DW160" s="126"/>
      <c r="DX160" s="126"/>
      <c r="DY160" s="126"/>
      <c r="DZ160" s="126"/>
      <c r="EA160" s="126"/>
      <c r="EB160" s="126"/>
      <c r="EC160" s="126"/>
      <c r="ED160" s="126"/>
      <c r="EE160" s="126"/>
      <c r="EF160" s="126"/>
      <c r="EG160" s="126"/>
      <c r="EH160" s="126"/>
      <c r="EI160" s="126"/>
      <c r="EJ160" s="126"/>
      <c r="EK160" s="126"/>
      <c r="EL160" s="126"/>
      <c r="EM160" s="126"/>
      <c r="EN160" s="126"/>
      <c r="EO160" s="126"/>
      <c r="EP160" s="126"/>
      <c r="EQ160" s="126"/>
      <c r="ER160" s="126"/>
      <c r="ES160" s="126"/>
      <c r="ET160" s="126"/>
      <c r="EU160" s="126"/>
      <c r="EV160" s="126"/>
      <c r="EW160" s="126"/>
      <c r="EX160" s="126"/>
      <c r="EY160" s="126"/>
      <c r="EZ160" s="126"/>
      <c r="FA160" s="126"/>
      <c r="FB160" s="126"/>
      <c r="FC160" s="126"/>
      <c r="FD160" s="126"/>
      <c r="FE160" s="126"/>
      <c r="FF160" s="126"/>
      <c r="FG160" s="126"/>
      <c r="FH160" s="126"/>
      <c r="FI160" s="126"/>
      <c r="FJ160" s="126"/>
      <c r="FK160" s="126"/>
      <c r="FL160" s="126"/>
      <c r="FM160" s="126"/>
      <c r="FN160" s="126"/>
      <c r="FO160" s="126"/>
      <c r="FP160" s="126"/>
      <c r="FQ160" s="126"/>
      <c r="FR160" s="126"/>
      <c r="FS160" s="126"/>
      <c r="FT160" s="126"/>
      <c r="FU160" s="126"/>
      <c r="FV160" s="126"/>
      <c r="FW160" s="126"/>
      <c r="FX160" s="126"/>
      <c r="FY160" s="126"/>
      <c r="FZ160" s="126"/>
      <c r="GA160" s="126"/>
      <c r="GB160" s="126"/>
      <c r="GC160" s="126"/>
      <c r="GD160" s="126"/>
      <c r="GE160" s="126"/>
      <c r="GF160" s="126"/>
      <c r="GG160" s="126"/>
      <c r="GH160" s="126"/>
      <c r="GI160" s="126"/>
      <c r="GJ160" s="126"/>
      <c r="GK160" s="126"/>
      <c r="GL160" s="126"/>
      <c r="GM160" s="126"/>
      <c r="GN160" s="126"/>
      <c r="GO160" s="126"/>
      <c r="GP160" s="126"/>
      <c r="GQ160" s="126"/>
      <c r="GR160" s="126"/>
      <c r="GS160" s="126"/>
      <c r="GT160" s="126"/>
      <c r="GU160" s="126"/>
      <c r="GV160" s="126"/>
      <c r="GW160" s="126"/>
      <c r="GX160" s="126"/>
      <c r="GY160" s="126"/>
      <c r="GZ160" s="126"/>
      <c r="HA160" s="126"/>
      <c r="HB160" s="126"/>
      <c r="HC160" s="126"/>
      <c r="HD160" s="126"/>
      <c r="HE160" s="126"/>
      <c r="HF160" s="126"/>
      <c r="HG160" s="126"/>
      <c r="HH160" s="126"/>
      <c r="HI160" s="126"/>
      <c r="HJ160" s="126"/>
      <c r="HK160" s="126"/>
      <c r="HL160" s="126"/>
      <c r="HM160" s="126"/>
      <c r="HN160" s="126"/>
      <c r="HO160" s="126"/>
      <c r="HP160" s="126"/>
      <c r="HQ160" s="126"/>
      <c r="HR160" s="126"/>
      <c r="HS160" s="126"/>
      <c r="HT160" s="126"/>
      <c r="HU160" s="126"/>
      <c r="HV160" s="126"/>
      <c r="HW160" s="126"/>
      <c r="HX160" s="126"/>
      <c r="HY160" s="126"/>
      <c r="HZ160" s="126"/>
      <c r="IA160" s="126"/>
      <c r="IB160" s="126"/>
      <c r="IC160" s="126"/>
      <c r="ID160" s="126"/>
      <c r="IE160" s="126"/>
      <c r="IF160" s="126"/>
      <c r="IG160" s="126"/>
      <c r="IH160" s="126"/>
      <c r="II160" s="126"/>
      <c r="IJ160" s="126"/>
      <c r="IK160" s="126"/>
      <c r="IL160" s="126"/>
      <c r="IM160" s="126"/>
      <c r="IN160" s="126"/>
      <c r="IO160" s="126"/>
      <c r="IP160" s="126"/>
      <c r="IQ160" s="126"/>
      <c r="IR160" s="126"/>
      <c r="IS160" s="126"/>
      <c r="IT160" s="126"/>
      <c r="IU160" s="126"/>
    </row>
    <row r="161" spans="1:255" customFormat="1" ht="15.75" x14ac:dyDescent="0.25">
      <c r="A161" s="409"/>
      <c r="B161" s="182" t="str">
        <f>прил._4!B211</f>
        <v>Процентные платежи по муниципальному долгу</v>
      </c>
      <c r="C161" s="214" t="str">
        <f>прил._4!F212</f>
        <v>54</v>
      </c>
      <c r="D161" s="214" t="str">
        <f>прил._4!G212</f>
        <v>2</v>
      </c>
      <c r="E161" s="214" t="str">
        <f>прил._4!H212</f>
        <v>00</v>
      </c>
      <c r="F161" s="214" t="str">
        <f>прил._4!I212</f>
        <v>10090</v>
      </c>
      <c r="G161" s="367" t="str">
        <f>прил._4!J212</f>
        <v>700</v>
      </c>
      <c r="H161" s="215">
        <f>прил._4!K208</f>
        <v>2.5</v>
      </c>
      <c r="I161" s="126"/>
      <c r="J161" s="252"/>
      <c r="K161" s="126"/>
      <c r="L161" s="126"/>
      <c r="M161" s="126"/>
      <c r="N161" s="126"/>
      <c r="O161" s="126"/>
      <c r="P161" s="126"/>
      <c r="Q161" s="126"/>
      <c r="R161" s="126"/>
      <c r="S161" s="126"/>
      <c r="T161" s="126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26"/>
      <c r="AG161" s="126"/>
      <c r="AH161" s="126"/>
      <c r="AI161" s="126"/>
      <c r="AJ161" s="126"/>
      <c r="AK161" s="126"/>
      <c r="AL161" s="126"/>
      <c r="AM161" s="126"/>
      <c r="AN161" s="126"/>
      <c r="AO161" s="126"/>
      <c r="AP161" s="126"/>
      <c r="AQ161" s="126"/>
      <c r="AR161" s="126"/>
      <c r="AS161" s="126"/>
      <c r="AT161" s="126"/>
      <c r="AU161" s="126"/>
      <c r="AV161" s="126"/>
      <c r="AW161" s="126"/>
      <c r="AX161" s="126"/>
      <c r="AY161" s="126"/>
      <c r="AZ161" s="126"/>
      <c r="BA161" s="126"/>
      <c r="BB161" s="126"/>
      <c r="BC161" s="126"/>
      <c r="BD161" s="126"/>
      <c r="BE161" s="126"/>
      <c r="BF161" s="126"/>
      <c r="BG161" s="126"/>
      <c r="BH161" s="126"/>
      <c r="BI161" s="126"/>
      <c r="BJ161" s="126"/>
      <c r="BK161" s="126"/>
      <c r="BL161" s="126"/>
      <c r="BM161" s="126"/>
      <c r="BN161" s="126"/>
      <c r="BO161" s="126"/>
      <c r="BP161" s="126"/>
      <c r="BQ161" s="126"/>
      <c r="BR161" s="126"/>
      <c r="BS161" s="126"/>
      <c r="BT161" s="126"/>
      <c r="BU161" s="126"/>
      <c r="BV161" s="126"/>
      <c r="BW161" s="126"/>
      <c r="BX161" s="126"/>
      <c r="BY161" s="126"/>
      <c r="BZ161" s="126"/>
      <c r="CA161" s="126"/>
      <c r="CB161" s="126"/>
      <c r="CC161" s="126"/>
      <c r="CD161" s="126"/>
      <c r="CE161" s="126"/>
      <c r="CF161" s="126"/>
      <c r="CG161" s="126"/>
      <c r="CH161" s="126"/>
      <c r="CI161" s="126"/>
      <c r="CJ161" s="126"/>
      <c r="CK161" s="126"/>
      <c r="CL161" s="126"/>
      <c r="CM161" s="126"/>
      <c r="CN161" s="126"/>
      <c r="CO161" s="126"/>
      <c r="CP161" s="126"/>
      <c r="CQ161" s="126"/>
      <c r="CR161" s="126"/>
      <c r="CS161" s="126"/>
      <c r="CT161" s="126"/>
      <c r="CU161" s="126"/>
      <c r="CV161" s="126"/>
      <c r="CW161" s="126"/>
      <c r="CX161" s="126"/>
      <c r="CY161" s="126"/>
      <c r="CZ161" s="126"/>
      <c r="DA161" s="126"/>
      <c r="DB161" s="126"/>
      <c r="DC161" s="126"/>
      <c r="DD161" s="126"/>
      <c r="DE161" s="126"/>
      <c r="DF161" s="126"/>
      <c r="DG161" s="126"/>
      <c r="DH161" s="126"/>
      <c r="DI161" s="126"/>
      <c r="DJ161" s="126"/>
      <c r="DK161" s="126"/>
      <c r="DL161" s="126"/>
      <c r="DM161" s="126"/>
      <c r="DN161" s="126"/>
      <c r="DO161" s="126"/>
      <c r="DP161" s="126"/>
      <c r="DQ161" s="126"/>
      <c r="DR161" s="126"/>
      <c r="DS161" s="126"/>
      <c r="DT161" s="126"/>
      <c r="DU161" s="126"/>
      <c r="DV161" s="126"/>
      <c r="DW161" s="126"/>
      <c r="DX161" s="126"/>
      <c r="DY161" s="126"/>
      <c r="DZ161" s="126"/>
      <c r="EA161" s="126"/>
      <c r="EB161" s="126"/>
      <c r="EC161" s="126"/>
      <c r="ED161" s="126"/>
      <c r="EE161" s="126"/>
      <c r="EF161" s="126"/>
      <c r="EG161" s="126"/>
      <c r="EH161" s="126"/>
      <c r="EI161" s="126"/>
      <c r="EJ161" s="126"/>
      <c r="EK161" s="126"/>
      <c r="EL161" s="126"/>
      <c r="EM161" s="126"/>
      <c r="EN161" s="126"/>
      <c r="EO161" s="126"/>
      <c r="EP161" s="126"/>
      <c r="EQ161" s="126"/>
      <c r="ER161" s="126"/>
      <c r="ES161" s="126"/>
      <c r="ET161" s="126"/>
      <c r="EU161" s="126"/>
      <c r="EV161" s="126"/>
      <c r="EW161" s="126"/>
      <c r="EX161" s="126"/>
      <c r="EY161" s="126"/>
      <c r="EZ161" s="126"/>
      <c r="FA161" s="126"/>
      <c r="FB161" s="126"/>
      <c r="FC161" s="126"/>
      <c r="FD161" s="126"/>
      <c r="FE161" s="126"/>
      <c r="FF161" s="126"/>
      <c r="FG161" s="126"/>
      <c r="FH161" s="126"/>
      <c r="FI161" s="126"/>
      <c r="FJ161" s="126"/>
      <c r="FK161" s="126"/>
      <c r="FL161" s="126"/>
      <c r="FM161" s="126"/>
      <c r="FN161" s="126"/>
      <c r="FO161" s="126"/>
      <c r="FP161" s="126"/>
      <c r="FQ161" s="126"/>
      <c r="FR161" s="126"/>
      <c r="FS161" s="126"/>
      <c r="FT161" s="126"/>
      <c r="FU161" s="126"/>
      <c r="FV161" s="126"/>
      <c r="FW161" s="126"/>
      <c r="FX161" s="126"/>
      <c r="FY161" s="126"/>
      <c r="FZ161" s="126"/>
      <c r="GA161" s="126"/>
      <c r="GB161" s="126"/>
      <c r="GC161" s="126"/>
      <c r="GD161" s="126"/>
      <c r="GE161" s="126"/>
      <c r="GF161" s="126"/>
      <c r="GG161" s="126"/>
      <c r="GH161" s="126"/>
      <c r="GI161" s="126"/>
      <c r="GJ161" s="126"/>
      <c r="GK161" s="126"/>
      <c r="GL161" s="126"/>
      <c r="GM161" s="126"/>
      <c r="GN161" s="126"/>
      <c r="GO161" s="126"/>
      <c r="GP161" s="126"/>
      <c r="GQ161" s="126"/>
      <c r="GR161" s="126"/>
      <c r="GS161" s="126"/>
      <c r="GT161" s="126"/>
      <c r="GU161" s="126"/>
      <c r="GV161" s="126"/>
      <c r="GW161" s="126"/>
      <c r="GX161" s="126"/>
      <c r="GY161" s="126"/>
      <c r="GZ161" s="126"/>
      <c r="HA161" s="126"/>
      <c r="HB161" s="126"/>
      <c r="HC161" s="126"/>
      <c r="HD161" s="126"/>
      <c r="HE161" s="126"/>
      <c r="HF161" s="126"/>
      <c r="HG161" s="126"/>
      <c r="HH161" s="126"/>
      <c r="HI161" s="126"/>
      <c r="HJ161" s="126"/>
      <c r="HK161" s="126"/>
      <c r="HL161" s="126"/>
      <c r="HM161" s="126"/>
      <c r="HN161" s="126"/>
      <c r="HO161" s="126"/>
      <c r="HP161" s="126"/>
      <c r="HQ161" s="126"/>
      <c r="HR161" s="126"/>
      <c r="HS161" s="126"/>
      <c r="HT161" s="126"/>
      <c r="HU161" s="126"/>
      <c r="HV161" s="126"/>
      <c r="HW161" s="126"/>
      <c r="HX161" s="126"/>
      <c r="HY161" s="126"/>
      <c r="HZ161" s="126"/>
      <c r="IA161" s="126"/>
      <c r="IB161" s="126"/>
      <c r="IC161" s="126"/>
      <c r="ID161" s="126"/>
      <c r="IE161" s="126"/>
      <c r="IF161" s="126"/>
      <c r="IG161" s="126"/>
      <c r="IH161" s="126"/>
      <c r="II161" s="126"/>
      <c r="IJ161" s="126"/>
      <c r="IK161" s="126"/>
      <c r="IL161" s="126"/>
      <c r="IM161" s="126"/>
      <c r="IN161" s="126"/>
      <c r="IO161" s="126"/>
      <c r="IP161" s="126"/>
      <c r="IQ161" s="126"/>
      <c r="IR161" s="126"/>
      <c r="IS161" s="126"/>
      <c r="IT161" s="126"/>
      <c r="IU161" s="126"/>
    </row>
    <row r="162" spans="1:255" ht="29.25" x14ac:dyDescent="0.25">
      <c r="A162" s="411">
        <v>17</v>
      </c>
      <c r="B162" s="368" t="s">
        <v>63</v>
      </c>
      <c r="C162" s="208" t="s">
        <v>64</v>
      </c>
      <c r="D162" s="208" t="s">
        <v>65</v>
      </c>
      <c r="E162" s="208" t="s">
        <v>22</v>
      </c>
      <c r="F162" s="208" t="s">
        <v>124</v>
      </c>
      <c r="G162" s="212"/>
      <c r="H162" s="370">
        <f>H165</f>
        <v>98.9</v>
      </c>
      <c r="J162" s="244"/>
    </row>
    <row r="163" spans="1:255" x14ac:dyDescent="0.25">
      <c r="A163" s="411"/>
      <c r="B163" s="20" t="s">
        <v>53</v>
      </c>
      <c r="C163" s="217" t="s">
        <v>64</v>
      </c>
      <c r="D163" s="217" t="s">
        <v>67</v>
      </c>
      <c r="E163" s="217" t="s">
        <v>22</v>
      </c>
      <c r="F163" s="217" t="s">
        <v>124</v>
      </c>
      <c r="G163" s="219"/>
      <c r="H163" s="325">
        <f>H164</f>
        <v>98.9</v>
      </c>
      <c r="J163" s="244"/>
    </row>
    <row r="164" spans="1:255" x14ac:dyDescent="0.25">
      <c r="A164" s="411"/>
      <c r="B164" s="20" t="s">
        <v>68</v>
      </c>
      <c r="C164" s="217" t="s">
        <v>64</v>
      </c>
      <c r="D164" s="217" t="s">
        <v>67</v>
      </c>
      <c r="E164" s="217" t="s">
        <v>22</v>
      </c>
      <c r="F164" s="217" t="s">
        <v>136</v>
      </c>
      <c r="G164" s="219"/>
      <c r="H164" s="325">
        <f>H165</f>
        <v>98.9</v>
      </c>
      <c r="J164" s="244"/>
    </row>
    <row r="165" spans="1:255" ht="14.25" customHeight="1" x14ac:dyDescent="0.25">
      <c r="A165" s="411"/>
      <c r="B165" s="205" t="s">
        <v>69</v>
      </c>
      <c r="C165" s="217" t="s">
        <v>64</v>
      </c>
      <c r="D165" s="217" t="s">
        <v>67</v>
      </c>
      <c r="E165" s="217" t="s">
        <v>22</v>
      </c>
      <c r="F165" s="217" t="s">
        <v>136</v>
      </c>
      <c r="G165" s="219" t="s">
        <v>70</v>
      </c>
      <c r="H165" s="325">
        <f>прил._4!K31</f>
        <v>98.9</v>
      </c>
      <c r="J165" s="244"/>
    </row>
    <row r="166" spans="1:255" ht="22.5" customHeight="1" x14ac:dyDescent="0.25">
      <c r="A166" s="411"/>
      <c r="B166" s="36" t="s">
        <v>620</v>
      </c>
      <c r="C166" s="217" t="s">
        <v>168</v>
      </c>
      <c r="D166" s="217" t="s">
        <v>65</v>
      </c>
      <c r="E166" s="217" t="s">
        <v>22</v>
      </c>
      <c r="F166" s="217" t="s">
        <v>124</v>
      </c>
      <c r="G166" s="219"/>
      <c r="H166" s="325">
        <f>H168</f>
        <v>0</v>
      </c>
      <c r="J166" s="244"/>
    </row>
    <row r="167" spans="1:255" ht="31.5" customHeight="1" x14ac:dyDescent="0.25">
      <c r="A167" s="411"/>
      <c r="B167" s="36" t="s">
        <v>621</v>
      </c>
      <c r="C167" s="217" t="s">
        <v>168</v>
      </c>
      <c r="D167" s="217" t="s">
        <v>84</v>
      </c>
      <c r="E167" s="217" t="s">
        <v>22</v>
      </c>
      <c r="F167" s="217" t="s">
        <v>124</v>
      </c>
      <c r="G167" s="219"/>
      <c r="H167" s="325">
        <f>H168</f>
        <v>0</v>
      </c>
      <c r="J167" s="244"/>
    </row>
    <row r="168" spans="1:255" ht="27" customHeight="1" x14ac:dyDescent="0.25">
      <c r="A168" s="411"/>
      <c r="B168" s="36" t="s">
        <v>622</v>
      </c>
      <c r="C168" s="217" t="s">
        <v>168</v>
      </c>
      <c r="D168" s="217" t="s">
        <v>84</v>
      </c>
      <c r="E168" s="217" t="s">
        <v>22</v>
      </c>
      <c r="F168" s="217" t="s">
        <v>623</v>
      </c>
      <c r="G168" s="219"/>
      <c r="H168" s="325">
        <f>прил._4!K142</f>
        <v>0</v>
      </c>
      <c r="J168" s="244"/>
    </row>
    <row r="169" spans="1:255" ht="28.5" customHeight="1" x14ac:dyDescent="0.25">
      <c r="A169" s="411"/>
      <c r="B169" s="36" t="s">
        <v>334</v>
      </c>
      <c r="C169" s="217" t="s">
        <v>168</v>
      </c>
      <c r="D169" s="217" t="s">
        <v>84</v>
      </c>
      <c r="E169" s="217" t="s">
        <v>22</v>
      </c>
      <c r="F169" s="217" t="s">
        <v>623</v>
      </c>
      <c r="G169" s="219" t="s">
        <v>82</v>
      </c>
      <c r="H169" s="325">
        <f>прил._4!K142</f>
        <v>0</v>
      </c>
      <c r="J169" s="244"/>
    </row>
    <row r="170" spans="1:255" ht="19.5" customHeight="1" x14ac:dyDescent="0.25">
      <c r="A170" s="411"/>
      <c r="B170" s="65" t="s">
        <v>159</v>
      </c>
      <c r="C170" s="217" t="s">
        <v>443</v>
      </c>
      <c r="D170" s="217" t="s">
        <v>147</v>
      </c>
      <c r="E170" s="217" t="s">
        <v>22</v>
      </c>
      <c r="F170" s="217" t="s">
        <v>124</v>
      </c>
      <c r="G170" s="219"/>
      <c r="H170" s="319">
        <f>H171</f>
        <v>504.6</v>
      </c>
      <c r="J170" s="244"/>
    </row>
    <row r="171" spans="1:255" ht="18" customHeight="1" x14ac:dyDescent="0.25">
      <c r="A171" s="411"/>
      <c r="B171" s="65" t="s">
        <v>503</v>
      </c>
      <c r="C171" s="217" t="s">
        <v>443</v>
      </c>
      <c r="D171" s="217" t="s">
        <v>147</v>
      </c>
      <c r="E171" s="217" t="s">
        <v>22</v>
      </c>
      <c r="F171" s="217" t="s">
        <v>504</v>
      </c>
      <c r="G171" s="219"/>
      <c r="H171" s="319">
        <f>H172</f>
        <v>504.6</v>
      </c>
      <c r="J171" s="244"/>
    </row>
    <row r="172" spans="1:255" ht="18.75" customHeight="1" x14ac:dyDescent="0.25">
      <c r="A172" s="411"/>
      <c r="B172" s="65" t="s">
        <v>81</v>
      </c>
      <c r="C172" s="217" t="s">
        <v>443</v>
      </c>
      <c r="D172" s="217" t="s">
        <v>147</v>
      </c>
      <c r="E172" s="217" t="s">
        <v>22</v>
      </c>
      <c r="F172" s="217" t="s">
        <v>504</v>
      </c>
      <c r="G172" s="217" t="s">
        <v>82</v>
      </c>
      <c r="H172" s="319">
        <f>прил._4!K58</f>
        <v>504.6</v>
      </c>
      <c r="J172" s="244"/>
    </row>
    <row r="173" spans="1:255" ht="35.25" customHeight="1" x14ac:dyDescent="0.25">
      <c r="A173" s="411"/>
      <c r="B173" s="461" t="s">
        <v>635</v>
      </c>
      <c r="C173" s="217" t="s">
        <v>443</v>
      </c>
      <c r="D173" s="217" t="s">
        <v>147</v>
      </c>
      <c r="E173" s="217" t="s">
        <v>22</v>
      </c>
      <c r="F173" s="217" t="s">
        <v>124</v>
      </c>
      <c r="G173" s="217"/>
      <c r="H173" s="319">
        <f>H174</f>
        <v>3070</v>
      </c>
      <c r="J173" s="244"/>
    </row>
    <row r="174" spans="1:255" ht="40.5" customHeight="1" x14ac:dyDescent="0.25">
      <c r="A174" s="411"/>
      <c r="B174" s="461" t="s">
        <v>633</v>
      </c>
      <c r="C174" s="217" t="s">
        <v>443</v>
      </c>
      <c r="D174" s="217" t="s">
        <v>147</v>
      </c>
      <c r="E174" s="217" t="s">
        <v>22</v>
      </c>
      <c r="F174" s="217" t="s">
        <v>632</v>
      </c>
      <c r="G174" s="217"/>
      <c r="H174" s="319">
        <f>H175</f>
        <v>3070</v>
      </c>
      <c r="J174" s="244"/>
    </row>
    <row r="175" spans="1:255" ht="46.5" customHeight="1" x14ac:dyDescent="0.25">
      <c r="A175" s="411"/>
      <c r="B175" s="263" t="s">
        <v>79</v>
      </c>
      <c r="C175" s="217" t="s">
        <v>443</v>
      </c>
      <c r="D175" s="217" t="s">
        <v>147</v>
      </c>
      <c r="E175" s="217" t="s">
        <v>22</v>
      </c>
      <c r="F175" s="217" t="s">
        <v>632</v>
      </c>
      <c r="G175" s="217" t="s">
        <v>80</v>
      </c>
      <c r="H175" s="319">
        <v>3070</v>
      </c>
      <c r="J175" s="244"/>
    </row>
    <row r="176" spans="1:255" ht="32.25" customHeight="1" x14ac:dyDescent="0.3">
      <c r="A176" s="28"/>
      <c r="B176" s="503" t="s">
        <v>552</v>
      </c>
      <c r="C176" s="504"/>
      <c r="D176" s="504"/>
      <c r="E176" s="504"/>
      <c r="F176" s="504"/>
      <c r="G176" s="504"/>
      <c r="H176" s="504"/>
      <c r="J176" s="244"/>
    </row>
    <row r="177" spans="1:16" ht="32.25" customHeight="1" x14ac:dyDescent="0.25">
      <c r="A177" s="28"/>
      <c r="B177" s="25"/>
      <c r="C177" s="382"/>
      <c r="D177" s="382"/>
      <c r="E177" s="382"/>
      <c r="F177" s="382"/>
      <c r="G177" s="382"/>
      <c r="H177" s="250"/>
      <c r="J177" s="244"/>
    </row>
    <row r="178" spans="1:16" x14ac:dyDescent="0.25">
      <c r="G178" s="244"/>
      <c r="J178" s="244"/>
      <c r="N178" s="244"/>
      <c r="O178" s="244"/>
      <c r="P178" s="244"/>
    </row>
    <row r="179" spans="1:16" x14ac:dyDescent="0.25">
      <c r="B179" s="26"/>
      <c r="J179" s="244"/>
      <c r="N179" s="244"/>
      <c r="O179" s="244"/>
      <c r="P179" s="244"/>
    </row>
    <row r="180" spans="1:16" x14ac:dyDescent="0.25">
      <c r="J180" s="244"/>
      <c r="N180" s="244"/>
      <c r="O180" s="244"/>
      <c r="P180" s="244"/>
    </row>
    <row r="181" spans="1:16" x14ac:dyDescent="0.25">
      <c r="J181" s="244"/>
    </row>
  </sheetData>
  <mergeCells count="14">
    <mergeCell ref="C13:F13"/>
    <mergeCell ref="C14:F14"/>
    <mergeCell ref="B176:H176"/>
    <mergeCell ref="C1:H1"/>
    <mergeCell ref="C2:H2"/>
    <mergeCell ref="C3:H3"/>
    <mergeCell ref="C4:H4"/>
    <mergeCell ref="C5:H5"/>
    <mergeCell ref="A11:H11"/>
    <mergeCell ref="C6:H6"/>
    <mergeCell ref="C7:H7"/>
    <mergeCell ref="C8:H8"/>
    <mergeCell ref="C9:H9"/>
    <mergeCell ref="C10:H10"/>
  </mergeCells>
  <phoneticPr fontId="30" type="noConversion"/>
  <pageMargins left="0.70866141732283472" right="0.31496062992125984" top="0.19685039370078741" bottom="0.74803149606299213" header="0.31496062992125984" footer="0.31496062992125984"/>
  <pageSetup paperSize="9" scale="7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V215"/>
  <sheetViews>
    <sheetView tabSelected="1" view="pageBreakPreview" topLeftCell="B27" zoomScale="91" zoomScaleNormal="91" zoomScaleSheetLayoutView="91" workbookViewId="0">
      <selection activeCell="B29" sqref="B29"/>
    </sheetView>
  </sheetViews>
  <sheetFormatPr defaultColWidth="11.42578125" defaultRowHeight="15" x14ac:dyDescent="0.25"/>
  <cols>
    <col min="1" max="1" width="3.85546875" style="56" customWidth="1"/>
    <col min="2" max="2" width="76" style="56" customWidth="1"/>
    <col min="3" max="3" width="6.7109375" style="56" customWidth="1"/>
    <col min="4" max="5" width="3.85546875" style="56" customWidth="1"/>
    <col min="6" max="6" width="4.140625" style="56" customWidth="1"/>
    <col min="7" max="7" width="3.28515625" style="56" customWidth="1"/>
    <col min="8" max="8" width="4" style="56" customWidth="1"/>
    <col min="9" max="9" width="7.42578125" style="56" customWidth="1"/>
    <col min="10" max="10" width="4.7109375" style="87" customWidth="1"/>
    <col min="11" max="11" width="22.140625" style="244" customWidth="1"/>
    <col min="12" max="12" width="11" style="136" customWidth="1"/>
    <col min="13" max="13" width="14.7109375" style="137" customWidth="1"/>
    <col min="14" max="14" width="9.140625" style="137" customWidth="1"/>
    <col min="15" max="15" width="14.42578125" style="56" customWidth="1"/>
    <col min="16" max="246" width="9.140625" style="56" customWidth="1"/>
    <col min="247" max="247" width="3.85546875" style="56" customWidth="1"/>
    <col min="248" max="248" width="45.28515625" style="56" customWidth="1"/>
    <col min="249" max="249" width="4.85546875" style="56" customWidth="1"/>
    <col min="250" max="251" width="3.85546875" style="56" customWidth="1"/>
    <col min="252" max="252" width="3.7109375" style="56" customWidth="1"/>
    <col min="253" max="253" width="2.5703125" style="56" customWidth="1"/>
    <col min="254" max="254" width="7.42578125" style="56" customWidth="1"/>
    <col min="255" max="255" width="4.7109375" style="56" customWidth="1"/>
    <col min="256" max="16384" width="11.42578125" style="56"/>
  </cols>
  <sheetData>
    <row r="3" spans="1:11" s="15" customFormat="1" x14ac:dyDescent="0.25">
      <c r="B3"/>
      <c r="C3" s="505" t="s">
        <v>636</v>
      </c>
      <c r="D3" s="505"/>
      <c r="E3" s="505"/>
      <c r="F3" s="505"/>
      <c r="G3" s="505"/>
      <c r="H3" s="505"/>
    </row>
    <row r="4" spans="1:11" s="15" customFormat="1" x14ac:dyDescent="0.25">
      <c r="C4" s="505" t="s">
        <v>0</v>
      </c>
      <c r="D4" s="505"/>
      <c r="E4" s="505"/>
      <c r="F4" s="505"/>
      <c r="G4" s="505"/>
      <c r="H4" s="505"/>
    </row>
    <row r="5" spans="1:11" s="15" customFormat="1" x14ac:dyDescent="0.25">
      <c r="C5" s="505" t="s">
        <v>113</v>
      </c>
      <c r="D5" s="505"/>
      <c r="E5" s="505"/>
      <c r="F5" s="505"/>
      <c r="G5" s="505"/>
      <c r="H5" s="505"/>
    </row>
    <row r="6" spans="1:11" s="15" customFormat="1" x14ac:dyDescent="0.25">
      <c r="C6" s="505" t="s">
        <v>2</v>
      </c>
      <c r="D6" s="505"/>
      <c r="E6" s="505"/>
      <c r="F6" s="505"/>
      <c r="G6" s="505"/>
      <c r="H6" s="505"/>
    </row>
    <row r="7" spans="1:11" s="15" customFormat="1" x14ac:dyDescent="0.25">
      <c r="C7" s="505" t="s">
        <v>644</v>
      </c>
      <c r="D7" s="505"/>
      <c r="E7" s="505"/>
      <c r="F7" s="505"/>
      <c r="G7" s="505"/>
      <c r="H7" s="505"/>
    </row>
    <row r="8" spans="1:11" s="15" customFormat="1" x14ac:dyDescent="0.25">
      <c r="C8" s="507" t="s">
        <v>556</v>
      </c>
      <c r="D8" s="508"/>
      <c r="E8" s="508"/>
      <c r="F8" s="508"/>
      <c r="G8" s="508"/>
      <c r="H8" s="508"/>
    </row>
    <row r="9" spans="1:11" s="15" customFormat="1" x14ac:dyDescent="0.25">
      <c r="C9" s="507" t="s">
        <v>0</v>
      </c>
      <c r="D9" s="509"/>
      <c r="E9" s="509"/>
      <c r="F9" s="509"/>
      <c r="G9" s="509"/>
      <c r="H9" s="509"/>
    </row>
    <row r="10" spans="1:11" s="15" customFormat="1" x14ac:dyDescent="0.25">
      <c r="C10" s="507" t="s">
        <v>1</v>
      </c>
      <c r="D10" s="509"/>
      <c r="E10" s="509"/>
      <c r="F10" s="509"/>
      <c r="G10" s="509"/>
      <c r="H10" s="509"/>
    </row>
    <row r="11" spans="1:11" s="15" customFormat="1" x14ac:dyDescent="0.25">
      <c r="C11" s="507" t="s">
        <v>2</v>
      </c>
      <c r="D11" s="509"/>
      <c r="E11" s="509"/>
      <c r="F11" s="509"/>
      <c r="G11" s="509"/>
      <c r="H11" s="509"/>
    </row>
    <row r="12" spans="1:11" s="15" customFormat="1" x14ac:dyDescent="0.25">
      <c r="C12" s="488" t="s">
        <v>553</v>
      </c>
      <c r="D12" s="509"/>
      <c r="E12" s="509"/>
      <c r="F12" s="509"/>
      <c r="G12" s="509"/>
      <c r="H12" s="509"/>
    </row>
    <row r="13" spans="1:11" ht="12.75" customHeight="1" x14ac:dyDescent="0.25">
      <c r="C13" s="510"/>
      <c r="D13" s="510"/>
      <c r="E13" s="510"/>
      <c r="F13" s="510"/>
      <c r="G13" s="510"/>
      <c r="H13" s="510"/>
      <c r="I13" s="510"/>
      <c r="J13" s="510"/>
      <c r="K13" s="510"/>
    </row>
    <row r="14" spans="1:11" x14ac:dyDescent="0.25">
      <c r="A14" s="516" t="s">
        <v>486</v>
      </c>
      <c r="B14" s="516"/>
      <c r="C14" s="516"/>
      <c r="D14" s="516"/>
      <c r="E14" s="516"/>
      <c r="F14" s="516"/>
      <c r="G14" s="516"/>
      <c r="H14" s="516"/>
      <c r="I14" s="516"/>
      <c r="J14" s="516"/>
      <c r="K14" s="516"/>
    </row>
    <row r="15" spans="1:11" ht="6" customHeight="1" x14ac:dyDescent="0.25">
      <c r="A15" s="517"/>
      <c r="B15" s="517"/>
      <c r="C15" s="517"/>
      <c r="D15" s="517"/>
      <c r="E15" s="517"/>
      <c r="F15" s="517"/>
      <c r="G15" s="517"/>
      <c r="H15" s="517"/>
      <c r="I15" s="517"/>
      <c r="J15" s="517"/>
      <c r="K15" s="517"/>
    </row>
    <row r="16" spans="1:11" ht="17.25" customHeight="1" x14ac:dyDescent="0.25">
      <c r="A16" s="101"/>
      <c r="B16" s="101"/>
      <c r="C16" s="101"/>
      <c r="D16" s="101"/>
      <c r="E16" s="101"/>
      <c r="F16" s="101"/>
      <c r="G16" s="101"/>
      <c r="H16" s="101"/>
      <c r="I16" s="101"/>
      <c r="J16" s="102"/>
      <c r="K16" s="347" t="s">
        <v>58</v>
      </c>
    </row>
    <row r="17" spans="1:17" ht="43.5" customHeight="1" x14ac:dyDescent="0.25">
      <c r="A17" s="97" t="s">
        <v>59</v>
      </c>
      <c r="B17" s="97" t="s">
        <v>4</v>
      </c>
      <c r="C17" s="98" t="s">
        <v>60</v>
      </c>
      <c r="D17" s="99" t="s">
        <v>61</v>
      </c>
      <c r="E17" s="99" t="s">
        <v>6</v>
      </c>
      <c r="F17" s="518" t="s">
        <v>31</v>
      </c>
      <c r="G17" s="519"/>
      <c r="H17" s="519"/>
      <c r="I17" s="520"/>
      <c r="J17" s="100" t="s">
        <v>32</v>
      </c>
      <c r="K17" s="348" t="s">
        <v>146</v>
      </c>
      <c r="L17" s="138"/>
      <c r="M17" s="139"/>
    </row>
    <row r="18" spans="1:17" x14ac:dyDescent="0.25">
      <c r="A18" s="31">
        <v>1</v>
      </c>
      <c r="B18" s="31">
        <v>2</v>
      </c>
      <c r="C18" s="31">
        <v>3</v>
      </c>
      <c r="D18" s="31">
        <v>4</v>
      </c>
      <c r="E18" s="31">
        <v>5</v>
      </c>
      <c r="F18" s="521">
        <v>6</v>
      </c>
      <c r="G18" s="522"/>
      <c r="H18" s="522"/>
      <c r="I18" s="523"/>
      <c r="J18" s="88">
        <v>7</v>
      </c>
      <c r="K18" s="216">
        <v>8</v>
      </c>
      <c r="L18" s="150"/>
      <c r="M18" s="150"/>
    </row>
    <row r="19" spans="1:17" x14ac:dyDescent="0.25">
      <c r="A19" s="31"/>
      <c r="B19" s="58" t="s">
        <v>62</v>
      </c>
      <c r="C19" s="51"/>
      <c r="D19" s="51"/>
      <c r="E19" s="51"/>
      <c r="F19" s="511"/>
      <c r="G19" s="512"/>
      <c r="H19" s="512"/>
      <c r="I19" s="513"/>
      <c r="J19" s="84"/>
      <c r="K19" s="213">
        <f>K32+K20</f>
        <v>44592</v>
      </c>
      <c r="L19" s="138"/>
      <c r="M19" s="139"/>
      <c r="N19" s="140"/>
      <c r="O19" s="57"/>
      <c r="Q19" s="57"/>
    </row>
    <row r="20" spans="1:17" x14ac:dyDescent="0.25">
      <c r="A20" s="412">
        <v>1</v>
      </c>
      <c r="B20" s="50" t="s">
        <v>115</v>
      </c>
      <c r="C20" s="51">
        <v>991</v>
      </c>
      <c r="D20" s="52"/>
      <c r="E20" s="52"/>
      <c r="F20" s="81"/>
      <c r="G20" s="82"/>
      <c r="H20" s="82"/>
      <c r="I20" s="83"/>
      <c r="J20" s="52"/>
      <c r="K20" s="213">
        <f>K27+K26</f>
        <v>99.300000000000011</v>
      </c>
    </row>
    <row r="21" spans="1:17" x14ac:dyDescent="0.25">
      <c r="A21" s="413" t="s">
        <v>603</v>
      </c>
      <c r="B21" s="50" t="s">
        <v>7</v>
      </c>
      <c r="C21" s="51">
        <v>991</v>
      </c>
      <c r="D21" s="52" t="s">
        <v>21</v>
      </c>
      <c r="E21" s="52" t="s">
        <v>22</v>
      </c>
      <c r="F21" s="81"/>
      <c r="G21" s="82"/>
      <c r="H21" s="82"/>
      <c r="I21" s="83"/>
      <c r="J21" s="52"/>
      <c r="K21" s="213">
        <f>K20</f>
        <v>99.300000000000011</v>
      </c>
    </row>
    <row r="22" spans="1:17" ht="47.25" x14ac:dyDescent="0.25">
      <c r="A22" s="413"/>
      <c r="B22" s="265" t="s">
        <v>163</v>
      </c>
      <c r="C22" s="51">
        <v>991</v>
      </c>
      <c r="D22" s="52" t="s">
        <v>21</v>
      </c>
      <c r="E22" s="53" t="s">
        <v>25</v>
      </c>
      <c r="F22" s="81"/>
      <c r="G22" s="60"/>
      <c r="H22" s="60"/>
      <c r="I22" s="61"/>
      <c r="J22" s="54"/>
      <c r="K22" s="213">
        <f>K26</f>
        <v>0.4</v>
      </c>
      <c r="N22" s="139"/>
    </row>
    <row r="23" spans="1:17" ht="20.25" customHeight="1" x14ac:dyDescent="0.25">
      <c r="A23" s="413"/>
      <c r="B23" s="132" t="s">
        <v>164</v>
      </c>
      <c r="C23" s="31">
        <v>991</v>
      </c>
      <c r="D23" s="32" t="s">
        <v>21</v>
      </c>
      <c r="E23" s="33" t="s">
        <v>25</v>
      </c>
      <c r="F23" s="218" t="s">
        <v>162</v>
      </c>
      <c r="G23" s="131" t="s">
        <v>65</v>
      </c>
      <c r="H23" s="34" t="s">
        <v>22</v>
      </c>
      <c r="I23" s="35" t="s">
        <v>124</v>
      </c>
      <c r="J23" s="35"/>
      <c r="K23" s="206">
        <f>K26</f>
        <v>0.4</v>
      </c>
      <c r="O23" s="57"/>
    </row>
    <row r="24" spans="1:17" ht="15.75" x14ac:dyDescent="0.25">
      <c r="A24" s="413"/>
      <c r="B24" s="132" t="s">
        <v>165</v>
      </c>
      <c r="C24" s="31">
        <v>991</v>
      </c>
      <c r="D24" s="32" t="s">
        <v>21</v>
      </c>
      <c r="E24" s="33" t="s">
        <v>25</v>
      </c>
      <c r="F24" s="33" t="s">
        <v>162</v>
      </c>
      <c r="G24" s="131" t="s">
        <v>67</v>
      </c>
      <c r="H24" s="34" t="s">
        <v>22</v>
      </c>
      <c r="I24" s="35" t="s">
        <v>124</v>
      </c>
      <c r="J24" s="35"/>
      <c r="K24" s="206">
        <f>K26</f>
        <v>0.4</v>
      </c>
      <c r="N24" s="139"/>
      <c r="P24" s="57"/>
    </row>
    <row r="25" spans="1:17" ht="15.75" x14ac:dyDescent="0.25">
      <c r="A25" s="413"/>
      <c r="B25" s="132" t="s">
        <v>166</v>
      </c>
      <c r="C25" s="31">
        <v>991</v>
      </c>
      <c r="D25" s="32" t="s">
        <v>21</v>
      </c>
      <c r="E25" s="32" t="s">
        <v>25</v>
      </c>
      <c r="F25" s="117" t="s">
        <v>162</v>
      </c>
      <c r="G25" s="130" t="s">
        <v>67</v>
      </c>
      <c r="H25" s="130" t="s">
        <v>22</v>
      </c>
      <c r="I25" s="118" t="s">
        <v>136</v>
      </c>
      <c r="J25" s="32"/>
      <c r="K25" s="206">
        <f>K26</f>
        <v>0.4</v>
      </c>
    </row>
    <row r="26" spans="1:17" ht="31.5" x14ac:dyDescent="0.25">
      <c r="A26" s="413"/>
      <c r="B26" s="170" t="s">
        <v>531</v>
      </c>
      <c r="C26" s="31">
        <v>991</v>
      </c>
      <c r="D26" s="32" t="s">
        <v>21</v>
      </c>
      <c r="E26" s="32" t="s">
        <v>25</v>
      </c>
      <c r="F26" s="391" t="s">
        <v>162</v>
      </c>
      <c r="G26" s="392" t="s">
        <v>67</v>
      </c>
      <c r="H26" s="392" t="s">
        <v>22</v>
      </c>
      <c r="I26" s="393" t="s">
        <v>136</v>
      </c>
      <c r="J26" s="217" t="s">
        <v>80</v>
      </c>
      <c r="K26" s="206">
        <v>0.4</v>
      </c>
    </row>
    <row r="27" spans="1:17" ht="45.75" customHeight="1" x14ac:dyDescent="0.25">
      <c r="A27" s="413"/>
      <c r="B27" s="50" t="s">
        <v>47</v>
      </c>
      <c r="C27" s="51">
        <v>991</v>
      </c>
      <c r="D27" s="52" t="s">
        <v>21</v>
      </c>
      <c r="E27" s="52" t="s">
        <v>27</v>
      </c>
      <c r="F27" s="394"/>
      <c r="G27" s="395"/>
      <c r="H27" s="395"/>
      <c r="I27" s="396"/>
      <c r="J27" s="208"/>
      <c r="K27" s="322">
        <f>K31</f>
        <v>98.9</v>
      </c>
    </row>
    <row r="28" spans="1:17" ht="33" customHeight="1" x14ac:dyDescent="0.25">
      <c r="A28" s="413"/>
      <c r="B28" s="59" t="s">
        <v>63</v>
      </c>
      <c r="C28" s="31">
        <v>991</v>
      </c>
      <c r="D28" s="32" t="s">
        <v>21</v>
      </c>
      <c r="E28" s="33" t="s">
        <v>27</v>
      </c>
      <c r="F28" s="218" t="s">
        <v>64</v>
      </c>
      <c r="G28" s="211" t="s">
        <v>65</v>
      </c>
      <c r="H28" s="211" t="s">
        <v>22</v>
      </c>
      <c r="I28" s="219" t="s">
        <v>124</v>
      </c>
      <c r="J28" s="219"/>
      <c r="K28" s="319">
        <f>K31</f>
        <v>98.9</v>
      </c>
      <c r="O28" s="57"/>
    </row>
    <row r="29" spans="1:17" x14ac:dyDescent="0.25">
      <c r="A29" s="413"/>
      <c r="B29" s="59" t="s">
        <v>53</v>
      </c>
      <c r="C29" s="31">
        <v>991</v>
      </c>
      <c r="D29" s="32" t="s">
        <v>21</v>
      </c>
      <c r="E29" s="33" t="s">
        <v>27</v>
      </c>
      <c r="F29" s="218" t="s">
        <v>64</v>
      </c>
      <c r="G29" s="211" t="s">
        <v>67</v>
      </c>
      <c r="H29" s="211" t="s">
        <v>22</v>
      </c>
      <c r="I29" s="219" t="s">
        <v>124</v>
      </c>
      <c r="J29" s="219"/>
      <c r="K29" s="319">
        <f>K31</f>
        <v>98.9</v>
      </c>
      <c r="N29" s="139"/>
      <c r="P29" s="57"/>
    </row>
    <row r="30" spans="1:17" ht="14.25" customHeight="1" x14ac:dyDescent="0.25">
      <c r="A30" s="413"/>
      <c r="B30" s="62" t="s">
        <v>68</v>
      </c>
      <c r="C30" s="31">
        <v>991</v>
      </c>
      <c r="D30" s="32" t="s">
        <v>21</v>
      </c>
      <c r="E30" s="33" t="s">
        <v>27</v>
      </c>
      <c r="F30" s="218" t="s">
        <v>64</v>
      </c>
      <c r="G30" s="211" t="s">
        <v>67</v>
      </c>
      <c r="H30" s="211" t="s">
        <v>22</v>
      </c>
      <c r="I30" s="219" t="s">
        <v>136</v>
      </c>
      <c r="J30" s="219"/>
      <c r="K30" s="319">
        <f>K31</f>
        <v>98.9</v>
      </c>
      <c r="O30" s="57"/>
      <c r="P30" s="57"/>
    </row>
    <row r="31" spans="1:17" ht="13.5" customHeight="1" x14ac:dyDescent="0.25">
      <c r="A31" s="413"/>
      <c r="B31" s="59" t="s">
        <v>69</v>
      </c>
      <c r="C31" s="216">
        <v>991</v>
      </c>
      <c r="D31" s="217" t="s">
        <v>21</v>
      </c>
      <c r="E31" s="218" t="s">
        <v>27</v>
      </c>
      <c r="F31" s="218" t="s">
        <v>64</v>
      </c>
      <c r="G31" s="211" t="s">
        <v>67</v>
      </c>
      <c r="H31" s="211" t="s">
        <v>22</v>
      </c>
      <c r="I31" s="219" t="s">
        <v>136</v>
      </c>
      <c r="J31" s="219" t="s">
        <v>70</v>
      </c>
      <c r="K31" s="319">
        <v>98.9</v>
      </c>
      <c r="L31" s="138"/>
      <c r="N31" s="139"/>
      <c r="O31" s="57"/>
    </row>
    <row r="32" spans="1:17" ht="15" customHeight="1" x14ac:dyDescent="0.25">
      <c r="A32" s="413">
        <v>2</v>
      </c>
      <c r="B32" s="63" t="s">
        <v>71</v>
      </c>
      <c r="C32" s="51">
        <v>992</v>
      </c>
      <c r="D32" s="49"/>
      <c r="E32" s="49"/>
      <c r="F32" s="218"/>
      <c r="G32" s="211"/>
      <c r="H32" s="211"/>
      <c r="I32" s="219"/>
      <c r="J32" s="207"/>
      <c r="K32" s="213">
        <f>K33+K77+K84+K107+K130+K161+K169+K182+K193+K201+K207</f>
        <v>44492.7</v>
      </c>
      <c r="L32" s="138"/>
      <c r="N32" s="139"/>
      <c r="O32" s="57"/>
      <c r="P32" s="57"/>
      <c r="Q32" s="57"/>
    </row>
    <row r="33" spans="1:15" s="55" customFormat="1" ht="14.25" x14ac:dyDescent="0.2">
      <c r="A33" s="413" t="s">
        <v>604</v>
      </c>
      <c r="B33" s="63" t="s">
        <v>7</v>
      </c>
      <c r="C33" s="51">
        <v>992</v>
      </c>
      <c r="D33" s="52" t="s">
        <v>21</v>
      </c>
      <c r="E33" s="52" t="s">
        <v>22</v>
      </c>
      <c r="F33" s="209"/>
      <c r="G33" s="210"/>
      <c r="H33" s="210"/>
      <c r="I33" s="212"/>
      <c r="J33" s="208"/>
      <c r="K33" s="213">
        <f>K34+K39+K54+K64+K59</f>
        <v>11042.300000000001</v>
      </c>
      <c r="L33" s="141"/>
      <c r="M33" s="142"/>
      <c r="N33" s="142"/>
    </row>
    <row r="34" spans="1:15" s="55" customFormat="1" ht="30.75" customHeight="1" x14ac:dyDescent="0.25">
      <c r="A34" s="413"/>
      <c r="B34" s="266" t="s">
        <v>36</v>
      </c>
      <c r="C34" s="31">
        <v>992</v>
      </c>
      <c r="D34" s="180" t="s">
        <v>21</v>
      </c>
      <c r="E34" s="180" t="s">
        <v>23</v>
      </c>
      <c r="F34" s="218"/>
      <c r="G34" s="211"/>
      <c r="H34" s="211"/>
      <c r="I34" s="219"/>
      <c r="J34" s="217"/>
      <c r="K34" s="206">
        <f>K38</f>
        <v>1234</v>
      </c>
      <c r="L34" s="141"/>
      <c r="M34" s="142"/>
      <c r="N34" s="142"/>
    </row>
    <row r="35" spans="1:15" s="55" customFormat="1" x14ac:dyDescent="0.25">
      <c r="A35" s="413"/>
      <c r="B35" s="59" t="s">
        <v>72</v>
      </c>
      <c r="C35" s="31">
        <v>992</v>
      </c>
      <c r="D35" s="32" t="s">
        <v>21</v>
      </c>
      <c r="E35" s="32" t="s">
        <v>23</v>
      </c>
      <c r="F35" s="218"/>
      <c r="G35" s="211" t="s">
        <v>65</v>
      </c>
      <c r="H35" s="211" t="s">
        <v>22</v>
      </c>
      <c r="I35" s="219" t="s">
        <v>124</v>
      </c>
      <c r="J35" s="217"/>
      <c r="K35" s="206">
        <f>K38</f>
        <v>1234</v>
      </c>
      <c r="L35" s="141"/>
      <c r="M35" s="142"/>
      <c r="N35" s="142"/>
      <c r="O35" s="68"/>
    </row>
    <row r="36" spans="1:15" s="55" customFormat="1" x14ac:dyDescent="0.25">
      <c r="A36" s="413"/>
      <c r="B36" s="59" t="s">
        <v>51</v>
      </c>
      <c r="C36" s="31">
        <v>992</v>
      </c>
      <c r="D36" s="32" t="s">
        <v>21</v>
      </c>
      <c r="E36" s="32" t="s">
        <v>23</v>
      </c>
      <c r="F36" s="218" t="s">
        <v>73</v>
      </c>
      <c r="G36" s="211" t="s">
        <v>74</v>
      </c>
      <c r="H36" s="211" t="s">
        <v>22</v>
      </c>
      <c r="I36" s="219" t="s">
        <v>124</v>
      </c>
      <c r="J36" s="217"/>
      <c r="K36" s="206">
        <f>K38</f>
        <v>1234</v>
      </c>
      <c r="L36" s="141"/>
      <c r="M36" s="142"/>
      <c r="N36" s="142"/>
      <c r="O36" s="68"/>
    </row>
    <row r="37" spans="1:15" s="55" customFormat="1" ht="16.5" customHeight="1" x14ac:dyDescent="0.25">
      <c r="A37" s="413"/>
      <c r="B37" s="266" t="s">
        <v>68</v>
      </c>
      <c r="C37" s="31">
        <v>992</v>
      </c>
      <c r="D37" s="32" t="s">
        <v>21</v>
      </c>
      <c r="E37" s="32" t="s">
        <v>23</v>
      </c>
      <c r="F37" s="218" t="s">
        <v>73</v>
      </c>
      <c r="G37" s="211" t="s">
        <v>74</v>
      </c>
      <c r="H37" s="211" t="s">
        <v>22</v>
      </c>
      <c r="I37" s="219" t="s">
        <v>136</v>
      </c>
      <c r="J37" s="217"/>
      <c r="K37" s="206">
        <f>K38</f>
        <v>1234</v>
      </c>
      <c r="L37" s="141"/>
      <c r="M37" s="142"/>
      <c r="N37" s="142"/>
    </row>
    <row r="38" spans="1:15" s="55" customFormat="1" ht="61.5" customHeight="1" x14ac:dyDescent="0.25">
      <c r="A38" s="413"/>
      <c r="B38" s="59" t="s">
        <v>75</v>
      </c>
      <c r="C38" s="31">
        <v>992</v>
      </c>
      <c r="D38" s="32" t="s">
        <v>21</v>
      </c>
      <c r="E38" s="32" t="s">
        <v>23</v>
      </c>
      <c r="F38" s="218" t="s">
        <v>73</v>
      </c>
      <c r="G38" s="211" t="s">
        <v>74</v>
      </c>
      <c r="H38" s="211" t="s">
        <v>22</v>
      </c>
      <c r="I38" s="219" t="s">
        <v>136</v>
      </c>
      <c r="J38" s="217" t="s">
        <v>76</v>
      </c>
      <c r="K38" s="206">
        <v>1234</v>
      </c>
      <c r="L38" s="141"/>
      <c r="M38" s="142"/>
      <c r="N38" s="142"/>
      <c r="O38" s="68"/>
    </row>
    <row r="39" spans="1:15" s="55" customFormat="1" ht="46.5" customHeight="1" x14ac:dyDescent="0.25">
      <c r="A39" s="413"/>
      <c r="B39" s="266" t="s">
        <v>77</v>
      </c>
      <c r="C39" s="31">
        <v>992</v>
      </c>
      <c r="D39" s="180" t="s">
        <v>21</v>
      </c>
      <c r="E39" s="180" t="s">
        <v>24</v>
      </c>
      <c r="F39" s="218"/>
      <c r="G39" s="211"/>
      <c r="H39" s="211"/>
      <c r="I39" s="219"/>
      <c r="J39" s="217"/>
      <c r="K39" s="206">
        <f>K43+K44+K45+K48+K49</f>
        <v>6694.6</v>
      </c>
      <c r="L39" s="141"/>
      <c r="M39" s="143"/>
      <c r="N39" s="142"/>
    </row>
    <row r="40" spans="1:15" s="55" customFormat="1" x14ac:dyDescent="0.25">
      <c r="A40" s="413"/>
      <c r="B40" s="59" t="s">
        <v>336</v>
      </c>
      <c r="C40" s="31">
        <v>992</v>
      </c>
      <c r="D40" s="32" t="s">
        <v>21</v>
      </c>
      <c r="E40" s="32" t="s">
        <v>24</v>
      </c>
      <c r="F40" s="218" t="s">
        <v>78</v>
      </c>
      <c r="G40" s="211" t="s">
        <v>65</v>
      </c>
      <c r="H40" s="211" t="s">
        <v>22</v>
      </c>
      <c r="I40" s="219" t="s">
        <v>124</v>
      </c>
      <c r="J40" s="217"/>
      <c r="K40" s="206">
        <f>K41+K46+K49</f>
        <v>6694.6</v>
      </c>
      <c r="L40" s="141"/>
      <c r="M40" s="142"/>
      <c r="N40" s="142"/>
    </row>
    <row r="41" spans="1:15" x14ac:dyDescent="0.25">
      <c r="A41" s="414"/>
      <c r="B41" s="59" t="s">
        <v>532</v>
      </c>
      <c r="C41" s="31">
        <v>992</v>
      </c>
      <c r="D41" s="32" t="s">
        <v>21</v>
      </c>
      <c r="E41" s="32" t="s">
        <v>24</v>
      </c>
      <c r="F41" s="218" t="s">
        <v>78</v>
      </c>
      <c r="G41" s="211" t="s">
        <v>74</v>
      </c>
      <c r="H41" s="211" t="s">
        <v>22</v>
      </c>
      <c r="I41" s="219" t="s">
        <v>124</v>
      </c>
      <c r="J41" s="217"/>
      <c r="K41" s="206">
        <f>K42</f>
        <v>6620.1</v>
      </c>
    </row>
    <row r="42" spans="1:15" ht="20.25" customHeight="1" x14ac:dyDescent="0.25">
      <c r="A42" s="414"/>
      <c r="B42" s="266" t="s">
        <v>68</v>
      </c>
      <c r="C42" s="31">
        <v>992</v>
      </c>
      <c r="D42" s="32" t="s">
        <v>21</v>
      </c>
      <c r="E42" s="32" t="s">
        <v>24</v>
      </c>
      <c r="F42" s="218" t="s">
        <v>78</v>
      </c>
      <c r="G42" s="211" t="s">
        <v>74</v>
      </c>
      <c r="H42" s="211" t="s">
        <v>22</v>
      </c>
      <c r="I42" s="219" t="s">
        <v>136</v>
      </c>
      <c r="J42" s="217"/>
      <c r="K42" s="206">
        <f>K43+K44+K45</f>
        <v>6620.1</v>
      </c>
    </row>
    <row r="43" spans="1:15" ht="56.25" customHeight="1" x14ac:dyDescent="0.25">
      <c r="A43" s="414"/>
      <c r="B43" s="59" t="s">
        <v>75</v>
      </c>
      <c r="C43" s="31">
        <v>992</v>
      </c>
      <c r="D43" s="32" t="s">
        <v>21</v>
      </c>
      <c r="E43" s="32" t="s">
        <v>24</v>
      </c>
      <c r="F43" s="218" t="s">
        <v>78</v>
      </c>
      <c r="G43" s="211" t="s">
        <v>74</v>
      </c>
      <c r="H43" s="211" t="s">
        <v>22</v>
      </c>
      <c r="I43" s="219" t="s">
        <v>136</v>
      </c>
      <c r="J43" s="217" t="s">
        <v>76</v>
      </c>
      <c r="K43" s="206">
        <v>5390.1</v>
      </c>
    </row>
    <row r="44" spans="1:15" ht="28.5" customHeight="1" x14ac:dyDescent="0.25">
      <c r="A44" s="414"/>
      <c r="B44" s="59" t="s">
        <v>79</v>
      </c>
      <c r="C44" s="31">
        <v>992</v>
      </c>
      <c r="D44" s="32" t="s">
        <v>21</v>
      </c>
      <c r="E44" s="32" t="s">
        <v>24</v>
      </c>
      <c r="F44" s="218" t="s">
        <v>78</v>
      </c>
      <c r="G44" s="211" t="s">
        <v>74</v>
      </c>
      <c r="H44" s="211" t="s">
        <v>22</v>
      </c>
      <c r="I44" s="219" t="s">
        <v>136</v>
      </c>
      <c r="J44" s="217" t="s">
        <v>80</v>
      </c>
      <c r="K44" s="206">
        <v>1200</v>
      </c>
    </row>
    <row r="45" spans="1:15" ht="16.5" customHeight="1" x14ac:dyDescent="0.25">
      <c r="A45" s="415"/>
      <c r="B45" s="19" t="s">
        <v>81</v>
      </c>
      <c r="C45" s="121">
        <v>992</v>
      </c>
      <c r="D45" s="24" t="s">
        <v>21</v>
      </c>
      <c r="E45" s="24" t="s">
        <v>24</v>
      </c>
      <c r="F45" s="218" t="s">
        <v>78</v>
      </c>
      <c r="G45" s="211" t="s">
        <v>74</v>
      </c>
      <c r="H45" s="211" t="s">
        <v>22</v>
      </c>
      <c r="I45" s="219" t="s">
        <v>136</v>
      </c>
      <c r="J45" s="217" t="s">
        <v>82</v>
      </c>
      <c r="K45" s="206">
        <v>30</v>
      </c>
    </row>
    <row r="46" spans="1:15" x14ac:dyDescent="0.25">
      <c r="A46" s="414"/>
      <c r="B46" s="59" t="s">
        <v>55</v>
      </c>
      <c r="C46" s="31">
        <v>992</v>
      </c>
      <c r="D46" s="32" t="s">
        <v>21</v>
      </c>
      <c r="E46" s="32" t="s">
        <v>24</v>
      </c>
      <c r="F46" s="218" t="s">
        <v>78</v>
      </c>
      <c r="G46" s="211" t="s">
        <v>67</v>
      </c>
      <c r="H46" s="211" t="s">
        <v>22</v>
      </c>
      <c r="I46" s="219" t="s">
        <v>124</v>
      </c>
      <c r="J46" s="217"/>
      <c r="K46" s="206">
        <f>K47</f>
        <v>3.8</v>
      </c>
    </row>
    <row r="47" spans="1:15" ht="30" x14ac:dyDescent="0.25">
      <c r="A47" s="414"/>
      <c r="B47" s="59" t="s">
        <v>560</v>
      </c>
      <c r="C47" s="31">
        <v>992</v>
      </c>
      <c r="D47" s="32" t="s">
        <v>21</v>
      </c>
      <c r="E47" s="32" t="s">
        <v>24</v>
      </c>
      <c r="F47" s="218" t="s">
        <v>78</v>
      </c>
      <c r="G47" s="211" t="s">
        <v>67</v>
      </c>
      <c r="H47" s="211" t="s">
        <v>22</v>
      </c>
      <c r="I47" s="219" t="s">
        <v>137</v>
      </c>
      <c r="J47" s="217"/>
      <c r="K47" s="206">
        <f>K48</f>
        <v>3.8</v>
      </c>
    </row>
    <row r="48" spans="1:15" ht="27" customHeight="1" x14ac:dyDescent="0.25">
      <c r="A48" s="416"/>
      <c r="B48" s="66" t="s">
        <v>79</v>
      </c>
      <c r="C48" s="119">
        <v>992</v>
      </c>
      <c r="D48" s="135" t="s">
        <v>21</v>
      </c>
      <c r="E48" s="135" t="s">
        <v>24</v>
      </c>
      <c r="F48" s="388" t="s">
        <v>78</v>
      </c>
      <c r="G48" s="389" t="s">
        <v>67</v>
      </c>
      <c r="H48" s="389" t="s">
        <v>22</v>
      </c>
      <c r="I48" s="390" t="s">
        <v>137</v>
      </c>
      <c r="J48" s="380" t="s">
        <v>80</v>
      </c>
      <c r="K48" s="323">
        <v>3.8</v>
      </c>
    </row>
    <row r="49" spans="1:14" x14ac:dyDescent="0.25">
      <c r="A49" s="414"/>
      <c r="B49" s="65" t="s">
        <v>322</v>
      </c>
      <c r="C49" s="31">
        <v>992</v>
      </c>
      <c r="D49" s="180" t="s">
        <v>21</v>
      </c>
      <c r="E49" s="180" t="s">
        <v>24</v>
      </c>
      <c r="F49" s="388" t="s">
        <v>78</v>
      </c>
      <c r="G49" s="389" t="s">
        <v>147</v>
      </c>
      <c r="H49" s="389" t="s">
        <v>22</v>
      </c>
      <c r="I49" s="390" t="s">
        <v>124</v>
      </c>
      <c r="J49" s="217"/>
      <c r="K49" s="206">
        <f>K50+K52</f>
        <v>70.7</v>
      </c>
    </row>
    <row r="50" spans="1:14" ht="45" x14ac:dyDescent="0.25">
      <c r="A50" s="414"/>
      <c r="B50" s="263" t="s">
        <v>323</v>
      </c>
      <c r="C50" s="216">
        <v>992</v>
      </c>
      <c r="D50" s="217" t="s">
        <v>21</v>
      </c>
      <c r="E50" s="217" t="s">
        <v>24</v>
      </c>
      <c r="F50" s="388" t="s">
        <v>78</v>
      </c>
      <c r="G50" s="389" t="s">
        <v>147</v>
      </c>
      <c r="H50" s="389" t="s">
        <v>22</v>
      </c>
      <c r="I50" s="390" t="s">
        <v>324</v>
      </c>
      <c r="J50" s="217"/>
      <c r="K50" s="206">
        <f>K51</f>
        <v>36</v>
      </c>
      <c r="L50" s="471"/>
    </row>
    <row r="51" spans="1:14" x14ac:dyDescent="0.25">
      <c r="A51" s="414"/>
      <c r="B51" s="65" t="s">
        <v>69</v>
      </c>
      <c r="C51" s="31">
        <v>992</v>
      </c>
      <c r="D51" s="180" t="s">
        <v>21</v>
      </c>
      <c r="E51" s="180" t="s">
        <v>24</v>
      </c>
      <c r="F51" s="388" t="s">
        <v>78</v>
      </c>
      <c r="G51" s="389" t="s">
        <v>147</v>
      </c>
      <c r="H51" s="389" t="s">
        <v>22</v>
      </c>
      <c r="I51" s="390" t="s">
        <v>324</v>
      </c>
      <c r="J51" s="217" t="s">
        <v>70</v>
      </c>
      <c r="K51" s="206">
        <v>36</v>
      </c>
    </row>
    <row r="52" spans="1:14" x14ac:dyDescent="0.25">
      <c r="A52" s="414"/>
      <c r="B52" s="65" t="s">
        <v>561</v>
      </c>
      <c r="C52" s="31">
        <v>992</v>
      </c>
      <c r="D52" s="180" t="s">
        <v>21</v>
      </c>
      <c r="E52" s="180" t="s">
        <v>24</v>
      </c>
      <c r="F52" s="388" t="s">
        <v>78</v>
      </c>
      <c r="G52" s="389" t="s">
        <v>147</v>
      </c>
      <c r="H52" s="389" t="s">
        <v>22</v>
      </c>
      <c r="I52" s="390" t="s">
        <v>326</v>
      </c>
      <c r="J52" s="217"/>
      <c r="K52" s="206">
        <f>K53</f>
        <v>34.700000000000003</v>
      </c>
    </row>
    <row r="53" spans="1:14" x14ac:dyDescent="0.25">
      <c r="A53" s="414"/>
      <c r="B53" s="65" t="s">
        <v>69</v>
      </c>
      <c r="C53" s="31">
        <v>992</v>
      </c>
      <c r="D53" s="180" t="s">
        <v>21</v>
      </c>
      <c r="E53" s="180" t="s">
        <v>24</v>
      </c>
      <c r="F53" s="388" t="s">
        <v>78</v>
      </c>
      <c r="G53" s="389" t="s">
        <v>147</v>
      </c>
      <c r="H53" s="389" t="s">
        <v>22</v>
      </c>
      <c r="I53" s="390" t="s">
        <v>326</v>
      </c>
      <c r="J53" s="217" t="s">
        <v>70</v>
      </c>
      <c r="K53" s="206">
        <v>34.700000000000003</v>
      </c>
    </row>
    <row r="54" spans="1:14" ht="15" customHeight="1" x14ac:dyDescent="0.25">
      <c r="A54" s="414"/>
      <c r="B54" s="65" t="s">
        <v>501</v>
      </c>
      <c r="C54" s="31">
        <v>992</v>
      </c>
      <c r="D54" s="180" t="s">
        <v>21</v>
      </c>
      <c r="E54" s="180" t="s">
        <v>28</v>
      </c>
      <c r="F54" s="388"/>
      <c r="G54" s="389"/>
      <c r="H54" s="389"/>
      <c r="I54" s="390"/>
      <c r="J54" s="217"/>
      <c r="K54" s="206">
        <f>K55</f>
        <v>504.6</v>
      </c>
    </row>
    <row r="55" spans="1:14" ht="31.5" customHeight="1" x14ac:dyDescent="0.25">
      <c r="A55" s="414"/>
      <c r="B55" s="384" t="s">
        <v>502</v>
      </c>
      <c r="C55" s="31">
        <v>992</v>
      </c>
      <c r="D55" s="180" t="s">
        <v>21</v>
      </c>
      <c r="E55" s="180" t="s">
        <v>28</v>
      </c>
      <c r="F55" s="388" t="s">
        <v>443</v>
      </c>
      <c r="G55" s="389" t="s">
        <v>65</v>
      </c>
      <c r="H55" s="389" t="s">
        <v>22</v>
      </c>
      <c r="I55" s="390" t="s">
        <v>124</v>
      </c>
      <c r="J55" s="217"/>
      <c r="K55" s="206">
        <f>K56</f>
        <v>504.6</v>
      </c>
    </row>
    <row r="56" spans="1:14" ht="14.25" customHeight="1" x14ac:dyDescent="0.25">
      <c r="A56" s="414"/>
      <c r="B56" s="65" t="s">
        <v>159</v>
      </c>
      <c r="C56" s="31">
        <v>992</v>
      </c>
      <c r="D56" s="180" t="s">
        <v>21</v>
      </c>
      <c r="E56" s="180" t="s">
        <v>28</v>
      </c>
      <c r="F56" s="388" t="s">
        <v>443</v>
      </c>
      <c r="G56" s="389" t="s">
        <v>147</v>
      </c>
      <c r="H56" s="389" t="s">
        <v>22</v>
      </c>
      <c r="I56" s="390" t="s">
        <v>124</v>
      </c>
      <c r="J56" s="217"/>
      <c r="K56" s="206">
        <f>K57</f>
        <v>504.6</v>
      </c>
    </row>
    <row r="57" spans="1:14" ht="13.5" customHeight="1" x14ac:dyDescent="0.25">
      <c r="A57" s="414"/>
      <c r="B57" s="65" t="s">
        <v>503</v>
      </c>
      <c r="C57" s="31">
        <v>992</v>
      </c>
      <c r="D57" s="180" t="s">
        <v>21</v>
      </c>
      <c r="E57" s="180" t="s">
        <v>28</v>
      </c>
      <c r="F57" s="388" t="s">
        <v>443</v>
      </c>
      <c r="G57" s="389" t="s">
        <v>147</v>
      </c>
      <c r="H57" s="389" t="s">
        <v>22</v>
      </c>
      <c r="I57" s="390" t="s">
        <v>504</v>
      </c>
      <c r="J57" s="217"/>
      <c r="K57" s="206">
        <f>K58</f>
        <v>504.6</v>
      </c>
    </row>
    <row r="58" spans="1:14" ht="13.5" customHeight="1" x14ac:dyDescent="0.25">
      <c r="A58" s="414"/>
      <c r="B58" s="65" t="s">
        <v>81</v>
      </c>
      <c r="C58" s="31">
        <v>992</v>
      </c>
      <c r="D58" s="180" t="s">
        <v>21</v>
      </c>
      <c r="E58" s="180" t="s">
        <v>28</v>
      </c>
      <c r="F58" s="388" t="s">
        <v>443</v>
      </c>
      <c r="G58" s="389" t="s">
        <v>147</v>
      </c>
      <c r="H58" s="389" t="s">
        <v>22</v>
      </c>
      <c r="I58" s="390" t="s">
        <v>504</v>
      </c>
      <c r="J58" s="217" t="s">
        <v>82</v>
      </c>
      <c r="K58" s="206">
        <v>504.6</v>
      </c>
    </row>
    <row r="59" spans="1:14" x14ac:dyDescent="0.25">
      <c r="A59" s="414"/>
      <c r="B59" s="181" t="s">
        <v>83</v>
      </c>
      <c r="C59" s="31">
        <v>992</v>
      </c>
      <c r="D59" s="180" t="s">
        <v>21</v>
      </c>
      <c r="E59" s="180" t="s">
        <v>41</v>
      </c>
      <c r="F59" s="218"/>
      <c r="G59" s="211"/>
      <c r="H59" s="211"/>
      <c r="I59" s="219"/>
      <c r="J59" s="217"/>
      <c r="K59" s="206">
        <f>K63</f>
        <v>10</v>
      </c>
    </row>
    <row r="60" spans="1:14" x14ac:dyDescent="0.25">
      <c r="A60" s="414"/>
      <c r="B60" s="59" t="s">
        <v>57</v>
      </c>
      <c r="C60" s="31">
        <v>992</v>
      </c>
      <c r="D60" s="32" t="s">
        <v>21</v>
      </c>
      <c r="E60" s="32" t="s">
        <v>41</v>
      </c>
      <c r="F60" s="218" t="s">
        <v>78</v>
      </c>
      <c r="G60" s="211" t="s">
        <v>65</v>
      </c>
      <c r="H60" s="211" t="s">
        <v>22</v>
      </c>
      <c r="I60" s="219" t="s">
        <v>124</v>
      </c>
      <c r="J60" s="217"/>
      <c r="K60" s="206">
        <f>K63</f>
        <v>10</v>
      </c>
    </row>
    <row r="61" spans="1:14" x14ac:dyDescent="0.25">
      <c r="A61" s="414"/>
      <c r="B61" s="59" t="s">
        <v>54</v>
      </c>
      <c r="C61" s="31">
        <v>992</v>
      </c>
      <c r="D61" s="32" t="s">
        <v>21</v>
      </c>
      <c r="E61" s="32" t="s">
        <v>41</v>
      </c>
      <c r="F61" s="218" t="s">
        <v>78</v>
      </c>
      <c r="G61" s="211" t="s">
        <v>84</v>
      </c>
      <c r="H61" s="211" t="s">
        <v>22</v>
      </c>
      <c r="I61" s="219" t="s">
        <v>124</v>
      </c>
      <c r="J61" s="217"/>
      <c r="K61" s="206">
        <f>K63</f>
        <v>10</v>
      </c>
    </row>
    <row r="62" spans="1:14" x14ac:dyDescent="0.25">
      <c r="A62" s="414"/>
      <c r="B62" s="59" t="s">
        <v>85</v>
      </c>
      <c r="C62" s="31">
        <v>992</v>
      </c>
      <c r="D62" s="32" t="s">
        <v>21</v>
      </c>
      <c r="E62" s="32" t="s">
        <v>41</v>
      </c>
      <c r="F62" s="218" t="s">
        <v>78</v>
      </c>
      <c r="G62" s="211" t="s">
        <v>84</v>
      </c>
      <c r="H62" s="211" t="s">
        <v>22</v>
      </c>
      <c r="I62" s="219" t="s">
        <v>138</v>
      </c>
      <c r="J62" s="217"/>
      <c r="K62" s="206">
        <f>K63</f>
        <v>10</v>
      </c>
    </row>
    <row r="63" spans="1:14" x14ac:dyDescent="0.25">
      <c r="A63" s="414"/>
      <c r="B63" s="59" t="s">
        <v>81</v>
      </c>
      <c r="C63" s="31">
        <v>992</v>
      </c>
      <c r="D63" s="32" t="s">
        <v>21</v>
      </c>
      <c r="E63" s="32" t="s">
        <v>41</v>
      </c>
      <c r="F63" s="218" t="s">
        <v>78</v>
      </c>
      <c r="G63" s="211" t="s">
        <v>84</v>
      </c>
      <c r="H63" s="211" t="s">
        <v>22</v>
      </c>
      <c r="I63" s="219" t="s">
        <v>138</v>
      </c>
      <c r="J63" s="217" t="s">
        <v>82</v>
      </c>
      <c r="K63" s="206">
        <v>10</v>
      </c>
    </row>
    <row r="64" spans="1:14" s="55" customFormat="1" ht="15.75" customHeight="1" x14ac:dyDescent="0.25">
      <c r="A64" s="414"/>
      <c r="B64" s="36" t="s">
        <v>533</v>
      </c>
      <c r="C64" s="216">
        <v>992</v>
      </c>
      <c r="D64" s="217" t="s">
        <v>21</v>
      </c>
      <c r="E64" s="217">
        <v>13</v>
      </c>
      <c r="F64" s="218"/>
      <c r="G64" s="211"/>
      <c r="H64" s="211"/>
      <c r="I64" s="219"/>
      <c r="J64" s="217"/>
      <c r="K64" s="206">
        <f>K65+K69+K74</f>
        <v>2599.1</v>
      </c>
      <c r="L64" s="141"/>
      <c r="M64" s="142"/>
      <c r="N64" s="142"/>
    </row>
    <row r="65" spans="1:256" ht="45" customHeight="1" x14ac:dyDescent="0.25">
      <c r="A65" s="414"/>
      <c r="B65" s="36" t="s">
        <v>505</v>
      </c>
      <c r="C65" s="31">
        <v>992</v>
      </c>
      <c r="D65" s="32" t="s">
        <v>21</v>
      </c>
      <c r="E65" s="32">
        <v>13</v>
      </c>
      <c r="F65" s="218" t="s">
        <v>41</v>
      </c>
      <c r="G65" s="211" t="s">
        <v>65</v>
      </c>
      <c r="H65" s="211" t="s">
        <v>22</v>
      </c>
      <c r="I65" s="219" t="s">
        <v>124</v>
      </c>
      <c r="J65" s="376"/>
      <c r="K65" s="206">
        <f>K68</f>
        <v>14.4</v>
      </c>
    </row>
    <row r="66" spans="1:256" ht="18.75" customHeight="1" x14ac:dyDescent="0.25">
      <c r="A66" s="414"/>
      <c r="B66" s="36" t="s">
        <v>90</v>
      </c>
      <c r="C66" s="31">
        <v>992</v>
      </c>
      <c r="D66" s="32" t="s">
        <v>21</v>
      </c>
      <c r="E66" s="32">
        <v>13</v>
      </c>
      <c r="F66" s="218" t="s">
        <v>41</v>
      </c>
      <c r="G66" s="211" t="s">
        <v>74</v>
      </c>
      <c r="H66" s="211" t="s">
        <v>22</v>
      </c>
      <c r="I66" s="219" t="s">
        <v>124</v>
      </c>
      <c r="J66" s="376"/>
      <c r="K66" s="206">
        <f>K68</f>
        <v>14.4</v>
      </c>
    </row>
    <row r="67" spans="1:256" s="26" customFormat="1" ht="19.5" customHeight="1" x14ac:dyDescent="0.25">
      <c r="A67" s="417"/>
      <c r="B67" s="120" t="s">
        <v>91</v>
      </c>
      <c r="C67" s="121">
        <v>992</v>
      </c>
      <c r="D67" s="24" t="s">
        <v>21</v>
      </c>
      <c r="E67" s="24">
        <v>13</v>
      </c>
      <c r="F67" s="218" t="s">
        <v>41</v>
      </c>
      <c r="G67" s="211" t="s">
        <v>74</v>
      </c>
      <c r="H67" s="211" t="s">
        <v>22</v>
      </c>
      <c r="I67" s="219" t="s">
        <v>130</v>
      </c>
      <c r="J67" s="376"/>
      <c r="K67" s="206">
        <f>K68</f>
        <v>14.4</v>
      </c>
      <c r="L67" s="144"/>
      <c r="M67" s="145"/>
      <c r="N67" s="145"/>
    </row>
    <row r="68" spans="1:256" ht="18" customHeight="1" x14ac:dyDescent="0.25">
      <c r="A68" s="414"/>
      <c r="B68" s="59" t="s">
        <v>109</v>
      </c>
      <c r="C68" s="31">
        <v>992</v>
      </c>
      <c r="D68" s="32" t="s">
        <v>21</v>
      </c>
      <c r="E68" s="217">
        <v>13</v>
      </c>
      <c r="F68" s="218" t="s">
        <v>41</v>
      </c>
      <c r="G68" s="211" t="s">
        <v>74</v>
      </c>
      <c r="H68" s="211" t="s">
        <v>22</v>
      </c>
      <c r="I68" s="219" t="s">
        <v>130</v>
      </c>
      <c r="J68" s="217" t="s">
        <v>110</v>
      </c>
      <c r="K68" s="206">
        <v>14.4</v>
      </c>
    </row>
    <row r="69" spans="1:256" ht="51" customHeight="1" x14ac:dyDescent="0.25">
      <c r="A69" s="414"/>
      <c r="B69" s="36" t="s">
        <v>590</v>
      </c>
      <c r="C69" s="121">
        <v>992</v>
      </c>
      <c r="D69" s="24" t="s">
        <v>21</v>
      </c>
      <c r="E69" s="217">
        <v>13</v>
      </c>
      <c r="F69" s="218" t="s">
        <v>40</v>
      </c>
      <c r="G69" s="211" t="s">
        <v>65</v>
      </c>
      <c r="H69" s="211" t="s">
        <v>22</v>
      </c>
      <c r="I69" s="219" t="s">
        <v>124</v>
      </c>
      <c r="J69" s="217"/>
      <c r="K69" s="206">
        <f>K72</f>
        <v>150</v>
      </c>
    </row>
    <row r="70" spans="1:256" ht="29.25" customHeight="1" x14ac:dyDescent="0.25">
      <c r="A70" s="414"/>
      <c r="B70" s="120" t="s">
        <v>562</v>
      </c>
      <c r="C70" s="121">
        <v>992</v>
      </c>
      <c r="D70" s="24" t="s">
        <v>21</v>
      </c>
      <c r="E70" s="217">
        <v>13</v>
      </c>
      <c r="F70" s="218" t="s">
        <v>40</v>
      </c>
      <c r="G70" s="211" t="s">
        <v>74</v>
      </c>
      <c r="H70" s="211" t="s">
        <v>22</v>
      </c>
      <c r="I70" s="219" t="s">
        <v>124</v>
      </c>
      <c r="J70" s="217"/>
      <c r="K70" s="206">
        <f>K72</f>
        <v>150</v>
      </c>
    </row>
    <row r="71" spans="1:256" ht="48" customHeight="1" x14ac:dyDescent="0.25">
      <c r="A71" s="414"/>
      <c r="B71" s="120" t="s">
        <v>170</v>
      </c>
      <c r="C71" s="121">
        <v>992</v>
      </c>
      <c r="D71" s="24" t="s">
        <v>21</v>
      </c>
      <c r="E71" s="217">
        <v>13</v>
      </c>
      <c r="F71" s="218" t="s">
        <v>40</v>
      </c>
      <c r="G71" s="211" t="s">
        <v>74</v>
      </c>
      <c r="H71" s="211" t="s">
        <v>22</v>
      </c>
      <c r="I71" s="219" t="s">
        <v>169</v>
      </c>
      <c r="J71" s="217"/>
      <c r="K71" s="206">
        <f>K72</f>
        <v>150</v>
      </c>
    </row>
    <row r="72" spans="1:256" ht="28.5" customHeight="1" x14ac:dyDescent="0.25">
      <c r="A72" s="414"/>
      <c r="B72" s="19" t="s">
        <v>79</v>
      </c>
      <c r="C72" s="121">
        <v>992</v>
      </c>
      <c r="D72" s="24" t="s">
        <v>21</v>
      </c>
      <c r="E72" s="217">
        <v>13</v>
      </c>
      <c r="F72" s="218" t="s">
        <v>40</v>
      </c>
      <c r="G72" s="211" t="s">
        <v>74</v>
      </c>
      <c r="H72" s="211" t="s">
        <v>22</v>
      </c>
      <c r="I72" s="219" t="s">
        <v>169</v>
      </c>
      <c r="J72" s="217" t="s">
        <v>80</v>
      </c>
      <c r="K72" s="206">
        <f>250-100</f>
        <v>150</v>
      </c>
      <c r="L72" s="136">
        <v>-100</v>
      </c>
    </row>
    <row r="73" spans="1:256" x14ac:dyDescent="0.25">
      <c r="A73" s="414"/>
      <c r="B73" s="19" t="s">
        <v>57</v>
      </c>
      <c r="C73" s="31">
        <v>992</v>
      </c>
      <c r="D73" s="180" t="s">
        <v>21</v>
      </c>
      <c r="E73" s="217" t="s">
        <v>40</v>
      </c>
      <c r="F73" s="218" t="s">
        <v>78</v>
      </c>
      <c r="G73" s="211" t="s">
        <v>65</v>
      </c>
      <c r="H73" s="211" t="s">
        <v>22</v>
      </c>
      <c r="I73" s="219" t="s">
        <v>124</v>
      </c>
      <c r="J73" s="217"/>
      <c r="K73" s="206">
        <f>K74</f>
        <v>2434.6999999999998</v>
      </c>
    </row>
    <row r="74" spans="1:256" x14ac:dyDescent="0.25">
      <c r="A74" s="414"/>
      <c r="B74" s="59" t="s">
        <v>52</v>
      </c>
      <c r="C74" s="31">
        <v>992</v>
      </c>
      <c r="D74" s="32" t="s">
        <v>21</v>
      </c>
      <c r="E74" s="217" t="s">
        <v>40</v>
      </c>
      <c r="F74" s="218" t="s">
        <v>78</v>
      </c>
      <c r="G74" s="211" t="s">
        <v>74</v>
      </c>
      <c r="H74" s="211" t="s">
        <v>22</v>
      </c>
      <c r="I74" s="219" t="s">
        <v>124</v>
      </c>
      <c r="J74" s="217"/>
      <c r="K74" s="206">
        <f>K75</f>
        <v>2434.6999999999998</v>
      </c>
    </row>
    <row r="75" spans="1:256" s="55" customFormat="1" x14ac:dyDescent="0.25">
      <c r="A75" s="414"/>
      <c r="B75" s="59" t="s">
        <v>159</v>
      </c>
      <c r="C75" s="31">
        <v>992</v>
      </c>
      <c r="D75" s="32" t="s">
        <v>21</v>
      </c>
      <c r="E75" s="217" t="s">
        <v>40</v>
      </c>
      <c r="F75" s="218" t="s">
        <v>78</v>
      </c>
      <c r="G75" s="211" t="s">
        <v>74</v>
      </c>
      <c r="H75" s="211" t="s">
        <v>22</v>
      </c>
      <c r="I75" s="219" t="s">
        <v>160</v>
      </c>
      <c r="J75" s="217"/>
      <c r="K75" s="206">
        <f>K76</f>
        <v>2434.6999999999998</v>
      </c>
      <c r="L75" s="136"/>
      <c r="M75" s="137"/>
      <c r="N75" s="137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56"/>
      <c r="AZ75" s="56"/>
      <c r="BA75" s="56"/>
      <c r="BB75" s="56"/>
      <c r="BC75" s="56"/>
      <c r="BD75" s="56"/>
      <c r="BE75" s="56"/>
      <c r="BF75" s="56"/>
      <c r="BG75" s="56"/>
      <c r="BH75" s="56"/>
      <c r="BI75" s="56"/>
      <c r="BJ75" s="56"/>
      <c r="BK75" s="56"/>
      <c r="BL75" s="56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6"/>
      <c r="CA75" s="56"/>
      <c r="CB75" s="56"/>
      <c r="CC75" s="56"/>
      <c r="CD75" s="56"/>
      <c r="CE75" s="56"/>
      <c r="CF75" s="56"/>
      <c r="CG75" s="56"/>
      <c r="CH75" s="56"/>
      <c r="CI75" s="56"/>
      <c r="CJ75" s="56"/>
      <c r="CK75" s="56"/>
      <c r="CL75" s="56"/>
      <c r="CM75" s="56"/>
      <c r="CN75" s="56"/>
      <c r="CO75" s="56"/>
      <c r="CP75" s="56"/>
      <c r="CQ75" s="56"/>
      <c r="CR75" s="56"/>
      <c r="CS75" s="56"/>
      <c r="CT75" s="56"/>
      <c r="CU75" s="56"/>
      <c r="CV75" s="56"/>
      <c r="CW75" s="56"/>
      <c r="CX75" s="56"/>
      <c r="CY75" s="56"/>
      <c r="CZ75" s="56"/>
      <c r="DA75" s="56"/>
      <c r="DB75" s="56"/>
      <c r="DC75" s="56"/>
      <c r="DD75" s="56"/>
      <c r="DE75" s="56"/>
      <c r="DF75" s="56"/>
      <c r="DG75" s="56"/>
      <c r="DH75" s="56"/>
      <c r="DI75" s="56"/>
      <c r="DJ75" s="56"/>
      <c r="DK75" s="56"/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  <c r="IR75" s="56"/>
      <c r="IS75" s="56"/>
      <c r="IT75" s="56"/>
      <c r="IU75" s="56"/>
      <c r="IV75" s="56"/>
    </row>
    <row r="76" spans="1:256" x14ac:dyDescent="0.25">
      <c r="A76" s="414"/>
      <c r="B76" s="181" t="s">
        <v>334</v>
      </c>
      <c r="C76" s="31">
        <v>992</v>
      </c>
      <c r="D76" s="180" t="s">
        <v>21</v>
      </c>
      <c r="E76" s="217" t="s">
        <v>40</v>
      </c>
      <c r="F76" s="218" t="s">
        <v>78</v>
      </c>
      <c r="G76" s="211" t="s">
        <v>74</v>
      </c>
      <c r="H76" s="211" t="s">
        <v>22</v>
      </c>
      <c r="I76" s="219" t="s">
        <v>160</v>
      </c>
      <c r="J76" s="217" t="s">
        <v>82</v>
      </c>
      <c r="K76" s="206">
        <v>2434.6999999999998</v>
      </c>
      <c r="L76" s="460"/>
    </row>
    <row r="77" spans="1:256" s="55" customFormat="1" ht="14.25" x14ac:dyDescent="0.2">
      <c r="A77" s="414" t="s">
        <v>605</v>
      </c>
      <c r="B77" s="50" t="s">
        <v>33</v>
      </c>
      <c r="C77" s="51">
        <v>992</v>
      </c>
      <c r="D77" s="52" t="s">
        <v>23</v>
      </c>
      <c r="E77" s="208" t="s">
        <v>22</v>
      </c>
      <c r="F77" s="209"/>
      <c r="G77" s="210"/>
      <c r="H77" s="210"/>
      <c r="I77" s="212"/>
      <c r="J77" s="208"/>
      <c r="K77" s="213">
        <f>K82+K83</f>
        <v>354.7</v>
      </c>
      <c r="L77" s="141"/>
      <c r="M77" s="142"/>
      <c r="N77" s="142"/>
    </row>
    <row r="78" spans="1:256" ht="16.5" customHeight="1" x14ac:dyDescent="0.25">
      <c r="A78" s="414"/>
      <c r="B78" s="181" t="s">
        <v>9</v>
      </c>
      <c r="C78" s="31">
        <v>992</v>
      </c>
      <c r="D78" s="180" t="s">
        <v>23</v>
      </c>
      <c r="E78" s="180" t="s">
        <v>25</v>
      </c>
      <c r="F78" s="218"/>
      <c r="G78" s="211"/>
      <c r="H78" s="211"/>
      <c r="I78" s="219"/>
      <c r="J78" s="217"/>
      <c r="K78" s="206">
        <f>K77</f>
        <v>354.7</v>
      </c>
    </row>
    <row r="79" spans="1:256" x14ac:dyDescent="0.25">
      <c r="A79" s="414"/>
      <c r="B79" s="59" t="s">
        <v>336</v>
      </c>
      <c r="C79" s="31">
        <v>992</v>
      </c>
      <c r="D79" s="32" t="s">
        <v>23</v>
      </c>
      <c r="E79" s="32" t="s">
        <v>25</v>
      </c>
      <c r="F79" s="218" t="s">
        <v>78</v>
      </c>
      <c r="G79" s="211" t="s">
        <v>65</v>
      </c>
      <c r="H79" s="211" t="s">
        <v>22</v>
      </c>
      <c r="I79" s="219" t="s">
        <v>66</v>
      </c>
      <c r="J79" s="217"/>
      <c r="K79" s="206">
        <f>K77</f>
        <v>354.7</v>
      </c>
    </row>
    <row r="80" spans="1:256" ht="13.5" customHeight="1" x14ac:dyDescent="0.25">
      <c r="A80" s="414"/>
      <c r="B80" s="59" t="s">
        <v>156</v>
      </c>
      <c r="C80" s="31">
        <v>992</v>
      </c>
      <c r="D80" s="32" t="s">
        <v>23</v>
      </c>
      <c r="E80" s="32" t="s">
        <v>25</v>
      </c>
      <c r="F80" s="218" t="s">
        <v>78</v>
      </c>
      <c r="G80" s="211" t="s">
        <v>74</v>
      </c>
      <c r="H80" s="211" t="s">
        <v>22</v>
      </c>
      <c r="I80" s="219" t="s">
        <v>66</v>
      </c>
      <c r="J80" s="217"/>
      <c r="K80" s="206">
        <f>K77</f>
        <v>354.7</v>
      </c>
    </row>
    <row r="81" spans="1:14" ht="30" x14ac:dyDescent="0.25">
      <c r="A81" s="414"/>
      <c r="B81" s="59" t="s">
        <v>563</v>
      </c>
      <c r="C81" s="31">
        <v>992</v>
      </c>
      <c r="D81" s="32" t="s">
        <v>23</v>
      </c>
      <c r="E81" s="32" t="s">
        <v>25</v>
      </c>
      <c r="F81" s="218" t="s">
        <v>78</v>
      </c>
      <c r="G81" s="211" t="s">
        <v>74</v>
      </c>
      <c r="H81" s="211" t="s">
        <v>22</v>
      </c>
      <c r="I81" s="219" t="s">
        <v>140</v>
      </c>
      <c r="J81" s="217"/>
      <c r="K81" s="206">
        <f>K82+K83</f>
        <v>354.7</v>
      </c>
    </row>
    <row r="82" spans="1:14" ht="45" x14ac:dyDescent="0.25">
      <c r="A82" s="414"/>
      <c r="B82" s="59" t="s">
        <v>75</v>
      </c>
      <c r="C82" s="31">
        <v>992</v>
      </c>
      <c r="D82" s="32" t="s">
        <v>23</v>
      </c>
      <c r="E82" s="32" t="s">
        <v>25</v>
      </c>
      <c r="F82" s="218" t="s">
        <v>78</v>
      </c>
      <c r="G82" s="211" t="s">
        <v>74</v>
      </c>
      <c r="H82" s="211" t="s">
        <v>22</v>
      </c>
      <c r="I82" s="219" t="s">
        <v>140</v>
      </c>
      <c r="J82" s="217" t="s">
        <v>76</v>
      </c>
      <c r="K82" s="349">
        <v>354.7</v>
      </c>
    </row>
    <row r="83" spans="1:14" ht="47.25" customHeight="1" x14ac:dyDescent="0.25">
      <c r="A83" s="414"/>
      <c r="B83" s="59" t="s">
        <v>79</v>
      </c>
      <c r="C83" s="31">
        <v>992</v>
      </c>
      <c r="D83" s="32" t="s">
        <v>23</v>
      </c>
      <c r="E83" s="32" t="s">
        <v>25</v>
      </c>
      <c r="F83" s="218" t="s">
        <v>78</v>
      </c>
      <c r="G83" s="211" t="s">
        <v>74</v>
      </c>
      <c r="H83" s="211" t="s">
        <v>22</v>
      </c>
      <c r="I83" s="219" t="s">
        <v>140</v>
      </c>
      <c r="J83" s="217" t="s">
        <v>80</v>
      </c>
      <c r="K83" s="349">
        <v>0</v>
      </c>
    </row>
    <row r="84" spans="1:14" s="55" customFormat="1" ht="14.25" x14ac:dyDescent="0.2">
      <c r="A84" s="414" t="s">
        <v>606</v>
      </c>
      <c r="B84" s="63" t="s">
        <v>10</v>
      </c>
      <c r="C84" s="51">
        <v>992</v>
      </c>
      <c r="D84" s="52" t="s">
        <v>25</v>
      </c>
      <c r="E84" s="52" t="s">
        <v>22</v>
      </c>
      <c r="F84" s="209"/>
      <c r="G84" s="210"/>
      <c r="H84" s="210"/>
      <c r="I84" s="212"/>
      <c r="J84" s="208"/>
      <c r="K84" s="213">
        <f>K85+K93</f>
        <v>208.8</v>
      </c>
      <c r="L84" s="141"/>
      <c r="M84" s="142"/>
      <c r="N84" s="142"/>
    </row>
    <row r="85" spans="1:14" ht="40.5" customHeight="1" x14ac:dyDescent="0.25">
      <c r="A85" s="414"/>
      <c r="B85" s="36" t="s">
        <v>528</v>
      </c>
      <c r="C85" s="31">
        <v>992</v>
      </c>
      <c r="D85" s="180" t="s">
        <v>25</v>
      </c>
      <c r="E85" s="180" t="s">
        <v>97</v>
      </c>
      <c r="F85" s="218"/>
      <c r="G85" s="211"/>
      <c r="H85" s="211"/>
      <c r="I85" s="219"/>
      <c r="J85" s="217"/>
      <c r="K85" s="206">
        <f>K89+K90</f>
        <v>180.8</v>
      </c>
    </row>
    <row r="86" spans="1:14" ht="36" customHeight="1" x14ac:dyDescent="0.25">
      <c r="A86" s="414"/>
      <c r="B86" s="36" t="s">
        <v>564</v>
      </c>
      <c r="C86" s="31">
        <v>992</v>
      </c>
      <c r="D86" s="32" t="s">
        <v>25</v>
      </c>
      <c r="E86" s="32" t="s">
        <v>97</v>
      </c>
      <c r="F86" s="218" t="s">
        <v>29</v>
      </c>
      <c r="G86" s="211" t="s">
        <v>65</v>
      </c>
      <c r="H86" s="211" t="s">
        <v>22</v>
      </c>
      <c r="I86" s="219" t="s">
        <v>124</v>
      </c>
      <c r="J86" s="217"/>
      <c r="K86" s="206">
        <f>K89+K92</f>
        <v>180.8</v>
      </c>
    </row>
    <row r="87" spans="1:14" ht="30" x14ac:dyDescent="0.25">
      <c r="A87" s="414"/>
      <c r="B87" s="36" t="s">
        <v>565</v>
      </c>
      <c r="C87" s="31">
        <v>992</v>
      </c>
      <c r="D87" s="32" t="s">
        <v>25</v>
      </c>
      <c r="E87" s="32" t="s">
        <v>97</v>
      </c>
      <c r="F87" s="218" t="s">
        <v>29</v>
      </c>
      <c r="G87" s="211" t="s">
        <v>74</v>
      </c>
      <c r="H87" s="211" t="s">
        <v>22</v>
      </c>
      <c r="I87" s="219" t="s">
        <v>124</v>
      </c>
      <c r="J87" s="217"/>
      <c r="K87" s="206">
        <f>K89</f>
        <v>160.80000000000001</v>
      </c>
    </row>
    <row r="88" spans="1:14" ht="30" x14ac:dyDescent="0.25">
      <c r="A88" s="414"/>
      <c r="B88" s="66" t="s">
        <v>566</v>
      </c>
      <c r="C88" s="31">
        <v>992</v>
      </c>
      <c r="D88" s="32" t="s">
        <v>25</v>
      </c>
      <c r="E88" s="32" t="s">
        <v>97</v>
      </c>
      <c r="F88" s="218" t="s">
        <v>29</v>
      </c>
      <c r="G88" s="211" t="s">
        <v>74</v>
      </c>
      <c r="H88" s="211" t="s">
        <v>22</v>
      </c>
      <c r="I88" s="219" t="s">
        <v>142</v>
      </c>
      <c r="J88" s="217"/>
      <c r="K88" s="206">
        <f>K89</f>
        <v>160.80000000000001</v>
      </c>
    </row>
    <row r="89" spans="1:14" ht="30.75" customHeight="1" x14ac:dyDescent="0.25">
      <c r="A89" s="416"/>
      <c r="B89" s="65" t="s">
        <v>79</v>
      </c>
      <c r="C89" s="119">
        <v>992</v>
      </c>
      <c r="D89" s="135" t="s">
        <v>25</v>
      </c>
      <c r="E89" s="135" t="s">
        <v>97</v>
      </c>
      <c r="F89" s="388" t="s">
        <v>29</v>
      </c>
      <c r="G89" s="389" t="s">
        <v>74</v>
      </c>
      <c r="H89" s="389" t="s">
        <v>22</v>
      </c>
      <c r="I89" s="390" t="s">
        <v>142</v>
      </c>
      <c r="J89" s="380" t="s">
        <v>80</v>
      </c>
      <c r="K89" s="323">
        <v>160.80000000000001</v>
      </c>
    </row>
    <row r="90" spans="1:14" ht="18.75" customHeight="1" x14ac:dyDescent="0.25">
      <c r="A90" s="418"/>
      <c r="B90" s="36" t="s">
        <v>617</v>
      </c>
      <c r="C90" s="119">
        <v>992</v>
      </c>
      <c r="D90" s="135" t="s">
        <v>25</v>
      </c>
      <c r="E90" s="135" t="s">
        <v>97</v>
      </c>
      <c r="F90" s="388" t="s">
        <v>29</v>
      </c>
      <c r="G90" s="389" t="s">
        <v>89</v>
      </c>
      <c r="H90" s="389" t="s">
        <v>22</v>
      </c>
      <c r="I90" s="390" t="s">
        <v>124</v>
      </c>
      <c r="J90" s="380"/>
      <c r="K90" s="323">
        <v>20</v>
      </c>
    </row>
    <row r="91" spans="1:14" ht="18.75" customHeight="1" x14ac:dyDescent="0.25">
      <c r="A91" s="418"/>
      <c r="B91" s="66" t="s">
        <v>618</v>
      </c>
      <c r="C91" s="119">
        <v>992</v>
      </c>
      <c r="D91" s="135" t="s">
        <v>25</v>
      </c>
      <c r="E91" s="135" t="s">
        <v>97</v>
      </c>
      <c r="F91" s="388" t="s">
        <v>29</v>
      </c>
      <c r="G91" s="389" t="s">
        <v>89</v>
      </c>
      <c r="H91" s="389" t="s">
        <v>21</v>
      </c>
      <c r="I91" s="390" t="s">
        <v>619</v>
      </c>
      <c r="J91" s="380"/>
      <c r="K91" s="323">
        <v>20</v>
      </c>
    </row>
    <row r="92" spans="1:14" ht="27" customHeight="1" x14ac:dyDescent="0.25">
      <c r="A92" s="418"/>
      <c r="B92" s="65" t="s">
        <v>79</v>
      </c>
      <c r="C92" s="119">
        <v>992</v>
      </c>
      <c r="D92" s="135" t="s">
        <v>25</v>
      </c>
      <c r="E92" s="135" t="s">
        <v>97</v>
      </c>
      <c r="F92" s="388" t="s">
        <v>29</v>
      </c>
      <c r="G92" s="389" t="s">
        <v>89</v>
      </c>
      <c r="H92" s="389" t="s">
        <v>21</v>
      </c>
      <c r="I92" s="390" t="s">
        <v>619</v>
      </c>
      <c r="J92" s="380" t="s">
        <v>80</v>
      </c>
      <c r="K92" s="323">
        <v>20</v>
      </c>
    </row>
    <row r="93" spans="1:14" ht="27.75" customHeight="1" x14ac:dyDescent="0.25">
      <c r="A93" s="418"/>
      <c r="B93" s="64" t="s">
        <v>11</v>
      </c>
      <c r="C93" s="282">
        <v>992</v>
      </c>
      <c r="D93" s="267" t="s">
        <v>25</v>
      </c>
      <c r="E93" s="267" t="s">
        <v>45</v>
      </c>
      <c r="F93" s="218"/>
      <c r="G93" s="211"/>
      <c r="H93" s="211"/>
      <c r="I93" s="219"/>
      <c r="J93" s="380"/>
      <c r="K93" s="323">
        <f>K97+K101+K102</f>
        <v>28</v>
      </c>
    </row>
    <row r="94" spans="1:14" ht="39.75" customHeight="1" x14ac:dyDescent="0.25">
      <c r="A94" s="414"/>
      <c r="B94" s="65" t="s">
        <v>506</v>
      </c>
      <c r="C94" s="119">
        <v>992</v>
      </c>
      <c r="D94" s="135" t="s">
        <v>25</v>
      </c>
      <c r="E94" s="135" t="s">
        <v>45</v>
      </c>
      <c r="F94" s="388" t="s">
        <v>29</v>
      </c>
      <c r="G94" s="389" t="s">
        <v>65</v>
      </c>
      <c r="H94" s="389" t="s">
        <v>22</v>
      </c>
      <c r="I94" s="390" t="s">
        <v>124</v>
      </c>
      <c r="J94" s="380"/>
      <c r="K94" s="323">
        <f>K97</f>
        <v>5</v>
      </c>
    </row>
    <row r="95" spans="1:14" ht="39.75" customHeight="1" x14ac:dyDescent="0.25">
      <c r="A95" s="414"/>
      <c r="B95" s="65" t="s">
        <v>578</v>
      </c>
      <c r="C95" s="119">
        <v>992</v>
      </c>
      <c r="D95" s="135" t="s">
        <v>25</v>
      </c>
      <c r="E95" s="135" t="s">
        <v>45</v>
      </c>
      <c r="F95" s="388" t="s">
        <v>29</v>
      </c>
      <c r="G95" s="389" t="s">
        <v>86</v>
      </c>
      <c r="H95" s="389" t="s">
        <v>22</v>
      </c>
      <c r="I95" s="390" t="s">
        <v>124</v>
      </c>
      <c r="J95" s="380"/>
      <c r="K95" s="323">
        <v>5</v>
      </c>
    </row>
    <row r="96" spans="1:14" ht="21.75" customHeight="1" x14ac:dyDescent="0.25">
      <c r="A96" s="414"/>
      <c r="B96" s="65" t="s">
        <v>529</v>
      </c>
      <c r="C96" s="119">
        <v>992</v>
      </c>
      <c r="D96" s="135" t="s">
        <v>25</v>
      </c>
      <c r="E96" s="135" t="s">
        <v>45</v>
      </c>
      <c r="F96" s="388" t="s">
        <v>29</v>
      </c>
      <c r="G96" s="389" t="s">
        <v>86</v>
      </c>
      <c r="H96" s="389" t="s">
        <v>22</v>
      </c>
      <c r="I96" s="390" t="s">
        <v>358</v>
      </c>
      <c r="J96" s="380"/>
      <c r="K96" s="323">
        <f>K97</f>
        <v>5</v>
      </c>
    </row>
    <row r="97" spans="1:14" ht="30.75" customHeight="1" x14ac:dyDescent="0.25">
      <c r="A97" s="414"/>
      <c r="B97" s="65" t="s">
        <v>79</v>
      </c>
      <c r="C97" s="31">
        <v>992</v>
      </c>
      <c r="D97" s="180" t="s">
        <v>25</v>
      </c>
      <c r="E97" s="180" t="s">
        <v>45</v>
      </c>
      <c r="F97" s="218" t="s">
        <v>29</v>
      </c>
      <c r="G97" s="211" t="s">
        <v>86</v>
      </c>
      <c r="H97" s="211" t="s">
        <v>22</v>
      </c>
      <c r="I97" s="219" t="s">
        <v>358</v>
      </c>
      <c r="J97" s="217" t="s">
        <v>80</v>
      </c>
      <c r="K97" s="206">
        <v>5</v>
      </c>
    </row>
    <row r="98" spans="1:14" ht="29.25" customHeight="1" x14ac:dyDescent="0.25">
      <c r="A98" s="414"/>
      <c r="B98" s="65"/>
      <c r="C98" s="31"/>
      <c r="D98" s="180"/>
      <c r="E98" s="180"/>
      <c r="F98" s="388"/>
      <c r="G98" s="389"/>
      <c r="H98" s="389"/>
      <c r="I98" s="390"/>
      <c r="J98" s="217"/>
      <c r="K98" s="206"/>
    </row>
    <row r="99" spans="1:14" ht="17.25" customHeight="1" x14ac:dyDescent="0.25">
      <c r="A99" s="414"/>
      <c r="B99" s="65" t="s">
        <v>567</v>
      </c>
      <c r="C99" s="31">
        <v>992</v>
      </c>
      <c r="D99" s="32" t="s">
        <v>25</v>
      </c>
      <c r="E99" s="116" t="s">
        <v>45</v>
      </c>
      <c r="F99" s="391" t="s">
        <v>29</v>
      </c>
      <c r="G99" s="397" t="s">
        <v>88</v>
      </c>
      <c r="H99" s="397" t="s">
        <v>22</v>
      </c>
      <c r="I99" s="393" t="s">
        <v>124</v>
      </c>
      <c r="J99" s="217"/>
      <c r="K99" s="206">
        <f>K101</f>
        <v>20</v>
      </c>
    </row>
    <row r="100" spans="1:14" s="127" customFormat="1" ht="15" customHeight="1" x14ac:dyDescent="0.25">
      <c r="A100" s="414"/>
      <c r="B100" s="262" t="s">
        <v>93</v>
      </c>
      <c r="C100" s="31">
        <v>992</v>
      </c>
      <c r="D100" s="32" t="s">
        <v>25</v>
      </c>
      <c r="E100" s="32" t="s">
        <v>45</v>
      </c>
      <c r="F100" s="218" t="s">
        <v>29</v>
      </c>
      <c r="G100" s="211" t="s">
        <v>88</v>
      </c>
      <c r="H100" s="211" t="s">
        <v>22</v>
      </c>
      <c r="I100" s="219" t="s">
        <v>143</v>
      </c>
      <c r="J100" s="217"/>
      <c r="K100" s="206">
        <f>K101</f>
        <v>20</v>
      </c>
      <c r="L100" s="136"/>
      <c r="M100" s="146"/>
      <c r="N100" s="146"/>
    </row>
    <row r="101" spans="1:14" s="127" customFormat="1" ht="29.25" customHeight="1" x14ac:dyDescent="0.25">
      <c r="A101" s="414"/>
      <c r="B101" s="178" t="s">
        <v>104</v>
      </c>
      <c r="C101" s="31">
        <v>992</v>
      </c>
      <c r="D101" s="32" t="s">
        <v>25</v>
      </c>
      <c r="E101" s="32" t="s">
        <v>45</v>
      </c>
      <c r="F101" s="218" t="s">
        <v>29</v>
      </c>
      <c r="G101" s="211" t="s">
        <v>88</v>
      </c>
      <c r="H101" s="211" t="s">
        <v>22</v>
      </c>
      <c r="I101" s="219" t="s">
        <v>143</v>
      </c>
      <c r="J101" s="217" t="s">
        <v>105</v>
      </c>
      <c r="K101" s="206">
        <v>20</v>
      </c>
      <c r="L101" s="136"/>
      <c r="M101" s="146"/>
      <c r="N101" s="146"/>
    </row>
    <row r="102" spans="1:14" s="127" customFormat="1" ht="60.75" customHeight="1" x14ac:dyDescent="0.25">
      <c r="A102" s="414"/>
      <c r="B102" s="384" t="s">
        <v>591</v>
      </c>
      <c r="C102" s="119">
        <v>992</v>
      </c>
      <c r="D102" s="135" t="s">
        <v>25</v>
      </c>
      <c r="E102" s="135" t="s">
        <v>45</v>
      </c>
      <c r="F102" s="388" t="s">
        <v>45</v>
      </c>
      <c r="G102" s="389" t="s">
        <v>65</v>
      </c>
      <c r="H102" s="389" t="s">
        <v>22</v>
      </c>
      <c r="I102" s="390" t="s">
        <v>124</v>
      </c>
      <c r="J102" s="380"/>
      <c r="K102" s="323">
        <f>K103</f>
        <v>3</v>
      </c>
      <c r="L102" s="136"/>
      <c r="M102" s="146"/>
      <c r="N102" s="146"/>
    </row>
    <row r="103" spans="1:14" s="127" customFormat="1" ht="19.5" customHeight="1" x14ac:dyDescent="0.25">
      <c r="A103" s="414"/>
      <c r="B103" s="65" t="s">
        <v>440</v>
      </c>
      <c r="C103" s="119">
        <v>992</v>
      </c>
      <c r="D103" s="135" t="s">
        <v>25</v>
      </c>
      <c r="E103" s="135" t="s">
        <v>45</v>
      </c>
      <c r="F103" s="388" t="s">
        <v>45</v>
      </c>
      <c r="G103" s="389" t="s">
        <v>74</v>
      </c>
      <c r="H103" s="389" t="s">
        <v>22</v>
      </c>
      <c r="I103" s="390" t="s">
        <v>124</v>
      </c>
      <c r="J103" s="380"/>
      <c r="K103" s="323">
        <f>K104</f>
        <v>3</v>
      </c>
      <c r="L103" s="136"/>
      <c r="M103" s="146"/>
      <c r="N103" s="146"/>
    </row>
    <row r="104" spans="1:14" s="127" customFormat="1" ht="47.25" customHeight="1" x14ac:dyDescent="0.25">
      <c r="A104" s="414"/>
      <c r="B104" s="65" t="s">
        <v>592</v>
      </c>
      <c r="C104" s="119">
        <v>992</v>
      </c>
      <c r="D104" s="135" t="s">
        <v>25</v>
      </c>
      <c r="E104" s="135" t="s">
        <v>45</v>
      </c>
      <c r="F104" s="388" t="s">
        <v>45</v>
      </c>
      <c r="G104" s="389" t="s">
        <v>74</v>
      </c>
      <c r="H104" s="389" t="s">
        <v>21</v>
      </c>
      <c r="I104" s="390" t="s">
        <v>124</v>
      </c>
      <c r="J104" s="380"/>
      <c r="K104" s="323">
        <f>K106</f>
        <v>3</v>
      </c>
      <c r="L104" s="136"/>
      <c r="M104" s="146"/>
      <c r="N104" s="146"/>
    </row>
    <row r="105" spans="1:14" s="127" customFormat="1" ht="47.25" customHeight="1" x14ac:dyDescent="0.25">
      <c r="A105" s="414"/>
      <c r="B105" s="405" t="s">
        <v>568</v>
      </c>
      <c r="C105" s="119">
        <v>992</v>
      </c>
      <c r="D105" s="135" t="s">
        <v>25</v>
      </c>
      <c r="E105" s="135" t="s">
        <v>45</v>
      </c>
      <c r="F105" s="388" t="s">
        <v>45</v>
      </c>
      <c r="G105" s="389" t="s">
        <v>74</v>
      </c>
      <c r="H105" s="389" t="s">
        <v>21</v>
      </c>
      <c r="I105" s="390" t="s">
        <v>439</v>
      </c>
      <c r="J105" s="380"/>
      <c r="K105" s="323">
        <v>3</v>
      </c>
      <c r="L105" s="136"/>
      <c r="M105" s="146"/>
      <c r="N105" s="146"/>
    </row>
    <row r="106" spans="1:14" s="127" customFormat="1" ht="29.25" customHeight="1" x14ac:dyDescent="0.25">
      <c r="A106" s="414"/>
      <c r="B106" s="65" t="s">
        <v>79</v>
      </c>
      <c r="C106" s="119">
        <v>992</v>
      </c>
      <c r="D106" s="135" t="s">
        <v>25</v>
      </c>
      <c r="E106" s="135" t="s">
        <v>45</v>
      </c>
      <c r="F106" s="388" t="s">
        <v>45</v>
      </c>
      <c r="G106" s="389" t="s">
        <v>74</v>
      </c>
      <c r="H106" s="389" t="s">
        <v>21</v>
      </c>
      <c r="I106" s="390" t="s">
        <v>439</v>
      </c>
      <c r="J106" s="380" t="s">
        <v>80</v>
      </c>
      <c r="K106" s="323">
        <v>3</v>
      </c>
      <c r="L106" s="136"/>
      <c r="M106" s="146"/>
      <c r="N106" s="146"/>
    </row>
    <row r="107" spans="1:14" s="129" customFormat="1" ht="15" customHeight="1" x14ac:dyDescent="0.2">
      <c r="A107" s="414" t="s">
        <v>607</v>
      </c>
      <c r="B107" s="128" t="s">
        <v>12</v>
      </c>
      <c r="C107" s="51">
        <v>992</v>
      </c>
      <c r="D107" s="52" t="s">
        <v>24</v>
      </c>
      <c r="E107" s="52" t="s">
        <v>22</v>
      </c>
      <c r="F107" s="209"/>
      <c r="G107" s="210"/>
      <c r="H107" s="210"/>
      <c r="I107" s="212"/>
      <c r="J107" s="208"/>
      <c r="K107" s="213">
        <f>K108+K120+K125</f>
        <v>5523.1</v>
      </c>
      <c r="L107" s="147"/>
      <c r="M107" s="148"/>
      <c r="N107" s="149"/>
    </row>
    <row r="108" spans="1:14" x14ac:dyDescent="0.25">
      <c r="A108" s="414"/>
      <c r="B108" s="36" t="s">
        <v>95</v>
      </c>
      <c r="C108" s="51">
        <v>992</v>
      </c>
      <c r="D108" s="52" t="s">
        <v>24</v>
      </c>
      <c r="E108" s="52" t="s">
        <v>26</v>
      </c>
      <c r="F108" s="218"/>
      <c r="G108" s="211"/>
      <c r="H108" s="211"/>
      <c r="I108" s="219"/>
      <c r="J108" s="217"/>
      <c r="K108" s="206">
        <f>K109+K113</f>
        <v>5028.8</v>
      </c>
    </row>
    <row r="109" spans="1:14" ht="30" x14ac:dyDescent="0.25">
      <c r="A109" s="414"/>
      <c r="B109" s="65" t="s">
        <v>569</v>
      </c>
      <c r="C109" s="31">
        <v>992</v>
      </c>
      <c r="D109" s="32" t="s">
        <v>24</v>
      </c>
      <c r="E109" s="32" t="s">
        <v>26</v>
      </c>
      <c r="F109" s="218" t="s">
        <v>23</v>
      </c>
      <c r="G109" s="211" t="s">
        <v>65</v>
      </c>
      <c r="H109" s="211" t="s">
        <v>22</v>
      </c>
      <c r="I109" s="219" t="s">
        <v>124</v>
      </c>
      <c r="J109" s="217"/>
      <c r="K109" s="206">
        <f>K110</f>
        <v>10</v>
      </c>
    </row>
    <row r="110" spans="1:14" x14ac:dyDescent="0.25">
      <c r="A110" s="414"/>
      <c r="B110" s="65" t="s">
        <v>100</v>
      </c>
      <c r="C110" s="31">
        <v>992</v>
      </c>
      <c r="D110" s="32" t="s">
        <v>24</v>
      </c>
      <c r="E110" s="32" t="s">
        <v>26</v>
      </c>
      <c r="F110" s="218" t="s">
        <v>23</v>
      </c>
      <c r="G110" s="211" t="s">
        <v>74</v>
      </c>
      <c r="H110" s="211" t="s">
        <v>22</v>
      </c>
      <c r="I110" s="219" t="s">
        <v>124</v>
      </c>
      <c r="J110" s="217"/>
      <c r="K110" s="206">
        <f>K111</f>
        <v>10</v>
      </c>
    </row>
    <row r="111" spans="1:14" ht="30" x14ac:dyDescent="0.25">
      <c r="A111" s="414"/>
      <c r="B111" s="65" t="s">
        <v>154</v>
      </c>
      <c r="C111" s="31">
        <v>992</v>
      </c>
      <c r="D111" s="32" t="s">
        <v>24</v>
      </c>
      <c r="E111" s="32" t="s">
        <v>26</v>
      </c>
      <c r="F111" s="218" t="s">
        <v>23</v>
      </c>
      <c r="G111" s="211" t="s">
        <v>74</v>
      </c>
      <c r="H111" s="211" t="s">
        <v>22</v>
      </c>
      <c r="I111" s="219" t="s">
        <v>123</v>
      </c>
      <c r="J111" s="217"/>
      <c r="K111" s="206">
        <f>K112</f>
        <v>10</v>
      </c>
    </row>
    <row r="112" spans="1:14" x14ac:dyDescent="0.25">
      <c r="A112" s="414"/>
      <c r="B112" s="65" t="s">
        <v>79</v>
      </c>
      <c r="C112" s="31">
        <v>992</v>
      </c>
      <c r="D112" s="32" t="s">
        <v>24</v>
      </c>
      <c r="E112" s="32" t="s">
        <v>26</v>
      </c>
      <c r="F112" s="218" t="s">
        <v>23</v>
      </c>
      <c r="G112" s="211" t="s">
        <v>74</v>
      </c>
      <c r="H112" s="211" t="s">
        <v>22</v>
      </c>
      <c r="I112" s="219" t="s">
        <v>123</v>
      </c>
      <c r="J112" s="217" t="s">
        <v>80</v>
      </c>
      <c r="K112" s="206">
        <v>10</v>
      </c>
    </row>
    <row r="113" spans="1:12" ht="45" x14ac:dyDescent="0.25">
      <c r="A113" s="414"/>
      <c r="B113" s="36" t="s">
        <v>511</v>
      </c>
      <c r="C113" s="31">
        <v>992</v>
      </c>
      <c r="D113" s="32" t="s">
        <v>24</v>
      </c>
      <c r="E113" s="32" t="s">
        <v>26</v>
      </c>
      <c r="F113" s="218" t="s">
        <v>24</v>
      </c>
      <c r="G113" s="211" t="s">
        <v>65</v>
      </c>
      <c r="H113" s="211" t="s">
        <v>22</v>
      </c>
      <c r="I113" s="219" t="s">
        <v>124</v>
      </c>
      <c r="J113" s="217"/>
      <c r="K113" s="206">
        <f>K114+K117</f>
        <v>5018.8</v>
      </c>
    </row>
    <row r="114" spans="1:12" ht="30" x14ac:dyDescent="0.25">
      <c r="A114" s="414"/>
      <c r="B114" s="65" t="s">
        <v>570</v>
      </c>
      <c r="C114" s="31">
        <v>992</v>
      </c>
      <c r="D114" s="32" t="s">
        <v>24</v>
      </c>
      <c r="E114" s="32" t="s">
        <v>26</v>
      </c>
      <c r="F114" s="218" t="s">
        <v>24</v>
      </c>
      <c r="G114" s="211" t="s">
        <v>74</v>
      </c>
      <c r="H114" s="211" t="s">
        <v>22</v>
      </c>
      <c r="I114" s="219" t="s">
        <v>124</v>
      </c>
      <c r="J114" s="217"/>
      <c r="K114" s="206">
        <f>K115</f>
        <v>4578.8</v>
      </c>
    </row>
    <row r="115" spans="1:12" x14ac:dyDescent="0.25">
      <c r="A115" s="414"/>
      <c r="B115" s="36" t="s">
        <v>530</v>
      </c>
      <c r="C115" s="31">
        <v>992</v>
      </c>
      <c r="D115" s="32" t="s">
        <v>24</v>
      </c>
      <c r="E115" s="32" t="s">
        <v>26</v>
      </c>
      <c r="F115" s="218" t="s">
        <v>24</v>
      </c>
      <c r="G115" s="211" t="s">
        <v>74</v>
      </c>
      <c r="H115" s="211" t="s">
        <v>22</v>
      </c>
      <c r="I115" s="219" t="s">
        <v>125</v>
      </c>
      <c r="J115" s="217"/>
      <c r="K115" s="206">
        <f>K116</f>
        <v>4578.8</v>
      </c>
    </row>
    <row r="116" spans="1:12" x14ac:dyDescent="0.25">
      <c r="A116" s="414"/>
      <c r="B116" s="66" t="s">
        <v>79</v>
      </c>
      <c r="C116" s="31">
        <v>992</v>
      </c>
      <c r="D116" s="32" t="s">
        <v>24</v>
      </c>
      <c r="E116" s="32" t="s">
        <v>26</v>
      </c>
      <c r="F116" s="218" t="s">
        <v>24</v>
      </c>
      <c r="G116" s="211" t="s">
        <v>74</v>
      </c>
      <c r="H116" s="211" t="s">
        <v>22</v>
      </c>
      <c r="I116" s="219" t="s">
        <v>125</v>
      </c>
      <c r="J116" s="217" t="s">
        <v>80</v>
      </c>
      <c r="K116" s="206">
        <f>4343.8+235</f>
        <v>4578.8</v>
      </c>
      <c r="L116" s="138"/>
    </row>
    <row r="117" spans="1:12" x14ac:dyDescent="0.25">
      <c r="A117" s="414"/>
      <c r="B117" s="66" t="s">
        <v>571</v>
      </c>
      <c r="C117" s="31">
        <v>992</v>
      </c>
      <c r="D117" s="180" t="s">
        <v>24</v>
      </c>
      <c r="E117" s="180" t="s">
        <v>26</v>
      </c>
      <c r="F117" s="218" t="s">
        <v>24</v>
      </c>
      <c r="G117" s="211" t="s">
        <v>67</v>
      </c>
      <c r="H117" s="211" t="s">
        <v>22</v>
      </c>
      <c r="I117" s="219" t="s">
        <v>124</v>
      </c>
      <c r="J117" s="217"/>
      <c r="K117" s="206">
        <f>K118</f>
        <v>440</v>
      </c>
    </row>
    <row r="118" spans="1:12" x14ac:dyDescent="0.25">
      <c r="A118" s="414"/>
      <c r="B118" s="36" t="s">
        <v>530</v>
      </c>
      <c r="C118" s="31">
        <v>992</v>
      </c>
      <c r="D118" s="180" t="s">
        <v>24</v>
      </c>
      <c r="E118" s="180" t="s">
        <v>26</v>
      </c>
      <c r="F118" s="218" t="s">
        <v>24</v>
      </c>
      <c r="G118" s="211" t="s">
        <v>67</v>
      </c>
      <c r="H118" s="211" t="s">
        <v>22</v>
      </c>
      <c r="I118" s="219" t="s">
        <v>125</v>
      </c>
      <c r="J118" s="217"/>
      <c r="K118" s="206">
        <f>K119</f>
        <v>440</v>
      </c>
    </row>
    <row r="119" spans="1:12" x14ac:dyDescent="0.25">
      <c r="A119" s="414"/>
      <c r="B119" s="66" t="s">
        <v>79</v>
      </c>
      <c r="C119" s="31">
        <v>992</v>
      </c>
      <c r="D119" s="180" t="s">
        <v>24</v>
      </c>
      <c r="E119" s="180" t="s">
        <v>26</v>
      </c>
      <c r="F119" s="218" t="s">
        <v>24</v>
      </c>
      <c r="G119" s="211" t="s">
        <v>67</v>
      </c>
      <c r="H119" s="211" t="s">
        <v>22</v>
      </c>
      <c r="I119" s="219" t="s">
        <v>125</v>
      </c>
      <c r="J119" s="217" t="s">
        <v>80</v>
      </c>
      <c r="K119" s="206">
        <v>440</v>
      </c>
    </row>
    <row r="120" spans="1:12" x14ac:dyDescent="0.25">
      <c r="A120" s="414"/>
      <c r="B120" s="50" t="s">
        <v>96</v>
      </c>
      <c r="C120" s="51">
        <v>992</v>
      </c>
      <c r="D120" s="52" t="s">
        <v>24</v>
      </c>
      <c r="E120" s="52" t="s">
        <v>97</v>
      </c>
      <c r="F120" s="209"/>
      <c r="G120" s="210"/>
      <c r="H120" s="210"/>
      <c r="I120" s="212"/>
      <c r="J120" s="208"/>
      <c r="K120" s="213">
        <f>K124</f>
        <v>484.3</v>
      </c>
    </row>
    <row r="121" spans="1:12" ht="31.5" customHeight="1" x14ac:dyDescent="0.25">
      <c r="A121" s="414"/>
      <c r="B121" s="65" t="s">
        <v>507</v>
      </c>
      <c r="C121" s="31">
        <v>992</v>
      </c>
      <c r="D121" s="32" t="s">
        <v>24</v>
      </c>
      <c r="E121" s="32" t="s">
        <v>97</v>
      </c>
      <c r="F121" s="218" t="s">
        <v>98</v>
      </c>
      <c r="G121" s="211" t="s">
        <v>65</v>
      </c>
      <c r="H121" s="211" t="s">
        <v>22</v>
      </c>
      <c r="I121" s="219" t="s">
        <v>124</v>
      </c>
      <c r="J121" s="217"/>
      <c r="K121" s="206">
        <f>K124</f>
        <v>484.3</v>
      </c>
    </row>
    <row r="122" spans="1:12" x14ac:dyDescent="0.25">
      <c r="A122" s="414"/>
      <c r="B122" s="64" t="s">
        <v>593</v>
      </c>
      <c r="C122" s="31">
        <v>992</v>
      </c>
      <c r="D122" s="32" t="s">
        <v>24</v>
      </c>
      <c r="E122" s="32" t="s">
        <v>97</v>
      </c>
      <c r="F122" s="218" t="s">
        <v>98</v>
      </c>
      <c r="G122" s="211" t="s">
        <v>67</v>
      </c>
      <c r="H122" s="211" t="s">
        <v>22</v>
      </c>
      <c r="I122" s="219" t="s">
        <v>124</v>
      </c>
      <c r="J122" s="217"/>
      <c r="K122" s="206">
        <f>K124</f>
        <v>484.3</v>
      </c>
    </row>
    <row r="123" spans="1:12" x14ac:dyDescent="0.25">
      <c r="A123" s="414"/>
      <c r="B123" s="66" t="s">
        <v>56</v>
      </c>
      <c r="C123" s="31">
        <v>992</v>
      </c>
      <c r="D123" s="32" t="s">
        <v>24</v>
      </c>
      <c r="E123" s="32" t="s">
        <v>97</v>
      </c>
      <c r="F123" s="218" t="s">
        <v>98</v>
      </c>
      <c r="G123" s="211" t="s">
        <v>67</v>
      </c>
      <c r="H123" s="211" t="s">
        <v>22</v>
      </c>
      <c r="I123" s="219" t="s">
        <v>132</v>
      </c>
      <c r="J123" s="217"/>
      <c r="K123" s="206">
        <f>K124</f>
        <v>484.3</v>
      </c>
    </row>
    <row r="124" spans="1:12" x14ac:dyDescent="0.25">
      <c r="A124" s="416"/>
      <c r="B124" s="66" t="s">
        <v>79</v>
      </c>
      <c r="C124" s="119">
        <v>992</v>
      </c>
      <c r="D124" s="135" t="s">
        <v>24</v>
      </c>
      <c r="E124" s="135" t="s">
        <v>97</v>
      </c>
      <c r="F124" s="388" t="s">
        <v>98</v>
      </c>
      <c r="G124" s="389" t="s">
        <v>67</v>
      </c>
      <c r="H124" s="389" t="s">
        <v>22</v>
      </c>
      <c r="I124" s="390" t="s">
        <v>132</v>
      </c>
      <c r="J124" s="380" t="s">
        <v>80</v>
      </c>
      <c r="K124" s="323">
        <v>484.3</v>
      </c>
    </row>
    <row r="125" spans="1:12" x14ac:dyDescent="0.25">
      <c r="A125" s="414"/>
      <c r="B125" s="65" t="s">
        <v>337</v>
      </c>
      <c r="C125" s="51">
        <v>992</v>
      </c>
      <c r="D125" s="52" t="s">
        <v>24</v>
      </c>
      <c r="E125" s="52" t="s">
        <v>39</v>
      </c>
      <c r="F125" s="209"/>
      <c r="G125" s="210"/>
      <c r="H125" s="210"/>
      <c r="I125" s="212"/>
      <c r="J125" s="217"/>
      <c r="K125" s="206">
        <f>K129</f>
        <v>10</v>
      </c>
    </row>
    <row r="126" spans="1:12" ht="45" x14ac:dyDescent="0.25">
      <c r="A126" s="414"/>
      <c r="B126" s="65" t="s">
        <v>510</v>
      </c>
      <c r="C126" s="31">
        <v>992</v>
      </c>
      <c r="D126" s="180" t="s">
        <v>24</v>
      </c>
      <c r="E126" s="33" t="s">
        <v>39</v>
      </c>
      <c r="F126" s="218" t="s">
        <v>94</v>
      </c>
      <c r="G126" s="211" t="s">
        <v>65</v>
      </c>
      <c r="H126" s="211" t="s">
        <v>22</v>
      </c>
      <c r="I126" s="219" t="s">
        <v>124</v>
      </c>
      <c r="J126" s="219"/>
      <c r="K126" s="206">
        <f>K129</f>
        <v>10</v>
      </c>
    </row>
    <row r="127" spans="1:12" x14ac:dyDescent="0.25">
      <c r="A127" s="414"/>
      <c r="B127" s="65" t="s">
        <v>338</v>
      </c>
      <c r="C127" s="31">
        <v>992</v>
      </c>
      <c r="D127" s="180" t="s">
        <v>24</v>
      </c>
      <c r="E127" s="33" t="s">
        <v>39</v>
      </c>
      <c r="F127" s="398" t="s">
        <v>94</v>
      </c>
      <c r="G127" s="382" t="s">
        <v>74</v>
      </c>
      <c r="H127" s="382" t="s">
        <v>22</v>
      </c>
      <c r="I127" s="399" t="s">
        <v>124</v>
      </c>
      <c r="J127" s="219"/>
      <c r="K127" s="206">
        <f>K129</f>
        <v>10</v>
      </c>
    </row>
    <row r="128" spans="1:12" ht="30" x14ac:dyDescent="0.25">
      <c r="A128" s="414"/>
      <c r="B128" s="262" t="s">
        <v>594</v>
      </c>
      <c r="C128" s="31">
        <v>992</v>
      </c>
      <c r="D128" s="180" t="s">
        <v>24</v>
      </c>
      <c r="E128" s="33" t="s">
        <v>39</v>
      </c>
      <c r="F128" s="218" t="s">
        <v>94</v>
      </c>
      <c r="G128" s="211" t="s">
        <v>74</v>
      </c>
      <c r="H128" s="211" t="s">
        <v>21</v>
      </c>
      <c r="I128" s="219" t="s">
        <v>144</v>
      </c>
      <c r="J128" s="219"/>
      <c r="K128" s="206">
        <f>K129</f>
        <v>10</v>
      </c>
    </row>
    <row r="129" spans="1:14" x14ac:dyDescent="0.25">
      <c r="A129" s="414"/>
      <c r="B129" s="66" t="s">
        <v>79</v>
      </c>
      <c r="C129" s="31">
        <v>992</v>
      </c>
      <c r="D129" s="180" t="s">
        <v>24</v>
      </c>
      <c r="E129" s="33" t="s">
        <v>39</v>
      </c>
      <c r="F129" s="391" t="s">
        <v>94</v>
      </c>
      <c r="G129" s="397" t="s">
        <v>74</v>
      </c>
      <c r="H129" s="397" t="s">
        <v>21</v>
      </c>
      <c r="I129" s="393" t="s">
        <v>144</v>
      </c>
      <c r="J129" s="219" t="s">
        <v>80</v>
      </c>
      <c r="K129" s="206">
        <v>10</v>
      </c>
    </row>
    <row r="130" spans="1:14" s="55" customFormat="1" ht="14.25" x14ac:dyDescent="0.2">
      <c r="A130" s="414" t="s">
        <v>608</v>
      </c>
      <c r="B130" s="63" t="s">
        <v>13</v>
      </c>
      <c r="C130" s="51">
        <v>992</v>
      </c>
      <c r="D130" s="52" t="s">
        <v>29</v>
      </c>
      <c r="E130" s="52" t="s">
        <v>22</v>
      </c>
      <c r="F130" s="209"/>
      <c r="G130" s="210"/>
      <c r="H130" s="210"/>
      <c r="I130" s="212"/>
      <c r="J130" s="208"/>
      <c r="K130" s="213">
        <f>K131+K146</f>
        <v>19591</v>
      </c>
      <c r="L130" s="141"/>
      <c r="M130" s="143"/>
      <c r="N130" s="142"/>
    </row>
    <row r="131" spans="1:14" x14ac:dyDescent="0.25">
      <c r="A131" s="414"/>
      <c r="B131" s="36" t="s">
        <v>14</v>
      </c>
      <c r="C131" s="31">
        <v>992</v>
      </c>
      <c r="D131" s="180" t="s">
        <v>29</v>
      </c>
      <c r="E131" s="180" t="s">
        <v>23</v>
      </c>
      <c r="F131" s="400"/>
      <c r="G131" s="401"/>
      <c r="H131" s="401"/>
      <c r="I131" s="402"/>
      <c r="J131" s="403"/>
      <c r="K131" s="206">
        <f>K132+K142+K143</f>
        <v>8728.2999999999993</v>
      </c>
    </row>
    <row r="132" spans="1:14" ht="30" x14ac:dyDescent="0.25">
      <c r="A132" s="414"/>
      <c r="B132" s="36" t="s">
        <v>508</v>
      </c>
      <c r="C132" s="31">
        <v>992</v>
      </c>
      <c r="D132" s="32" t="s">
        <v>29</v>
      </c>
      <c r="E132" s="32" t="s">
        <v>23</v>
      </c>
      <c r="F132" s="218" t="s">
        <v>99</v>
      </c>
      <c r="G132" s="211" t="s">
        <v>65</v>
      </c>
      <c r="H132" s="211" t="s">
        <v>22</v>
      </c>
      <c r="I132" s="219" t="s">
        <v>124</v>
      </c>
      <c r="J132" s="217"/>
      <c r="K132" s="206">
        <f>K133</f>
        <v>5658.2999999999993</v>
      </c>
    </row>
    <row r="133" spans="1:14" x14ac:dyDescent="0.25">
      <c r="A133" s="414"/>
      <c r="B133" s="36" t="s">
        <v>595</v>
      </c>
      <c r="C133" s="31">
        <v>992</v>
      </c>
      <c r="D133" s="32" t="s">
        <v>29</v>
      </c>
      <c r="E133" s="32" t="s">
        <v>23</v>
      </c>
      <c r="F133" s="218" t="s">
        <v>99</v>
      </c>
      <c r="G133" s="211" t="s">
        <v>67</v>
      </c>
      <c r="H133" s="211" t="s">
        <v>22</v>
      </c>
      <c r="I133" s="219" t="s">
        <v>124</v>
      </c>
      <c r="J133" s="217"/>
      <c r="K133" s="206">
        <f>K135+K137</f>
        <v>5658.2999999999993</v>
      </c>
    </row>
    <row r="134" spans="1:14" x14ac:dyDescent="0.25">
      <c r="A134" s="414"/>
      <c r="B134" s="36" t="s">
        <v>46</v>
      </c>
      <c r="C134" s="31">
        <v>992</v>
      </c>
      <c r="D134" s="32" t="s">
        <v>29</v>
      </c>
      <c r="E134" s="32" t="s">
        <v>23</v>
      </c>
      <c r="F134" s="218" t="s">
        <v>99</v>
      </c>
      <c r="G134" s="211" t="s">
        <v>67</v>
      </c>
      <c r="H134" s="211" t="s">
        <v>22</v>
      </c>
      <c r="I134" s="219" t="s">
        <v>145</v>
      </c>
      <c r="J134" s="217"/>
      <c r="K134" s="206">
        <f>K135</f>
        <v>5401.0999999999995</v>
      </c>
    </row>
    <row r="135" spans="1:14" x14ac:dyDescent="0.25">
      <c r="A135" s="414"/>
      <c r="B135" s="36" t="s">
        <v>79</v>
      </c>
      <c r="C135" s="31">
        <v>992</v>
      </c>
      <c r="D135" s="32" t="s">
        <v>29</v>
      </c>
      <c r="E135" s="32" t="s">
        <v>23</v>
      </c>
      <c r="F135" s="218" t="s">
        <v>99</v>
      </c>
      <c r="G135" s="211" t="s">
        <v>67</v>
      </c>
      <c r="H135" s="211" t="s">
        <v>22</v>
      </c>
      <c r="I135" s="219" t="s">
        <v>145</v>
      </c>
      <c r="J135" s="217" t="s">
        <v>80</v>
      </c>
      <c r="K135" s="206">
        <f>4806.4+450+144.7</f>
        <v>5401.0999999999995</v>
      </c>
      <c r="L135" s="87" t="s">
        <v>640</v>
      </c>
    </row>
    <row r="136" spans="1:14" ht="45" x14ac:dyDescent="0.25">
      <c r="A136" s="414"/>
      <c r="B136" s="36" t="s">
        <v>631</v>
      </c>
      <c r="C136" s="31">
        <v>992</v>
      </c>
      <c r="D136" s="180" t="s">
        <v>29</v>
      </c>
      <c r="E136" s="180" t="s">
        <v>23</v>
      </c>
      <c r="F136" s="218" t="s">
        <v>99</v>
      </c>
      <c r="G136" s="211" t="s">
        <v>67</v>
      </c>
      <c r="H136" s="211" t="s">
        <v>22</v>
      </c>
      <c r="I136" s="219" t="s">
        <v>545</v>
      </c>
      <c r="J136" s="217"/>
      <c r="K136" s="206">
        <f>K137</f>
        <v>257.2</v>
      </c>
    </row>
    <row r="137" spans="1:14" x14ac:dyDescent="0.25">
      <c r="A137" s="414"/>
      <c r="B137" s="114" t="s">
        <v>79</v>
      </c>
      <c r="C137" s="31">
        <v>993</v>
      </c>
      <c r="D137" s="180" t="s">
        <v>29</v>
      </c>
      <c r="E137" s="180" t="s">
        <v>23</v>
      </c>
      <c r="F137" s="218" t="s">
        <v>99</v>
      </c>
      <c r="G137" s="211" t="s">
        <v>67</v>
      </c>
      <c r="H137" s="211" t="s">
        <v>22</v>
      </c>
      <c r="I137" s="219" t="s">
        <v>545</v>
      </c>
      <c r="J137" s="217" t="s">
        <v>80</v>
      </c>
      <c r="K137" s="206">
        <v>257.2</v>
      </c>
    </row>
    <row r="138" spans="1:14" x14ac:dyDescent="0.25">
      <c r="A138" s="414"/>
      <c r="B138" s="36"/>
      <c r="C138" s="31"/>
      <c r="D138" s="180"/>
      <c r="E138" s="180"/>
      <c r="F138" s="218"/>
      <c r="G138" s="211"/>
      <c r="H138" s="211"/>
      <c r="I138" s="219"/>
      <c r="J138" s="217"/>
      <c r="K138" s="206"/>
    </row>
    <row r="139" spans="1:14" x14ac:dyDescent="0.25">
      <c r="A139" s="414"/>
      <c r="B139" s="36" t="s">
        <v>620</v>
      </c>
      <c r="C139" s="31">
        <v>992</v>
      </c>
      <c r="D139" s="180" t="s">
        <v>29</v>
      </c>
      <c r="E139" s="180" t="s">
        <v>23</v>
      </c>
      <c r="F139" s="218" t="s">
        <v>168</v>
      </c>
      <c r="G139" s="211" t="s">
        <v>65</v>
      </c>
      <c r="H139" s="211" t="s">
        <v>22</v>
      </c>
      <c r="I139" s="219" t="s">
        <v>124</v>
      </c>
      <c r="J139" s="217"/>
      <c r="K139" s="206">
        <v>0</v>
      </c>
    </row>
    <row r="140" spans="1:14" x14ac:dyDescent="0.25">
      <c r="A140" s="414"/>
      <c r="B140" s="36" t="s">
        <v>621</v>
      </c>
      <c r="C140" s="31">
        <v>992</v>
      </c>
      <c r="D140" s="180" t="s">
        <v>29</v>
      </c>
      <c r="E140" s="180" t="s">
        <v>23</v>
      </c>
      <c r="F140" s="218" t="s">
        <v>168</v>
      </c>
      <c r="G140" s="211" t="s">
        <v>84</v>
      </c>
      <c r="H140" s="211" t="s">
        <v>22</v>
      </c>
      <c r="I140" s="219" t="s">
        <v>124</v>
      </c>
      <c r="J140" s="217"/>
      <c r="K140" s="206">
        <v>0</v>
      </c>
    </row>
    <row r="141" spans="1:14" x14ac:dyDescent="0.25">
      <c r="A141" s="414"/>
      <c r="B141" s="36" t="s">
        <v>622</v>
      </c>
      <c r="C141" s="31">
        <v>992</v>
      </c>
      <c r="D141" s="180" t="s">
        <v>29</v>
      </c>
      <c r="E141" s="180" t="s">
        <v>23</v>
      </c>
      <c r="F141" s="218" t="s">
        <v>168</v>
      </c>
      <c r="G141" s="211" t="s">
        <v>84</v>
      </c>
      <c r="H141" s="211" t="s">
        <v>22</v>
      </c>
      <c r="I141" s="219" t="s">
        <v>623</v>
      </c>
      <c r="J141" s="217"/>
      <c r="K141" s="206">
        <v>0</v>
      </c>
    </row>
    <row r="142" spans="1:14" x14ac:dyDescent="0.25">
      <c r="A142" s="414"/>
      <c r="B142" s="36" t="s">
        <v>334</v>
      </c>
      <c r="C142" s="31">
        <v>992</v>
      </c>
      <c r="D142" s="180" t="s">
        <v>29</v>
      </c>
      <c r="E142" s="180" t="s">
        <v>23</v>
      </c>
      <c r="F142" s="218" t="s">
        <v>168</v>
      </c>
      <c r="G142" s="211" t="s">
        <v>84</v>
      </c>
      <c r="H142" s="211" t="s">
        <v>22</v>
      </c>
      <c r="I142" s="219" t="s">
        <v>623</v>
      </c>
      <c r="J142" s="217" t="s">
        <v>82</v>
      </c>
      <c r="K142" s="206">
        <v>0</v>
      </c>
    </row>
    <row r="143" spans="1:14" x14ac:dyDescent="0.25">
      <c r="A143" s="414"/>
      <c r="B143" s="461" t="s">
        <v>634</v>
      </c>
      <c r="C143" s="216">
        <v>992</v>
      </c>
      <c r="D143" s="217" t="s">
        <v>29</v>
      </c>
      <c r="E143" s="217" t="s">
        <v>23</v>
      </c>
      <c r="F143" s="218" t="s">
        <v>443</v>
      </c>
      <c r="G143" s="211" t="s">
        <v>147</v>
      </c>
      <c r="H143" s="211" t="s">
        <v>22</v>
      </c>
      <c r="I143" s="219" t="s">
        <v>124</v>
      </c>
      <c r="J143" s="217"/>
      <c r="K143" s="206">
        <f>K144</f>
        <v>3070</v>
      </c>
    </row>
    <row r="144" spans="1:14" ht="45" x14ac:dyDescent="0.25">
      <c r="A144" s="414"/>
      <c r="B144" s="461" t="s">
        <v>633</v>
      </c>
      <c r="C144" s="216">
        <v>993</v>
      </c>
      <c r="D144" s="217" t="s">
        <v>29</v>
      </c>
      <c r="E144" s="217" t="s">
        <v>23</v>
      </c>
      <c r="F144" s="218" t="s">
        <v>443</v>
      </c>
      <c r="G144" s="211" t="s">
        <v>147</v>
      </c>
      <c r="H144" s="211" t="s">
        <v>22</v>
      </c>
      <c r="I144" s="219" t="s">
        <v>632</v>
      </c>
      <c r="J144" s="217"/>
      <c r="K144" s="206">
        <f>K145</f>
        <v>3070</v>
      </c>
    </row>
    <row r="145" spans="1:21" x14ac:dyDescent="0.25">
      <c r="A145" s="414"/>
      <c r="B145" s="263" t="s">
        <v>79</v>
      </c>
      <c r="C145" s="216">
        <v>994</v>
      </c>
      <c r="D145" s="217" t="s">
        <v>29</v>
      </c>
      <c r="E145" s="217" t="s">
        <v>23</v>
      </c>
      <c r="F145" s="218" t="s">
        <v>443</v>
      </c>
      <c r="G145" s="211" t="s">
        <v>147</v>
      </c>
      <c r="H145" s="211" t="s">
        <v>22</v>
      </c>
      <c r="I145" s="219" t="s">
        <v>632</v>
      </c>
      <c r="J145" s="217" t="s">
        <v>80</v>
      </c>
      <c r="K145" s="206">
        <v>3070</v>
      </c>
    </row>
    <row r="146" spans="1:21" s="55" customFormat="1" x14ac:dyDescent="0.25">
      <c r="A146" s="414"/>
      <c r="B146" s="36" t="s">
        <v>15</v>
      </c>
      <c r="C146" s="31">
        <v>992</v>
      </c>
      <c r="D146" s="180" t="s">
        <v>29</v>
      </c>
      <c r="E146" s="180" t="s">
        <v>25</v>
      </c>
      <c r="F146" s="400"/>
      <c r="G146" s="401"/>
      <c r="H146" s="401"/>
      <c r="I146" s="402"/>
      <c r="J146" s="403"/>
      <c r="K146" s="371">
        <f>K147</f>
        <v>10862.7</v>
      </c>
      <c r="L146" s="141"/>
      <c r="M146" s="143"/>
      <c r="N146" s="142"/>
    </row>
    <row r="147" spans="1:21" ht="30" x14ac:dyDescent="0.25">
      <c r="A147" s="414"/>
      <c r="B147" s="36" t="s">
        <v>509</v>
      </c>
      <c r="C147" s="31">
        <v>992</v>
      </c>
      <c r="D147" s="32" t="s">
        <v>29</v>
      </c>
      <c r="E147" s="32" t="s">
        <v>25</v>
      </c>
      <c r="F147" s="218" t="s">
        <v>102</v>
      </c>
      <c r="G147" s="211" t="s">
        <v>65</v>
      </c>
      <c r="H147" s="211" t="s">
        <v>22</v>
      </c>
      <c r="I147" s="219" t="s">
        <v>124</v>
      </c>
      <c r="J147" s="217"/>
      <c r="K147" s="206">
        <f>K148+K151+K154</f>
        <v>10862.7</v>
      </c>
    </row>
    <row r="148" spans="1:21" ht="27.75" customHeight="1" x14ac:dyDescent="0.25">
      <c r="A148" s="414"/>
      <c r="B148" s="36" t="s">
        <v>596</v>
      </c>
      <c r="C148" s="31">
        <v>992</v>
      </c>
      <c r="D148" s="32" t="s">
        <v>29</v>
      </c>
      <c r="E148" s="32" t="s">
        <v>25</v>
      </c>
      <c r="F148" s="218" t="s">
        <v>102</v>
      </c>
      <c r="G148" s="211" t="s">
        <v>74</v>
      </c>
      <c r="H148" s="211" t="s">
        <v>22</v>
      </c>
      <c r="I148" s="219" t="s">
        <v>124</v>
      </c>
      <c r="J148" s="217"/>
      <c r="K148" s="206">
        <f>K150</f>
        <v>400</v>
      </c>
    </row>
    <row r="149" spans="1:21" x14ac:dyDescent="0.25">
      <c r="A149" s="414"/>
      <c r="B149" s="59" t="s">
        <v>597</v>
      </c>
      <c r="C149" s="31">
        <v>992</v>
      </c>
      <c r="D149" s="32" t="s">
        <v>29</v>
      </c>
      <c r="E149" s="32" t="s">
        <v>25</v>
      </c>
      <c r="F149" s="218" t="s">
        <v>102</v>
      </c>
      <c r="G149" s="211" t="s">
        <v>74</v>
      </c>
      <c r="H149" s="211" t="s">
        <v>22</v>
      </c>
      <c r="I149" s="219" t="s">
        <v>133</v>
      </c>
      <c r="J149" s="217"/>
      <c r="K149" s="206">
        <f>K150</f>
        <v>400</v>
      </c>
      <c r="U149" s="56" t="s">
        <v>161</v>
      </c>
    </row>
    <row r="150" spans="1:21" x14ac:dyDescent="0.25">
      <c r="A150" s="414"/>
      <c r="B150" s="114" t="s">
        <v>79</v>
      </c>
      <c r="C150" s="121">
        <v>992</v>
      </c>
      <c r="D150" s="24" t="s">
        <v>29</v>
      </c>
      <c r="E150" s="24" t="s">
        <v>25</v>
      </c>
      <c r="F150" s="218" t="s">
        <v>102</v>
      </c>
      <c r="G150" s="211" t="s">
        <v>74</v>
      </c>
      <c r="H150" s="211" t="s">
        <v>22</v>
      </c>
      <c r="I150" s="219" t="s">
        <v>133</v>
      </c>
      <c r="J150" s="217" t="s">
        <v>80</v>
      </c>
      <c r="K150" s="206">
        <v>400</v>
      </c>
    </row>
    <row r="151" spans="1:21" ht="30" x14ac:dyDescent="0.25">
      <c r="A151" s="414"/>
      <c r="B151" s="114" t="s">
        <v>598</v>
      </c>
      <c r="C151" s="121">
        <v>992</v>
      </c>
      <c r="D151" s="24" t="s">
        <v>29</v>
      </c>
      <c r="E151" s="24" t="s">
        <v>25</v>
      </c>
      <c r="F151" s="218" t="s">
        <v>102</v>
      </c>
      <c r="G151" s="211" t="s">
        <v>67</v>
      </c>
      <c r="H151" s="211" t="s">
        <v>22</v>
      </c>
      <c r="I151" s="219" t="s">
        <v>124</v>
      </c>
      <c r="J151" s="217"/>
      <c r="K151" s="206">
        <f>K153</f>
        <v>313</v>
      </c>
    </row>
    <row r="152" spans="1:21" x14ac:dyDescent="0.25">
      <c r="A152" s="415"/>
      <c r="B152" s="114" t="s">
        <v>103</v>
      </c>
      <c r="C152" s="121">
        <v>992</v>
      </c>
      <c r="D152" s="24" t="s">
        <v>29</v>
      </c>
      <c r="E152" s="24" t="s">
        <v>25</v>
      </c>
      <c r="F152" s="218" t="s">
        <v>102</v>
      </c>
      <c r="G152" s="211" t="s">
        <v>67</v>
      </c>
      <c r="H152" s="211" t="s">
        <v>22</v>
      </c>
      <c r="I152" s="219" t="s">
        <v>124</v>
      </c>
      <c r="J152" s="217"/>
      <c r="K152" s="206">
        <f>K153</f>
        <v>313</v>
      </c>
    </row>
    <row r="153" spans="1:21" x14ac:dyDescent="0.25">
      <c r="A153" s="415"/>
      <c r="B153" s="114" t="s">
        <v>79</v>
      </c>
      <c r="C153" s="121">
        <v>992</v>
      </c>
      <c r="D153" s="24" t="s">
        <v>29</v>
      </c>
      <c r="E153" s="24" t="s">
        <v>25</v>
      </c>
      <c r="F153" s="218" t="s">
        <v>102</v>
      </c>
      <c r="G153" s="211" t="s">
        <v>67</v>
      </c>
      <c r="H153" s="211" t="s">
        <v>22</v>
      </c>
      <c r="I153" s="219" t="s">
        <v>134</v>
      </c>
      <c r="J153" s="217" t="s">
        <v>80</v>
      </c>
      <c r="K153" s="206">
        <f>440-127</f>
        <v>313</v>
      </c>
      <c r="L153" s="136">
        <v>-127</v>
      </c>
      <c r="N153" s="136"/>
    </row>
    <row r="154" spans="1:21" ht="43.5" customHeight="1" x14ac:dyDescent="0.25">
      <c r="A154" s="414"/>
      <c r="B154" s="120" t="s">
        <v>599</v>
      </c>
      <c r="C154" s="121">
        <v>992</v>
      </c>
      <c r="D154" s="24" t="s">
        <v>29</v>
      </c>
      <c r="E154" s="24" t="s">
        <v>25</v>
      </c>
      <c r="F154" s="218" t="s">
        <v>102</v>
      </c>
      <c r="G154" s="211" t="s">
        <v>92</v>
      </c>
      <c r="H154" s="211" t="s">
        <v>22</v>
      </c>
      <c r="I154" s="219" t="s">
        <v>124</v>
      </c>
      <c r="J154" s="217"/>
      <c r="K154" s="206">
        <f>K156+K158+K160</f>
        <v>10149.700000000001</v>
      </c>
      <c r="N154" s="136"/>
    </row>
    <row r="155" spans="1:21" ht="19.5" customHeight="1" x14ac:dyDescent="0.25">
      <c r="A155" s="414"/>
      <c r="B155" s="114" t="s">
        <v>558</v>
      </c>
      <c r="C155" s="121">
        <v>992</v>
      </c>
      <c r="D155" s="24" t="s">
        <v>29</v>
      </c>
      <c r="E155" s="24" t="s">
        <v>25</v>
      </c>
      <c r="F155" s="218" t="s">
        <v>102</v>
      </c>
      <c r="G155" s="211" t="s">
        <v>92</v>
      </c>
      <c r="H155" s="211" t="s">
        <v>22</v>
      </c>
      <c r="I155" s="219" t="s">
        <v>559</v>
      </c>
      <c r="J155" s="217"/>
      <c r="K155" s="206">
        <v>1720</v>
      </c>
      <c r="N155" s="136"/>
    </row>
    <row r="156" spans="1:21" ht="32.25" customHeight="1" x14ac:dyDescent="0.25">
      <c r="A156" s="414"/>
      <c r="B156" s="114" t="s">
        <v>79</v>
      </c>
      <c r="C156" s="121">
        <v>992</v>
      </c>
      <c r="D156" s="24" t="s">
        <v>29</v>
      </c>
      <c r="E156" s="24" t="s">
        <v>25</v>
      </c>
      <c r="F156" s="218" t="s">
        <v>102</v>
      </c>
      <c r="G156" s="211" t="s">
        <v>92</v>
      </c>
      <c r="H156" s="211" t="s">
        <v>22</v>
      </c>
      <c r="I156" s="219" t="s">
        <v>559</v>
      </c>
      <c r="J156" s="217" t="s">
        <v>80</v>
      </c>
      <c r="K156" s="206">
        <v>1720</v>
      </c>
      <c r="N156" s="136"/>
    </row>
    <row r="157" spans="1:21" x14ac:dyDescent="0.25">
      <c r="A157" s="414"/>
      <c r="B157" s="114" t="s">
        <v>572</v>
      </c>
      <c r="C157" s="121">
        <v>992</v>
      </c>
      <c r="D157" s="24" t="s">
        <v>29</v>
      </c>
      <c r="E157" s="24" t="s">
        <v>25</v>
      </c>
      <c r="F157" s="218" t="s">
        <v>102</v>
      </c>
      <c r="G157" s="211" t="s">
        <v>92</v>
      </c>
      <c r="H157" s="211" t="s">
        <v>22</v>
      </c>
      <c r="I157" s="219" t="s">
        <v>135</v>
      </c>
      <c r="J157" s="217"/>
      <c r="K157" s="206">
        <f>K158</f>
        <v>3977.4</v>
      </c>
      <c r="M157" s="139"/>
    </row>
    <row r="158" spans="1:21" x14ac:dyDescent="0.25">
      <c r="A158" s="414"/>
      <c r="B158" s="114" t="s">
        <v>79</v>
      </c>
      <c r="C158" s="121">
        <v>992</v>
      </c>
      <c r="D158" s="24" t="s">
        <v>29</v>
      </c>
      <c r="E158" s="24" t="s">
        <v>25</v>
      </c>
      <c r="F158" s="218" t="s">
        <v>102</v>
      </c>
      <c r="G158" s="211" t="s">
        <v>92</v>
      </c>
      <c r="H158" s="211" t="s">
        <v>22</v>
      </c>
      <c r="I158" s="219" t="s">
        <v>135</v>
      </c>
      <c r="J158" s="217" t="s">
        <v>80</v>
      </c>
      <c r="K158" s="206">
        <f>3705.1+182.3+90</f>
        <v>3977.4</v>
      </c>
      <c r="L158" s="169" t="s">
        <v>643</v>
      </c>
    </row>
    <row r="159" spans="1:21" x14ac:dyDescent="0.25">
      <c r="A159" s="414"/>
      <c r="B159" s="442" t="s">
        <v>615</v>
      </c>
      <c r="C159" s="121">
        <v>992</v>
      </c>
      <c r="D159" s="24" t="s">
        <v>29</v>
      </c>
      <c r="E159" s="24" t="s">
        <v>25</v>
      </c>
      <c r="F159" s="218" t="s">
        <v>102</v>
      </c>
      <c r="G159" s="211" t="s">
        <v>92</v>
      </c>
      <c r="H159" s="211" t="s">
        <v>22</v>
      </c>
      <c r="I159" s="219" t="s">
        <v>616</v>
      </c>
      <c r="J159" s="217"/>
      <c r="K159" s="206">
        <f>K160</f>
        <v>4452.3</v>
      </c>
      <c r="L159" s="169"/>
    </row>
    <row r="160" spans="1:21" x14ac:dyDescent="0.25">
      <c r="A160" s="414"/>
      <c r="B160" s="442" t="s">
        <v>79</v>
      </c>
      <c r="C160" s="121">
        <v>992</v>
      </c>
      <c r="D160" s="24" t="s">
        <v>29</v>
      </c>
      <c r="E160" s="24" t="s">
        <v>25</v>
      </c>
      <c r="F160" s="218" t="s">
        <v>102</v>
      </c>
      <c r="G160" s="211" t="s">
        <v>92</v>
      </c>
      <c r="H160" s="211" t="s">
        <v>22</v>
      </c>
      <c r="I160" s="219" t="s">
        <v>616</v>
      </c>
      <c r="J160" s="217" t="s">
        <v>80</v>
      </c>
      <c r="K160" s="206">
        <f>100+4352.3</f>
        <v>4452.3</v>
      </c>
      <c r="L160" s="169"/>
    </row>
    <row r="161" spans="1:14" s="55" customFormat="1" x14ac:dyDescent="0.25">
      <c r="A161" s="414" t="s">
        <v>609</v>
      </c>
      <c r="B161" s="63" t="s">
        <v>16</v>
      </c>
      <c r="C161" s="51">
        <v>992</v>
      </c>
      <c r="D161" s="52" t="s">
        <v>28</v>
      </c>
      <c r="E161" s="52" t="s">
        <v>22</v>
      </c>
      <c r="F161" s="209"/>
      <c r="G161" s="210"/>
      <c r="H161" s="211"/>
      <c r="I161" s="212"/>
      <c r="J161" s="208"/>
      <c r="K161" s="213">
        <f>K162</f>
        <v>325.10000000000002</v>
      </c>
      <c r="L161" s="141"/>
      <c r="M161" s="142"/>
      <c r="N161" s="142"/>
    </row>
    <row r="162" spans="1:14" x14ac:dyDescent="0.25">
      <c r="A162" s="414"/>
      <c r="B162" s="181" t="s">
        <v>155</v>
      </c>
      <c r="C162" s="31">
        <v>992</v>
      </c>
      <c r="D162" s="180" t="s">
        <v>28</v>
      </c>
      <c r="E162" s="180" t="s">
        <v>28</v>
      </c>
      <c r="F162" s="218"/>
      <c r="G162" s="211"/>
      <c r="H162" s="211"/>
      <c r="I162" s="219"/>
      <c r="J162" s="217"/>
      <c r="K162" s="206">
        <f>K163</f>
        <v>325.10000000000002</v>
      </c>
    </row>
    <row r="163" spans="1:14" ht="30" x14ac:dyDescent="0.25">
      <c r="A163" s="414"/>
      <c r="B163" s="36" t="s">
        <v>534</v>
      </c>
      <c r="C163" s="31">
        <v>992</v>
      </c>
      <c r="D163" s="32" t="s">
        <v>28</v>
      </c>
      <c r="E163" s="32" t="s">
        <v>28</v>
      </c>
      <c r="F163" s="218" t="s">
        <v>97</v>
      </c>
      <c r="G163" s="211" t="s">
        <v>65</v>
      </c>
      <c r="H163" s="211" t="s">
        <v>22</v>
      </c>
      <c r="I163" s="219" t="s">
        <v>124</v>
      </c>
      <c r="J163" s="217"/>
      <c r="K163" s="206">
        <f>K164</f>
        <v>325.10000000000002</v>
      </c>
    </row>
    <row r="164" spans="1:14" x14ac:dyDescent="0.25">
      <c r="A164" s="414"/>
      <c r="B164" s="36" t="s">
        <v>333</v>
      </c>
      <c r="C164" s="31">
        <v>992</v>
      </c>
      <c r="D164" s="32" t="s">
        <v>28</v>
      </c>
      <c r="E164" s="32" t="s">
        <v>28</v>
      </c>
      <c r="F164" s="218" t="s">
        <v>97</v>
      </c>
      <c r="G164" s="211" t="s">
        <v>74</v>
      </c>
      <c r="H164" s="211" t="s">
        <v>22</v>
      </c>
      <c r="I164" s="219" t="s">
        <v>124</v>
      </c>
      <c r="J164" s="217"/>
      <c r="K164" s="206">
        <f>K166</f>
        <v>325.10000000000002</v>
      </c>
    </row>
    <row r="165" spans="1:14" ht="48.75" customHeight="1" x14ac:dyDescent="0.25">
      <c r="A165" s="414"/>
      <c r="B165" s="36" t="s">
        <v>586</v>
      </c>
      <c r="C165" s="31">
        <v>992</v>
      </c>
      <c r="D165" s="180" t="s">
        <v>28</v>
      </c>
      <c r="E165" s="180" t="s">
        <v>28</v>
      </c>
      <c r="F165" s="218" t="s">
        <v>97</v>
      </c>
      <c r="G165" s="211" t="s">
        <v>74</v>
      </c>
      <c r="H165" s="211" t="s">
        <v>21</v>
      </c>
      <c r="I165" s="219" t="s">
        <v>66</v>
      </c>
      <c r="J165" s="217"/>
      <c r="K165" s="206">
        <f>K166</f>
        <v>325.10000000000002</v>
      </c>
    </row>
    <row r="166" spans="1:14" ht="20.25" customHeight="1" x14ac:dyDescent="0.25">
      <c r="A166" s="414"/>
      <c r="B166" s="36" t="s">
        <v>339</v>
      </c>
      <c r="C166" s="31">
        <v>992</v>
      </c>
      <c r="D166" s="180" t="s">
        <v>28</v>
      </c>
      <c r="E166" s="180" t="s">
        <v>28</v>
      </c>
      <c r="F166" s="218" t="s">
        <v>97</v>
      </c>
      <c r="G166" s="211" t="s">
        <v>74</v>
      </c>
      <c r="H166" s="211" t="s">
        <v>21</v>
      </c>
      <c r="I166" s="219" t="s">
        <v>129</v>
      </c>
      <c r="J166" s="217"/>
      <c r="K166" s="206">
        <f>K167+K168</f>
        <v>325.10000000000002</v>
      </c>
    </row>
    <row r="167" spans="1:14" ht="49.5" customHeight="1" x14ac:dyDescent="0.25">
      <c r="A167" s="414"/>
      <c r="B167" s="385" t="s">
        <v>75</v>
      </c>
      <c r="C167" s="121">
        <v>992</v>
      </c>
      <c r="D167" s="24" t="s">
        <v>28</v>
      </c>
      <c r="E167" s="24" t="s">
        <v>28</v>
      </c>
      <c r="F167" s="218" t="s">
        <v>97</v>
      </c>
      <c r="G167" s="211" t="s">
        <v>74</v>
      </c>
      <c r="H167" s="211" t="s">
        <v>21</v>
      </c>
      <c r="I167" s="219" t="s">
        <v>129</v>
      </c>
      <c r="J167" s="217" t="s">
        <v>76</v>
      </c>
      <c r="K167" s="206">
        <v>295.10000000000002</v>
      </c>
      <c r="L167" s="144"/>
    </row>
    <row r="168" spans="1:14" ht="31.5" customHeight="1" x14ac:dyDescent="0.25">
      <c r="A168" s="414"/>
      <c r="B168" s="25" t="s">
        <v>79</v>
      </c>
      <c r="C168" s="121">
        <v>992</v>
      </c>
      <c r="D168" s="24" t="s">
        <v>28</v>
      </c>
      <c r="E168" s="24" t="s">
        <v>28</v>
      </c>
      <c r="F168" s="218" t="s">
        <v>97</v>
      </c>
      <c r="G168" s="211" t="s">
        <v>74</v>
      </c>
      <c r="H168" s="211" t="s">
        <v>21</v>
      </c>
      <c r="I168" s="219" t="s">
        <v>129</v>
      </c>
      <c r="J168" s="217" t="s">
        <v>80</v>
      </c>
      <c r="K168" s="206">
        <v>30</v>
      </c>
      <c r="L168" s="144"/>
    </row>
    <row r="169" spans="1:14" s="55" customFormat="1" ht="14.25" x14ac:dyDescent="0.2">
      <c r="A169" s="414" t="s">
        <v>602</v>
      </c>
      <c r="B169" s="174" t="s">
        <v>535</v>
      </c>
      <c r="C169" s="175">
        <v>992</v>
      </c>
      <c r="D169" s="85" t="s">
        <v>30</v>
      </c>
      <c r="E169" s="85" t="s">
        <v>22</v>
      </c>
      <c r="F169" s="209"/>
      <c r="G169" s="210"/>
      <c r="H169" s="210"/>
      <c r="I169" s="212"/>
      <c r="J169" s="208"/>
      <c r="K169" s="213">
        <f>K170</f>
        <v>6280.1</v>
      </c>
      <c r="L169" s="176"/>
      <c r="M169" s="142"/>
      <c r="N169" s="142"/>
    </row>
    <row r="170" spans="1:14" x14ac:dyDescent="0.25">
      <c r="A170" s="414"/>
      <c r="B170" s="120" t="s">
        <v>18</v>
      </c>
      <c r="C170" s="121">
        <v>992</v>
      </c>
      <c r="D170" s="24" t="s">
        <v>30</v>
      </c>
      <c r="E170" s="24" t="s">
        <v>21</v>
      </c>
      <c r="F170" s="218"/>
      <c r="G170" s="211"/>
      <c r="H170" s="211"/>
      <c r="I170" s="219"/>
      <c r="J170" s="217"/>
      <c r="K170" s="206">
        <f>K171</f>
        <v>6280.1</v>
      </c>
      <c r="L170" s="144"/>
    </row>
    <row r="171" spans="1:14" ht="30" x14ac:dyDescent="0.25">
      <c r="A171" s="414"/>
      <c r="B171" s="177" t="s">
        <v>536</v>
      </c>
      <c r="C171" s="121">
        <v>992</v>
      </c>
      <c r="D171" s="24" t="s">
        <v>30</v>
      </c>
      <c r="E171" s="24" t="s">
        <v>21</v>
      </c>
      <c r="F171" s="218" t="s">
        <v>27</v>
      </c>
      <c r="G171" s="211" t="s">
        <v>65</v>
      </c>
      <c r="H171" s="211" t="s">
        <v>22</v>
      </c>
      <c r="I171" s="219" t="s">
        <v>124</v>
      </c>
      <c r="J171" s="217"/>
      <c r="K171" s="206">
        <f>K172</f>
        <v>6280.1</v>
      </c>
      <c r="L171" s="144"/>
    </row>
    <row r="172" spans="1:14" ht="15.75" customHeight="1" x14ac:dyDescent="0.25">
      <c r="A172" s="414"/>
      <c r="B172" s="120" t="s">
        <v>157</v>
      </c>
      <c r="C172" s="121">
        <v>992</v>
      </c>
      <c r="D172" s="24" t="s">
        <v>30</v>
      </c>
      <c r="E172" s="24" t="s">
        <v>21</v>
      </c>
      <c r="F172" s="218" t="s">
        <v>27</v>
      </c>
      <c r="G172" s="211" t="s">
        <v>74</v>
      </c>
      <c r="H172" s="211" t="s">
        <v>22</v>
      </c>
      <c r="I172" s="219" t="s">
        <v>124</v>
      </c>
      <c r="J172" s="217"/>
      <c r="K172" s="206">
        <f>K173+K179</f>
        <v>6280.1</v>
      </c>
      <c r="L172" s="144"/>
    </row>
    <row r="173" spans="1:14" ht="17.25" customHeight="1" x14ac:dyDescent="0.25">
      <c r="A173" s="414"/>
      <c r="B173" s="120" t="s">
        <v>106</v>
      </c>
      <c r="C173" s="121">
        <v>992</v>
      </c>
      <c r="D173" s="24" t="s">
        <v>30</v>
      </c>
      <c r="E173" s="24" t="s">
        <v>21</v>
      </c>
      <c r="F173" s="218" t="s">
        <v>27</v>
      </c>
      <c r="G173" s="211" t="s">
        <v>74</v>
      </c>
      <c r="H173" s="211" t="s">
        <v>29</v>
      </c>
      <c r="I173" s="219" t="s">
        <v>124</v>
      </c>
      <c r="J173" s="217"/>
      <c r="K173" s="206">
        <f>K176+K178</f>
        <v>6180.1</v>
      </c>
      <c r="L173" s="144"/>
    </row>
    <row r="174" spans="1:14" ht="30" customHeight="1" x14ac:dyDescent="0.25">
      <c r="A174" s="414"/>
      <c r="B174" s="120" t="s">
        <v>441</v>
      </c>
      <c r="C174" s="121">
        <v>992</v>
      </c>
      <c r="D174" s="24" t="s">
        <v>30</v>
      </c>
      <c r="E174" s="24" t="s">
        <v>21</v>
      </c>
      <c r="F174" s="218" t="s">
        <v>27</v>
      </c>
      <c r="G174" s="211" t="s">
        <v>74</v>
      </c>
      <c r="H174" s="211" t="s">
        <v>29</v>
      </c>
      <c r="I174" s="219" t="s">
        <v>442</v>
      </c>
      <c r="J174" s="217" t="s">
        <v>105</v>
      </c>
      <c r="K174" s="206">
        <v>0</v>
      </c>
      <c r="L174" s="144"/>
    </row>
    <row r="175" spans="1:14" ht="30" customHeight="1" x14ac:dyDescent="0.25">
      <c r="A175" s="414"/>
      <c r="B175" s="266" t="s">
        <v>87</v>
      </c>
      <c r="C175" s="31">
        <v>992</v>
      </c>
      <c r="D175" s="32" t="s">
        <v>30</v>
      </c>
      <c r="E175" s="32" t="s">
        <v>21</v>
      </c>
      <c r="F175" s="218" t="s">
        <v>27</v>
      </c>
      <c r="G175" s="211" t="s">
        <v>74</v>
      </c>
      <c r="H175" s="211" t="s">
        <v>29</v>
      </c>
      <c r="I175" s="219" t="s">
        <v>126</v>
      </c>
      <c r="J175" s="217"/>
      <c r="K175" s="206">
        <f>K176</f>
        <v>5760.8</v>
      </c>
    </row>
    <row r="176" spans="1:14" ht="33.75" customHeight="1" x14ac:dyDescent="0.25">
      <c r="A176" s="414"/>
      <c r="B176" s="36" t="s">
        <v>104</v>
      </c>
      <c r="C176" s="31">
        <v>992</v>
      </c>
      <c r="D176" s="32" t="s">
        <v>30</v>
      </c>
      <c r="E176" s="32" t="s">
        <v>21</v>
      </c>
      <c r="F176" s="218" t="s">
        <v>27</v>
      </c>
      <c r="G176" s="211" t="s">
        <v>74</v>
      </c>
      <c r="H176" s="211" t="s">
        <v>29</v>
      </c>
      <c r="I176" s="219" t="s">
        <v>126</v>
      </c>
      <c r="J176" s="217" t="s">
        <v>105</v>
      </c>
      <c r="K176" s="206">
        <f>5700.8+60</f>
        <v>5760.8</v>
      </c>
      <c r="L176" s="136">
        <v>60</v>
      </c>
    </row>
    <row r="177" spans="1:14" ht="44.25" customHeight="1" x14ac:dyDescent="0.25">
      <c r="A177" s="414"/>
      <c r="B177" s="36" t="s">
        <v>544</v>
      </c>
      <c r="C177" s="216">
        <v>992</v>
      </c>
      <c r="D177" s="217" t="s">
        <v>30</v>
      </c>
      <c r="E177" s="217" t="s">
        <v>21</v>
      </c>
      <c r="F177" s="218" t="s">
        <v>27</v>
      </c>
      <c r="G177" s="211" t="s">
        <v>74</v>
      </c>
      <c r="H177" s="211" t="s">
        <v>29</v>
      </c>
      <c r="I177" s="219" t="s">
        <v>545</v>
      </c>
      <c r="J177" s="217"/>
      <c r="K177" s="206">
        <v>419.3</v>
      </c>
    </row>
    <row r="178" spans="1:14" ht="36" customHeight="1" x14ac:dyDescent="0.25">
      <c r="A178" s="414"/>
      <c r="B178" s="36" t="s">
        <v>104</v>
      </c>
      <c r="C178" s="216">
        <v>992</v>
      </c>
      <c r="D178" s="217" t="s">
        <v>30</v>
      </c>
      <c r="E178" s="217" t="s">
        <v>21</v>
      </c>
      <c r="F178" s="218" t="s">
        <v>27</v>
      </c>
      <c r="G178" s="211" t="s">
        <v>74</v>
      </c>
      <c r="H178" s="211" t="s">
        <v>29</v>
      </c>
      <c r="I178" s="219" t="s">
        <v>545</v>
      </c>
      <c r="J178" s="217" t="s">
        <v>105</v>
      </c>
      <c r="K178" s="206">
        <v>419.3</v>
      </c>
    </row>
    <row r="179" spans="1:14" x14ac:dyDescent="0.25">
      <c r="A179" s="414"/>
      <c r="B179" s="59" t="s">
        <v>107</v>
      </c>
      <c r="C179" s="31">
        <v>992</v>
      </c>
      <c r="D179" s="32" t="s">
        <v>30</v>
      </c>
      <c r="E179" s="32" t="s">
        <v>21</v>
      </c>
      <c r="F179" s="218" t="s">
        <v>27</v>
      </c>
      <c r="G179" s="211" t="s">
        <v>74</v>
      </c>
      <c r="H179" s="211" t="s">
        <v>30</v>
      </c>
      <c r="I179" s="219" t="s">
        <v>124</v>
      </c>
      <c r="J179" s="217"/>
      <c r="K179" s="206">
        <f>K180</f>
        <v>100</v>
      </c>
    </row>
    <row r="180" spans="1:14" x14ac:dyDescent="0.25">
      <c r="A180" s="414"/>
      <c r="B180" s="65" t="s">
        <v>158</v>
      </c>
      <c r="C180" s="31">
        <v>992</v>
      </c>
      <c r="D180" s="32" t="s">
        <v>30</v>
      </c>
      <c r="E180" s="32" t="s">
        <v>21</v>
      </c>
      <c r="F180" s="218" t="s">
        <v>27</v>
      </c>
      <c r="G180" s="211" t="s">
        <v>74</v>
      </c>
      <c r="H180" s="211" t="s">
        <v>30</v>
      </c>
      <c r="I180" s="219" t="s">
        <v>127</v>
      </c>
      <c r="J180" s="217"/>
      <c r="K180" s="206">
        <f>K181</f>
        <v>100</v>
      </c>
    </row>
    <row r="181" spans="1:14" x14ac:dyDescent="0.25">
      <c r="A181" s="414"/>
      <c r="B181" s="65" t="s">
        <v>79</v>
      </c>
      <c r="C181" s="31">
        <v>992</v>
      </c>
      <c r="D181" s="32" t="s">
        <v>30</v>
      </c>
      <c r="E181" s="32" t="s">
        <v>21</v>
      </c>
      <c r="F181" s="218" t="s">
        <v>27</v>
      </c>
      <c r="G181" s="211" t="s">
        <v>74</v>
      </c>
      <c r="H181" s="211" t="s">
        <v>30</v>
      </c>
      <c r="I181" s="219" t="s">
        <v>127</v>
      </c>
      <c r="J181" s="217" t="s">
        <v>80</v>
      </c>
      <c r="K181" s="206">
        <v>100</v>
      </c>
    </row>
    <row r="182" spans="1:14" s="55" customFormat="1" x14ac:dyDescent="0.25">
      <c r="A182" s="414" t="s">
        <v>610</v>
      </c>
      <c r="B182" s="63" t="s">
        <v>37</v>
      </c>
      <c r="C182" s="51">
        <v>992</v>
      </c>
      <c r="D182" s="52">
        <v>10</v>
      </c>
      <c r="E182" s="52" t="s">
        <v>22</v>
      </c>
      <c r="F182" s="209"/>
      <c r="G182" s="210"/>
      <c r="H182" s="211"/>
      <c r="I182" s="212"/>
      <c r="J182" s="208"/>
      <c r="K182" s="213">
        <f>K183+K188</f>
        <v>690</v>
      </c>
      <c r="L182" s="141"/>
      <c r="M182" s="142"/>
      <c r="N182" s="142"/>
    </row>
    <row r="183" spans="1:14" x14ac:dyDescent="0.25">
      <c r="A183" s="414"/>
      <c r="B183" s="268" t="s">
        <v>38</v>
      </c>
      <c r="C183" s="31">
        <v>992</v>
      </c>
      <c r="D183" s="180">
        <v>10</v>
      </c>
      <c r="E183" s="180" t="s">
        <v>21</v>
      </c>
      <c r="F183" s="218"/>
      <c r="G183" s="211"/>
      <c r="H183" s="211"/>
      <c r="I183" s="219"/>
      <c r="J183" s="217"/>
      <c r="K183" s="206">
        <f>K187</f>
        <v>650</v>
      </c>
    </row>
    <row r="184" spans="1:14" x14ac:dyDescent="0.25">
      <c r="A184" s="414"/>
      <c r="B184" s="59" t="s">
        <v>57</v>
      </c>
      <c r="C184" s="31">
        <v>992</v>
      </c>
      <c r="D184" s="32">
        <v>10</v>
      </c>
      <c r="E184" s="32" t="s">
        <v>21</v>
      </c>
      <c r="F184" s="218" t="s">
        <v>78</v>
      </c>
      <c r="G184" s="211" t="s">
        <v>65</v>
      </c>
      <c r="H184" s="211" t="s">
        <v>22</v>
      </c>
      <c r="I184" s="219" t="s">
        <v>124</v>
      </c>
      <c r="J184" s="217"/>
      <c r="K184" s="206">
        <f>K187</f>
        <v>650</v>
      </c>
    </row>
    <row r="185" spans="1:14" x14ac:dyDescent="0.25">
      <c r="A185" s="414"/>
      <c r="B185" s="59" t="s">
        <v>49</v>
      </c>
      <c r="C185" s="31">
        <v>992</v>
      </c>
      <c r="D185" s="32">
        <v>10</v>
      </c>
      <c r="E185" s="32" t="s">
        <v>21</v>
      </c>
      <c r="F185" s="218" t="s">
        <v>78</v>
      </c>
      <c r="G185" s="211" t="s">
        <v>89</v>
      </c>
      <c r="H185" s="211" t="s">
        <v>22</v>
      </c>
      <c r="I185" s="219" t="s">
        <v>124</v>
      </c>
      <c r="J185" s="217"/>
      <c r="K185" s="206">
        <f>K187</f>
        <v>650</v>
      </c>
    </row>
    <row r="186" spans="1:14" x14ac:dyDescent="0.25">
      <c r="A186" s="414"/>
      <c r="B186" s="59" t="s">
        <v>108</v>
      </c>
      <c r="C186" s="31">
        <v>992</v>
      </c>
      <c r="D186" s="32">
        <v>10</v>
      </c>
      <c r="E186" s="32" t="s">
        <v>21</v>
      </c>
      <c r="F186" s="218" t="s">
        <v>78</v>
      </c>
      <c r="G186" s="211" t="s">
        <v>89</v>
      </c>
      <c r="H186" s="211" t="s">
        <v>22</v>
      </c>
      <c r="I186" s="219" t="s">
        <v>139</v>
      </c>
      <c r="J186" s="217"/>
      <c r="K186" s="206">
        <f>K187</f>
        <v>650</v>
      </c>
    </row>
    <row r="187" spans="1:14" x14ac:dyDescent="0.25">
      <c r="A187" s="414"/>
      <c r="B187" s="67" t="s">
        <v>109</v>
      </c>
      <c r="C187" s="31">
        <v>992</v>
      </c>
      <c r="D187" s="32">
        <v>10</v>
      </c>
      <c r="E187" s="32" t="s">
        <v>21</v>
      </c>
      <c r="F187" s="218" t="s">
        <v>78</v>
      </c>
      <c r="G187" s="211" t="s">
        <v>89</v>
      </c>
      <c r="H187" s="211" t="s">
        <v>22</v>
      </c>
      <c r="I187" s="219" t="s">
        <v>139</v>
      </c>
      <c r="J187" s="217" t="s">
        <v>110</v>
      </c>
      <c r="K187" s="206">
        <v>650</v>
      </c>
    </row>
    <row r="188" spans="1:14" s="55" customFormat="1" ht="15.75" customHeight="1" x14ac:dyDescent="0.2">
      <c r="A188" s="414"/>
      <c r="B188" s="63" t="s">
        <v>111</v>
      </c>
      <c r="C188" s="51">
        <v>992</v>
      </c>
      <c r="D188" s="52" t="s">
        <v>97</v>
      </c>
      <c r="E188" s="52" t="s">
        <v>25</v>
      </c>
      <c r="F188" s="209"/>
      <c r="G188" s="210"/>
      <c r="H188" s="210"/>
      <c r="I188" s="212"/>
      <c r="J188" s="208"/>
      <c r="K188" s="213">
        <f>K192</f>
        <v>40</v>
      </c>
      <c r="L188" s="141"/>
      <c r="M188" s="142"/>
      <c r="N188" s="142"/>
    </row>
    <row r="189" spans="1:14" ht="58.5" customHeight="1" x14ac:dyDescent="0.25">
      <c r="A189" s="414"/>
      <c r="B189" s="36" t="s">
        <v>587</v>
      </c>
      <c r="C189" s="31">
        <v>992</v>
      </c>
      <c r="D189" s="32" t="s">
        <v>97</v>
      </c>
      <c r="E189" s="32" t="s">
        <v>25</v>
      </c>
      <c r="F189" s="218" t="s">
        <v>39</v>
      </c>
      <c r="G189" s="211" t="s">
        <v>65</v>
      </c>
      <c r="H189" s="211" t="s">
        <v>22</v>
      </c>
      <c r="I189" s="219" t="s">
        <v>124</v>
      </c>
      <c r="J189" s="217"/>
      <c r="K189" s="206">
        <f>K192</f>
        <v>40</v>
      </c>
    </row>
    <row r="190" spans="1:14" ht="29.25" customHeight="1" x14ac:dyDescent="0.25">
      <c r="A190" s="414"/>
      <c r="B190" s="36" t="s">
        <v>588</v>
      </c>
      <c r="C190" s="31">
        <v>992</v>
      </c>
      <c r="D190" s="32" t="s">
        <v>97</v>
      </c>
      <c r="E190" s="32" t="s">
        <v>25</v>
      </c>
      <c r="F190" s="218" t="s">
        <v>39</v>
      </c>
      <c r="G190" s="211" t="s">
        <v>74</v>
      </c>
      <c r="H190" s="211" t="s">
        <v>22</v>
      </c>
      <c r="I190" s="219" t="s">
        <v>124</v>
      </c>
      <c r="J190" s="217"/>
      <c r="K190" s="206">
        <f>K192</f>
        <v>40</v>
      </c>
    </row>
    <row r="191" spans="1:14" ht="31.5" customHeight="1" x14ac:dyDescent="0.25">
      <c r="A191" s="414"/>
      <c r="B191" s="36" t="s">
        <v>589</v>
      </c>
      <c r="C191" s="31">
        <v>992</v>
      </c>
      <c r="D191" s="32" t="s">
        <v>97</v>
      </c>
      <c r="E191" s="32" t="s">
        <v>25</v>
      </c>
      <c r="F191" s="218" t="s">
        <v>39</v>
      </c>
      <c r="G191" s="211" t="s">
        <v>74</v>
      </c>
      <c r="H191" s="211" t="s">
        <v>22</v>
      </c>
      <c r="I191" s="219" t="s">
        <v>151</v>
      </c>
      <c r="J191" s="217"/>
      <c r="K191" s="206">
        <f>K192</f>
        <v>40</v>
      </c>
    </row>
    <row r="192" spans="1:14" ht="33.75" customHeight="1" x14ac:dyDescent="0.25">
      <c r="A192" s="414"/>
      <c r="B192" s="36" t="s">
        <v>104</v>
      </c>
      <c r="C192" s="31">
        <v>992</v>
      </c>
      <c r="D192" s="32" t="s">
        <v>97</v>
      </c>
      <c r="E192" s="32" t="s">
        <v>25</v>
      </c>
      <c r="F192" s="218" t="s">
        <v>39</v>
      </c>
      <c r="G192" s="211" t="s">
        <v>74</v>
      </c>
      <c r="H192" s="211" t="s">
        <v>22</v>
      </c>
      <c r="I192" s="219" t="s">
        <v>151</v>
      </c>
      <c r="J192" s="217" t="s">
        <v>105</v>
      </c>
      <c r="K192" s="206">
        <v>40</v>
      </c>
    </row>
    <row r="193" spans="1:14" s="55" customFormat="1" x14ac:dyDescent="0.25">
      <c r="A193" s="414" t="s">
        <v>611</v>
      </c>
      <c r="B193" s="63" t="s">
        <v>199</v>
      </c>
      <c r="C193" s="51">
        <v>992</v>
      </c>
      <c r="D193" s="52">
        <v>11</v>
      </c>
      <c r="E193" s="52" t="s">
        <v>22</v>
      </c>
      <c r="F193" s="209"/>
      <c r="G193" s="210"/>
      <c r="H193" s="211"/>
      <c r="I193" s="212"/>
      <c r="J193" s="208"/>
      <c r="K193" s="213">
        <f>K194</f>
        <v>325.10000000000002</v>
      </c>
      <c r="L193" s="141"/>
      <c r="M193" s="142"/>
      <c r="N193" s="142"/>
    </row>
    <row r="194" spans="1:14" x14ac:dyDescent="0.25">
      <c r="A194" s="414"/>
      <c r="B194" s="36" t="s">
        <v>42</v>
      </c>
      <c r="C194" s="31">
        <v>992</v>
      </c>
      <c r="D194" s="180">
        <v>11</v>
      </c>
      <c r="E194" s="180" t="s">
        <v>23</v>
      </c>
      <c r="F194" s="218"/>
      <c r="G194" s="211"/>
      <c r="H194" s="211"/>
      <c r="I194" s="219"/>
      <c r="J194" s="217"/>
      <c r="K194" s="206">
        <f>K196</f>
        <v>325.10000000000002</v>
      </c>
    </row>
    <row r="195" spans="1:14" ht="30" x14ac:dyDescent="0.25">
      <c r="A195" s="414"/>
      <c r="B195" s="36" t="s">
        <v>537</v>
      </c>
      <c r="C195" s="31">
        <v>992</v>
      </c>
      <c r="D195" s="180" t="s">
        <v>41</v>
      </c>
      <c r="E195" s="180" t="s">
        <v>23</v>
      </c>
      <c r="F195" s="218" t="s">
        <v>30</v>
      </c>
      <c r="G195" s="211" t="s">
        <v>65</v>
      </c>
      <c r="H195" s="211" t="s">
        <v>22</v>
      </c>
      <c r="I195" s="219" t="s">
        <v>66</v>
      </c>
      <c r="J195" s="217"/>
      <c r="K195" s="206">
        <f>K196</f>
        <v>325.10000000000002</v>
      </c>
    </row>
    <row r="196" spans="1:14" ht="20.25" customHeight="1" x14ac:dyDescent="0.25">
      <c r="A196" s="414"/>
      <c r="B196" s="36" t="s">
        <v>538</v>
      </c>
      <c r="C196" s="31">
        <v>992</v>
      </c>
      <c r="D196" s="32">
        <v>11</v>
      </c>
      <c r="E196" s="32" t="s">
        <v>23</v>
      </c>
      <c r="F196" s="218" t="s">
        <v>30</v>
      </c>
      <c r="G196" s="211" t="s">
        <v>74</v>
      </c>
      <c r="H196" s="211" t="s">
        <v>22</v>
      </c>
      <c r="I196" s="219" t="s">
        <v>124</v>
      </c>
      <c r="J196" s="217"/>
      <c r="K196" s="206">
        <f>K197</f>
        <v>325.10000000000002</v>
      </c>
    </row>
    <row r="197" spans="1:14" ht="33" customHeight="1" x14ac:dyDescent="0.25">
      <c r="A197" s="414"/>
      <c r="B197" s="36" t="s">
        <v>573</v>
      </c>
      <c r="C197" s="31">
        <v>992</v>
      </c>
      <c r="D197" s="32" t="s">
        <v>41</v>
      </c>
      <c r="E197" s="32" t="s">
        <v>23</v>
      </c>
      <c r="F197" s="218" t="s">
        <v>30</v>
      </c>
      <c r="G197" s="211" t="s">
        <v>74</v>
      </c>
      <c r="H197" s="211" t="s">
        <v>25</v>
      </c>
      <c r="I197" s="219" t="s">
        <v>124</v>
      </c>
      <c r="J197" s="217"/>
      <c r="K197" s="206">
        <f>K198</f>
        <v>325.10000000000002</v>
      </c>
    </row>
    <row r="198" spans="1:14" ht="16.5" customHeight="1" x14ac:dyDescent="0.25">
      <c r="A198" s="414"/>
      <c r="B198" s="59" t="s">
        <v>112</v>
      </c>
      <c r="C198" s="31">
        <v>992</v>
      </c>
      <c r="D198" s="32" t="s">
        <v>41</v>
      </c>
      <c r="E198" s="32" t="s">
        <v>23</v>
      </c>
      <c r="F198" s="218" t="s">
        <v>30</v>
      </c>
      <c r="G198" s="211" t="s">
        <v>74</v>
      </c>
      <c r="H198" s="211" t="s">
        <v>25</v>
      </c>
      <c r="I198" s="219" t="s">
        <v>128</v>
      </c>
      <c r="J198" s="217"/>
      <c r="K198" s="206">
        <f>K199+K200</f>
        <v>325.10000000000002</v>
      </c>
    </row>
    <row r="199" spans="1:14" ht="60.75" customHeight="1" x14ac:dyDescent="0.25">
      <c r="A199" s="414"/>
      <c r="B199" s="59" t="s">
        <v>75</v>
      </c>
      <c r="C199" s="31">
        <v>992</v>
      </c>
      <c r="D199" s="32" t="s">
        <v>41</v>
      </c>
      <c r="E199" s="32" t="s">
        <v>23</v>
      </c>
      <c r="F199" s="218" t="s">
        <v>30</v>
      </c>
      <c r="G199" s="211" t="s">
        <v>74</v>
      </c>
      <c r="H199" s="211" t="s">
        <v>25</v>
      </c>
      <c r="I199" s="219" t="s">
        <v>128</v>
      </c>
      <c r="J199" s="217" t="s">
        <v>76</v>
      </c>
      <c r="K199" s="206">
        <v>295.10000000000002</v>
      </c>
    </row>
    <row r="200" spans="1:14" x14ac:dyDescent="0.25">
      <c r="A200" s="414"/>
      <c r="B200" s="65" t="s">
        <v>79</v>
      </c>
      <c r="C200" s="31">
        <v>992</v>
      </c>
      <c r="D200" s="180" t="s">
        <v>41</v>
      </c>
      <c r="E200" s="180" t="s">
        <v>23</v>
      </c>
      <c r="F200" s="218" t="s">
        <v>30</v>
      </c>
      <c r="G200" s="211" t="s">
        <v>74</v>
      </c>
      <c r="H200" s="211" t="s">
        <v>25</v>
      </c>
      <c r="I200" s="219" t="s">
        <v>128</v>
      </c>
      <c r="J200" s="217" t="s">
        <v>80</v>
      </c>
      <c r="K200" s="206">
        <v>30</v>
      </c>
    </row>
    <row r="201" spans="1:14" s="55" customFormat="1" ht="18.75" customHeight="1" x14ac:dyDescent="0.2">
      <c r="A201" s="414" t="s">
        <v>612</v>
      </c>
      <c r="B201" s="63" t="s">
        <v>43</v>
      </c>
      <c r="C201" s="51">
        <v>992</v>
      </c>
      <c r="D201" s="52" t="s">
        <v>39</v>
      </c>
      <c r="E201" s="52" t="s">
        <v>22</v>
      </c>
      <c r="F201" s="209"/>
      <c r="G201" s="210"/>
      <c r="H201" s="210"/>
      <c r="I201" s="212"/>
      <c r="J201" s="208"/>
      <c r="K201" s="213">
        <f>K206</f>
        <v>150</v>
      </c>
      <c r="L201" s="141"/>
      <c r="M201" s="142"/>
      <c r="N201" s="142"/>
    </row>
    <row r="202" spans="1:14" x14ac:dyDescent="0.25">
      <c r="A202" s="414"/>
      <c r="B202" s="36" t="s">
        <v>44</v>
      </c>
      <c r="C202" s="31">
        <v>992</v>
      </c>
      <c r="D202" s="180" t="s">
        <v>39</v>
      </c>
      <c r="E202" s="180" t="s">
        <v>23</v>
      </c>
      <c r="F202" s="218"/>
      <c r="G202" s="211"/>
      <c r="H202" s="211"/>
      <c r="I202" s="219"/>
      <c r="J202" s="217"/>
      <c r="K202" s="206">
        <f>K206</f>
        <v>150</v>
      </c>
    </row>
    <row r="203" spans="1:14" ht="30" x14ac:dyDescent="0.25">
      <c r="A203" s="414"/>
      <c r="B203" s="65" t="s">
        <v>574</v>
      </c>
      <c r="C203" s="31">
        <v>992</v>
      </c>
      <c r="D203" s="32" t="s">
        <v>39</v>
      </c>
      <c r="E203" s="32" t="s">
        <v>23</v>
      </c>
      <c r="F203" s="218" t="s">
        <v>98</v>
      </c>
      <c r="G203" s="211" t="s">
        <v>65</v>
      </c>
      <c r="H203" s="211" t="s">
        <v>22</v>
      </c>
      <c r="I203" s="219" t="s">
        <v>124</v>
      </c>
      <c r="J203" s="217"/>
      <c r="K203" s="206">
        <f>K206</f>
        <v>150</v>
      </c>
    </row>
    <row r="204" spans="1:14" x14ac:dyDescent="0.25">
      <c r="A204" s="414"/>
      <c r="B204" s="36" t="s">
        <v>575</v>
      </c>
      <c r="C204" s="31">
        <v>992</v>
      </c>
      <c r="D204" s="32" t="s">
        <v>39</v>
      </c>
      <c r="E204" s="32" t="s">
        <v>23</v>
      </c>
      <c r="F204" s="218" t="s">
        <v>98</v>
      </c>
      <c r="G204" s="211" t="s">
        <v>74</v>
      </c>
      <c r="H204" s="211" t="s">
        <v>22</v>
      </c>
      <c r="I204" s="219" t="s">
        <v>124</v>
      </c>
      <c r="J204" s="217"/>
      <c r="K204" s="206">
        <f>K205</f>
        <v>150</v>
      </c>
    </row>
    <row r="205" spans="1:14" x14ac:dyDescent="0.25">
      <c r="A205" s="414"/>
      <c r="B205" s="59" t="s">
        <v>56</v>
      </c>
      <c r="C205" s="31">
        <v>992</v>
      </c>
      <c r="D205" s="32" t="s">
        <v>39</v>
      </c>
      <c r="E205" s="32" t="s">
        <v>23</v>
      </c>
      <c r="F205" s="218" t="s">
        <v>98</v>
      </c>
      <c r="G205" s="211" t="s">
        <v>74</v>
      </c>
      <c r="H205" s="211" t="s">
        <v>22</v>
      </c>
      <c r="I205" s="219" t="s">
        <v>131</v>
      </c>
      <c r="J205" s="217"/>
      <c r="K205" s="206">
        <f>K206</f>
        <v>150</v>
      </c>
    </row>
    <row r="206" spans="1:14" x14ac:dyDescent="0.25">
      <c r="A206" s="416"/>
      <c r="B206" s="358" t="s">
        <v>79</v>
      </c>
      <c r="C206" s="119">
        <v>992</v>
      </c>
      <c r="D206" s="135" t="s">
        <v>39</v>
      </c>
      <c r="E206" s="135" t="s">
        <v>23</v>
      </c>
      <c r="F206" s="388" t="s">
        <v>98</v>
      </c>
      <c r="G206" s="389" t="s">
        <v>74</v>
      </c>
      <c r="H206" s="389" t="s">
        <v>22</v>
      </c>
      <c r="I206" s="390" t="s">
        <v>131</v>
      </c>
      <c r="J206" s="380" t="s">
        <v>80</v>
      </c>
      <c r="K206" s="323">
        <f>250-100</f>
        <v>150</v>
      </c>
      <c r="L206" s="136">
        <v>-100</v>
      </c>
    </row>
    <row r="207" spans="1:14" x14ac:dyDescent="0.25">
      <c r="A207" s="414" t="s">
        <v>613</v>
      </c>
      <c r="B207" s="350" t="s">
        <v>474</v>
      </c>
      <c r="C207" s="51">
        <v>992</v>
      </c>
      <c r="D207" s="52" t="s">
        <v>40</v>
      </c>
      <c r="E207" s="52" t="s">
        <v>22</v>
      </c>
      <c r="F207" s="209"/>
      <c r="G207" s="210"/>
      <c r="H207" s="210"/>
      <c r="I207" s="212"/>
      <c r="J207" s="208"/>
      <c r="K207" s="213">
        <f>K212</f>
        <v>2.5</v>
      </c>
      <c r="L207" s="443"/>
    </row>
    <row r="208" spans="1:14" x14ac:dyDescent="0.25">
      <c r="A208" s="414"/>
      <c r="B208" s="65" t="s">
        <v>539</v>
      </c>
      <c r="C208" s="31">
        <v>992</v>
      </c>
      <c r="D208" s="180" t="s">
        <v>40</v>
      </c>
      <c r="E208" s="180" t="s">
        <v>21</v>
      </c>
      <c r="F208" s="209"/>
      <c r="G208" s="210"/>
      <c r="H208" s="210"/>
      <c r="I208" s="212"/>
      <c r="J208" s="208"/>
      <c r="K208" s="213">
        <v>2.5</v>
      </c>
    </row>
    <row r="209" spans="1:11" x14ac:dyDescent="0.25">
      <c r="A209" s="414"/>
      <c r="B209" s="65" t="s">
        <v>476</v>
      </c>
      <c r="C209" s="31">
        <v>992</v>
      </c>
      <c r="D209" s="180" t="s">
        <v>40</v>
      </c>
      <c r="E209" s="180" t="s">
        <v>21</v>
      </c>
      <c r="F209" s="218" t="s">
        <v>477</v>
      </c>
      <c r="G209" s="211" t="s">
        <v>65</v>
      </c>
      <c r="H209" s="211" t="s">
        <v>22</v>
      </c>
      <c r="I209" s="219" t="s">
        <v>124</v>
      </c>
      <c r="J209" s="217"/>
      <c r="K209" s="206">
        <f>K212</f>
        <v>2.5</v>
      </c>
    </row>
    <row r="210" spans="1:11" ht="30" x14ac:dyDescent="0.25">
      <c r="A210" s="414"/>
      <c r="B210" s="65" t="s">
        <v>478</v>
      </c>
      <c r="C210" s="31">
        <v>992</v>
      </c>
      <c r="D210" s="180" t="s">
        <v>40</v>
      </c>
      <c r="E210" s="180" t="s">
        <v>21</v>
      </c>
      <c r="F210" s="218" t="s">
        <v>477</v>
      </c>
      <c r="G210" s="211" t="s">
        <v>67</v>
      </c>
      <c r="H210" s="211" t="s">
        <v>22</v>
      </c>
      <c r="I210" s="219" t="s">
        <v>124</v>
      </c>
      <c r="J210" s="217"/>
      <c r="K210" s="206">
        <f>K211</f>
        <v>2.5</v>
      </c>
    </row>
    <row r="211" spans="1:11" x14ac:dyDescent="0.25">
      <c r="A211" s="414"/>
      <c r="B211" s="65" t="s">
        <v>479</v>
      </c>
      <c r="C211" s="31">
        <v>992</v>
      </c>
      <c r="D211" s="180" t="s">
        <v>40</v>
      </c>
      <c r="E211" s="180" t="s">
        <v>21</v>
      </c>
      <c r="F211" s="218" t="s">
        <v>477</v>
      </c>
      <c r="G211" s="211" t="s">
        <v>67</v>
      </c>
      <c r="H211" s="211" t="s">
        <v>22</v>
      </c>
      <c r="I211" s="219" t="s">
        <v>480</v>
      </c>
      <c r="J211" s="217"/>
      <c r="K211" s="206">
        <f>K212</f>
        <v>2.5</v>
      </c>
    </row>
    <row r="212" spans="1:11" x14ac:dyDescent="0.25">
      <c r="A212" s="414"/>
      <c r="B212" s="65" t="s">
        <v>481</v>
      </c>
      <c r="C212" s="31">
        <v>992</v>
      </c>
      <c r="D212" s="217" t="s">
        <v>40</v>
      </c>
      <c r="E212" s="217" t="s">
        <v>21</v>
      </c>
      <c r="F212" s="218" t="s">
        <v>477</v>
      </c>
      <c r="G212" s="211" t="s">
        <v>67</v>
      </c>
      <c r="H212" s="211" t="s">
        <v>22</v>
      </c>
      <c r="I212" s="219" t="s">
        <v>480</v>
      </c>
      <c r="J212" s="217" t="s">
        <v>473</v>
      </c>
      <c r="K212" s="206">
        <v>2.5</v>
      </c>
    </row>
    <row r="215" spans="1:11" ht="18.75" x14ac:dyDescent="0.3">
      <c r="B215" s="514" t="s">
        <v>546</v>
      </c>
      <c r="C215" s="515"/>
      <c r="D215" s="515"/>
      <c r="E215" s="515"/>
      <c r="F215" s="515"/>
      <c r="G215" s="515"/>
      <c r="H215" s="515"/>
    </row>
  </sheetData>
  <mergeCells count="17">
    <mergeCell ref="C13:K13"/>
    <mergeCell ref="F19:I19"/>
    <mergeCell ref="C8:H8"/>
    <mergeCell ref="C9:H9"/>
    <mergeCell ref="B215:H215"/>
    <mergeCell ref="A14:K14"/>
    <mergeCell ref="A15:K15"/>
    <mergeCell ref="F17:I17"/>
    <mergeCell ref="F18:I18"/>
    <mergeCell ref="C10:H10"/>
    <mergeCell ref="C11:H11"/>
    <mergeCell ref="C12:H12"/>
    <mergeCell ref="C3:H3"/>
    <mergeCell ref="C4:H4"/>
    <mergeCell ref="C5:H5"/>
    <mergeCell ref="C6:H6"/>
    <mergeCell ref="C7:H7"/>
  </mergeCells>
  <phoneticPr fontId="30" type="noConversion"/>
  <pageMargins left="0.7" right="0.7" top="0.28000000000000003" bottom="0.45" header="0.16" footer="0.3"/>
  <pageSetup paperSize="9" scale="6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view="pageBreakPreview" topLeftCell="B1" zoomScale="60" zoomScaleNormal="80" workbookViewId="0">
      <selection activeCell="C6" sqref="C6"/>
    </sheetView>
  </sheetViews>
  <sheetFormatPr defaultColWidth="8.7109375" defaultRowHeight="15" x14ac:dyDescent="0.25"/>
  <cols>
    <col min="1" max="1" width="33.42578125" style="446" customWidth="1"/>
    <col min="2" max="2" width="74.85546875" style="446" customWidth="1"/>
    <col min="3" max="3" width="25.42578125" style="446" customWidth="1"/>
    <col min="4" max="5" width="0" style="446" hidden="1" customWidth="1"/>
    <col min="6" max="16" width="8.7109375" style="446" hidden="1" customWidth="1"/>
    <col min="17" max="16384" width="8.7109375" style="446"/>
  </cols>
  <sheetData>
    <row r="1" spans="1:13" ht="15.75" x14ac:dyDescent="0.25">
      <c r="B1" s="168"/>
      <c r="C1" s="173" t="s">
        <v>556</v>
      </c>
    </row>
    <row r="2" spans="1:13" ht="15.75" x14ac:dyDescent="0.25">
      <c r="B2" s="168"/>
      <c r="C2" s="173" t="s">
        <v>0</v>
      </c>
    </row>
    <row r="3" spans="1:13" ht="15.75" x14ac:dyDescent="0.25">
      <c r="B3" s="168"/>
      <c r="C3" s="173" t="s">
        <v>1</v>
      </c>
    </row>
    <row r="4" spans="1:13" ht="15.75" x14ac:dyDescent="0.25">
      <c r="B4" s="168"/>
      <c r="C4" s="173" t="s">
        <v>2</v>
      </c>
    </row>
    <row r="5" spans="1:13" x14ac:dyDescent="0.25">
      <c r="B5" s="168"/>
      <c r="C5" s="167" t="s">
        <v>645</v>
      </c>
    </row>
    <row r="6" spans="1:13" ht="15.75" x14ac:dyDescent="0.25">
      <c r="B6" s="168"/>
      <c r="C6" s="173" t="s">
        <v>432</v>
      </c>
    </row>
    <row r="7" spans="1:13" ht="15.75" x14ac:dyDescent="0.25">
      <c r="B7" s="168"/>
      <c r="C7" s="173" t="s">
        <v>0</v>
      </c>
      <c r="L7" s="447"/>
      <c r="M7" s="447"/>
    </row>
    <row r="8" spans="1:13" ht="15.75" x14ac:dyDescent="0.25">
      <c r="B8" s="168"/>
      <c r="C8" s="173" t="s">
        <v>1</v>
      </c>
    </row>
    <row r="9" spans="1:13" ht="15.75" x14ac:dyDescent="0.25">
      <c r="B9" s="168"/>
      <c r="C9" s="173" t="s">
        <v>2</v>
      </c>
    </row>
    <row r="10" spans="1:13" x14ac:dyDescent="0.25">
      <c r="B10" s="168"/>
      <c r="C10" s="167" t="s">
        <v>554</v>
      </c>
    </row>
    <row r="11" spans="1:13" ht="18.75" x14ac:dyDescent="0.3">
      <c r="A11" s="1"/>
    </row>
    <row r="12" spans="1:13" ht="4.5" customHeight="1" x14ac:dyDescent="0.3">
      <c r="A12" s="448"/>
      <c r="B12" s="448"/>
      <c r="C12" s="448"/>
    </row>
    <row r="13" spans="1:13" ht="46.5" customHeight="1" x14ac:dyDescent="0.25">
      <c r="A13" s="524" t="s">
        <v>493</v>
      </c>
      <c r="B13" s="524"/>
      <c r="C13" s="524"/>
    </row>
    <row r="14" spans="1:13" ht="18.75" x14ac:dyDescent="0.25">
      <c r="B14" s="449"/>
      <c r="C14" s="450" t="s">
        <v>3</v>
      </c>
    </row>
    <row r="15" spans="1:13" ht="75" x14ac:dyDescent="0.25">
      <c r="A15" s="289" t="s">
        <v>184</v>
      </c>
      <c r="B15" s="289" t="s">
        <v>196</v>
      </c>
      <c r="C15" s="74" t="s">
        <v>146</v>
      </c>
      <c r="D15" s="37" t="s">
        <v>117</v>
      </c>
      <c r="E15" s="37" t="s">
        <v>116</v>
      </c>
    </row>
    <row r="16" spans="1:13" s="452" customFormat="1" ht="38.1" customHeight="1" x14ac:dyDescent="0.2">
      <c r="A16" s="451"/>
      <c r="B16" s="353" t="s">
        <v>195</v>
      </c>
      <c r="C16" s="245">
        <f>C17+C20+C26</f>
        <v>5252.6999999999971</v>
      </c>
      <c r="G16" s="453"/>
    </row>
    <row r="17" spans="1:3" ht="45" customHeight="1" x14ac:dyDescent="0.25">
      <c r="A17" s="258" t="s">
        <v>463</v>
      </c>
      <c r="B17" s="258" t="s">
        <v>193</v>
      </c>
      <c r="C17" s="245">
        <v>0</v>
      </c>
    </row>
    <row r="18" spans="1:3" ht="45" customHeight="1" x14ac:dyDescent="0.25">
      <c r="A18" s="257" t="s">
        <v>464</v>
      </c>
      <c r="B18" s="257" t="s">
        <v>340</v>
      </c>
      <c r="C18" s="270">
        <v>0</v>
      </c>
    </row>
    <row r="19" spans="1:3" ht="36" customHeight="1" x14ac:dyDescent="0.25">
      <c r="A19" s="257" t="s">
        <v>465</v>
      </c>
      <c r="B19" s="257" t="s">
        <v>341</v>
      </c>
      <c r="C19" s="271">
        <v>0</v>
      </c>
    </row>
    <row r="20" spans="1:3" ht="45" customHeight="1" x14ac:dyDescent="0.25">
      <c r="A20" s="166" t="s">
        <v>451</v>
      </c>
      <c r="B20" s="165" t="s">
        <v>452</v>
      </c>
      <c r="C20" s="270">
        <f>C21</f>
        <v>950</v>
      </c>
    </row>
    <row r="21" spans="1:3" ht="43.5" customHeight="1" x14ac:dyDescent="0.25">
      <c r="A21" s="257" t="s">
        <v>453</v>
      </c>
      <c r="B21" s="163" t="s">
        <v>454</v>
      </c>
      <c r="C21" s="270">
        <f>C22+C24</f>
        <v>950</v>
      </c>
    </row>
    <row r="22" spans="1:3" ht="60" customHeight="1" x14ac:dyDescent="0.25">
      <c r="A22" s="257" t="s">
        <v>455</v>
      </c>
      <c r="B22" s="257" t="s">
        <v>456</v>
      </c>
      <c r="C22" s="271">
        <f>C23</f>
        <v>1900</v>
      </c>
    </row>
    <row r="23" spans="1:3" ht="57.75" customHeight="1" x14ac:dyDescent="0.25">
      <c r="A23" s="257" t="s">
        <v>457</v>
      </c>
      <c r="B23" s="257" t="s">
        <v>458</v>
      </c>
      <c r="C23" s="271">
        <v>1900</v>
      </c>
    </row>
    <row r="24" spans="1:3" ht="52.5" customHeight="1" x14ac:dyDescent="0.25">
      <c r="A24" s="257" t="s">
        <v>459</v>
      </c>
      <c r="B24" s="257" t="s">
        <v>460</v>
      </c>
      <c r="C24" s="271">
        <v>-950</v>
      </c>
    </row>
    <row r="25" spans="1:3" ht="53.25" customHeight="1" x14ac:dyDescent="0.25">
      <c r="A25" s="164" t="s">
        <v>461</v>
      </c>
      <c r="B25" s="164" t="s">
        <v>462</v>
      </c>
      <c r="C25" s="272">
        <v>-950</v>
      </c>
    </row>
    <row r="26" spans="1:3" s="452" customFormat="1" ht="36" customHeight="1" x14ac:dyDescent="0.2">
      <c r="A26" s="269" t="s">
        <v>445</v>
      </c>
      <c r="B26" s="259" t="s">
        <v>191</v>
      </c>
      <c r="C26" s="386">
        <f>C27+C31</f>
        <v>4302.6999999999971</v>
      </c>
    </row>
    <row r="27" spans="1:3" ht="30" customHeight="1" x14ac:dyDescent="0.25">
      <c r="A27" s="257" t="s">
        <v>445</v>
      </c>
      <c r="B27" s="257" t="s">
        <v>342</v>
      </c>
      <c r="C27" s="270">
        <f>C30</f>
        <v>-41239.300000000003</v>
      </c>
    </row>
    <row r="28" spans="1:3" ht="24.75" customHeight="1" x14ac:dyDescent="0.25">
      <c r="A28" s="257" t="s">
        <v>446</v>
      </c>
      <c r="B28" s="257" t="s">
        <v>321</v>
      </c>
      <c r="C28" s="273">
        <f>C30</f>
        <v>-41239.300000000003</v>
      </c>
    </row>
    <row r="29" spans="1:3" ht="24.75" customHeight="1" x14ac:dyDescent="0.25">
      <c r="A29" s="274" t="s">
        <v>447</v>
      </c>
      <c r="B29" s="257" t="s">
        <v>343</v>
      </c>
      <c r="C29" s="273">
        <f>C30</f>
        <v>-41239.300000000003</v>
      </c>
    </row>
    <row r="30" spans="1:3" ht="40.5" customHeight="1" x14ac:dyDescent="0.25">
      <c r="A30" s="276" t="s">
        <v>190</v>
      </c>
      <c r="B30" s="275" t="s">
        <v>189</v>
      </c>
      <c r="C30" s="273">
        <f>-39339.3-1900</f>
        <v>-41239.300000000003</v>
      </c>
    </row>
    <row r="31" spans="1:3" ht="24.75" customHeight="1" x14ac:dyDescent="0.25">
      <c r="A31" s="257" t="s">
        <v>448</v>
      </c>
      <c r="B31" s="257" t="s">
        <v>344</v>
      </c>
      <c r="C31" s="273">
        <f>C34</f>
        <v>45542</v>
      </c>
    </row>
    <row r="32" spans="1:3" ht="24.75" customHeight="1" x14ac:dyDescent="0.25">
      <c r="A32" s="257" t="s">
        <v>449</v>
      </c>
      <c r="B32" s="257" t="s">
        <v>188</v>
      </c>
      <c r="C32" s="273">
        <f>C34</f>
        <v>45542</v>
      </c>
    </row>
    <row r="33" spans="1:6" ht="24.75" customHeight="1" x14ac:dyDescent="0.25">
      <c r="A33" s="257" t="s">
        <v>450</v>
      </c>
      <c r="B33" s="257" t="s">
        <v>187</v>
      </c>
      <c r="C33" s="273">
        <f>C34</f>
        <v>45542</v>
      </c>
    </row>
    <row r="34" spans="1:6" ht="39.75" customHeight="1" x14ac:dyDescent="0.25">
      <c r="A34" s="257" t="s">
        <v>205</v>
      </c>
      <c r="B34" s="257" t="s">
        <v>186</v>
      </c>
      <c r="C34" s="273">
        <f>44592+950</f>
        <v>45542</v>
      </c>
    </row>
    <row r="36" spans="1:6" ht="18.75" x14ac:dyDescent="0.3">
      <c r="A36" s="514" t="s">
        <v>541</v>
      </c>
      <c r="B36" s="514"/>
      <c r="C36" s="514"/>
    </row>
    <row r="38" spans="1:6" ht="18.75" x14ac:dyDescent="0.3">
      <c r="A38" s="514"/>
      <c r="B38" s="514"/>
      <c r="C38" s="514"/>
      <c r="D38" s="454"/>
      <c r="E38" s="454"/>
      <c r="F38" s="454"/>
    </row>
    <row r="39" spans="1:6" ht="18.75" x14ac:dyDescent="0.25">
      <c r="C39" s="445"/>
    </row>
  </sheetData>
  <mergeCells count="3">
    <mergeCell ref="A13:C13"/>
    <mergeCell ref="A38:C38"/>
    <mergeCell ref="A36:C36"/>
  </mergeCells>
  <phoneticPr fontId="30" type="noConversion"/>
  <pageMargins left="0.70866141732283472" right="0.27559055118110237" top="0.33" bottom="0.74803149606299213" header="0.31496062992125984" footer="0.31496062992125984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82" zoomScaleNormal="82" workbookViewId="0">
      <selection activeCell="B20" sqref="B20"/>
    </sheetView>
  </sheetViews>
  <sheetFormatPr defaultRowHeight="15" x14ac:dyDescent="0.25"/>
  <cols>
    <col min="1" max="1" width="70.7109375" customWidth="1"/>
    <col min="2" max="2" width="25.85546875" customWidth="1"/>
  </cols>
  <sheetData>
    <row r="1" spans="1:3" s="446" customFormat="1" ht="15.75" x14ac:dyDescent="0.25">
      <c r="B1" s="173" t="s">
        <v>638</v>
      </c>
      <c r="C1" s="173"/>
    </row>
    <row r="2" spans="1:3" s="446" customFormat="1" ht="15.75" x14ac:dyDescent="0.25">
      <c r="B2" s="173" t="s">
        <v>0</v>
      </c>
      <c r="C2" s="173"/>
    </row>
    <row r="3" spans="1:3" s="446" customFormat="1" ht="15.75" x14ac:dyDescent="0.25">
      <c r="B3" s="173" t="s">
        <v>1</v>
      </c>
      <c r="C3" s="173"/>
    </row>
    <row r="4" spans="1:3" s="446" customFormat="1" ht="15.75" x14ac:dyDescent="0.25">
      <c r="B4" s="173" t="s">
        <v>2</v>
      </c>
      <c r="C4" s="173"/>
    </row>
    <row r="5" spans="1:3" s="446" customFormat="1" x14ac:dyDescent="0.25">
      <c r="B5" s="167" t="s">
        <v>637</v>
      </c>
      <c r="C5" s="167"/>
    </row>
    <row r="6" spans="1:3" ht="15.75" x14ac:dyDescent="0.25">
      <c r="B6" s="173" t="s">
        <v>444</v>
      </c>
    </row>
    <row r="7" spans="1:3" ht="15.75" x14ac:dyDescent="0.25">
      <c r="B7" s="173" t="s">
        <v>0</v>
      </c>
    </row>
    <row r="8" spans="1:3" ht="15.75" x14ac:dyDescent="0.25">
      <c r="B8" s="173" t="s">
        <v>1</v>
      </c>
    </row>
    <row r="9" spans="1:3" ht="15.75" x14ac:dyDescent="0.25">
      <c r="B9" s="173" t="s">
        <v>2</v>
      </c>
    </row>
    <row r="10" spans="1:3" x14ac:dyDescent="0.25">
      <c r="B10" s="185" t="s">
        <v>543</v>
      </c>
    </row>
    <row r="12" spans="1:3" ht="18.75" x14ac:dyDescent="0.25">
      <c r="A12" s="525" t="s">
        <v>520</v>
      </c>
      <c r="B12" s="525"/>
    </row>
    <row r="13" spans="1:3" ht="18.75" x14ac:dyDescent="0.25">
      <c r="A13" s="463"/>
      <c r="B13" s="463"/>
    </row>
    <row r="14" spans="1:3" ht="18.75" x14ac:dyDescent="0.3">
      <c r="A14" s="288"/>
      <c r="B14" s="288" t="s">
        <v>3</v>
      </c>
    </row>
    <row r="15" spans="1:3" ht="18.75" x14ac:dyDescent="0.25">
      <c r="A15" s="289" t="s">
        <v>240</v>
      </c>
      <c r="B15" s="289" t="s">
        <v>241</v>
      </c>
    </row>
    <row r="16" spans="1:3" ht="18.75" x14ac:dyDescent="0.25">
      <c r="A16" s="464">
        <v>1</v>
      </c>
      <c r="B16" s="203">
        <v>2</v>
      </c>
    </row>
    <row r="17" spans="1:3" ht="18.75" x14ac:dyDescent="0.25">
      <c r="A17" s="357" t="s">
        <v>242</v>
      </c>
      <c r="B17" s="465">
        <v>98.9</v>
      </c>
    </row>
    <row r="18" spans="1:3" ht="63" x14ac:dyDescent="0.25">
      <c r="A18" s="356" t="s">
        <v>329</v>
      </c>
      <c r="B18" s="468">
        <v>36</v>
      </c>
    </row>
    <row r="19" spans="1:3" ht="18.75" x14ac:dyDescent="0.25">
      <c r="A19" s="253" t="s">
        <v>330</v>
      </c>
      <c r="B19" s="203">
        <v>34.700000000000003</v>
      </c>
    </row>
    <row r="20" spans="1:3" ht="18.75" x14ac:dyDescent="0.3">
      <c r="A20" s="466" t="s">
        <v>243</v>
      </c>
      <c r="B20" s="467">
        <f>SUM(B17:B19)</f>
        <v>169.60000000000002</v>
      </c>
    </row>
    <row r="21" spans="1:3" ht="18.75" x14ac:dyDescent="0.3">
      <c r="A21" s="469"/>
      <c r="B21" s="470"/>
    </row>
    <row r="23" spans="1:3" x14ac:dyDescent="0.25">
      <c r="A23" s="526" t="s">
        <v>639</v>
      </c>
      <c r="B23" s="526"/>
      <c r="C23" s="526"/>
    </row>
  </sheetData>
  <mergeCells count="2">
    <mergeCell ref="A12:B12"/>
    <mergeCell ref="A23:C23"/>
  </mergeCells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view="pageBreakPreview" topLeftCell="A5" zoomScale="124" zoomScaleNormal="100" zoomScaleSheetLayoutView="124" workbookViewId="0">
      <selection activeCell="B17" sqref="B17"/>
    </sheetView>
  </sheetViews>
  <sheetFormatPr defaultRowHeight="15" x14ac:dyDescent="0.25"/>
  <cols>
    <col min="1" max="1" width="70.7109375" customWidth="1"/>
    <col min="2" max="2" width="25.85546875" customWidth="1"/>
  </cols>
  <sheetData>
    <row r="1" spans="1:2" ht="15.75" x14ac:dyDescent="0.25">
      <c r="B1" s="173" t="s">
        <v>444</v>
      </c>
    </row>
    <row r="2" spans="1:2" ht="15.75" x14ac:dyDescent="0.25">
      <c r="B2" s="173" t="s">
        <v>0</v>
      </c>
    </row>
    <row r="3" spans="1:2" ht="15.75" x14ac:dyDescent="0.25">
      <c r="B3" s="173" t="s">
        <v>1</v>
      </c>
    </row>
    <row r="4" spans="1:2" ht="15.75" x14ac:dyDescent="0.25">
      <c r="B4" s="173" t="s">
        <v>2</v>
      </c>
    </row>
    <row r="5" spans="1:2" x14ac:dyDescent="0.25">
      <c r="B5" s="185" t="s">
        <v>471</v>
      </c>
    </row>
    <row r="9" spans="1:2" ht="135" customHeight="1" x14ac:dyDescent="0.25">
      <c r="A9" s="525" t="s">
        <v>520</v>
      </c>
      <c r="B9" s="527"/>
    </row>
    <row r="10" spans="1:2" ht="18.75" x14ac:dyDescent="0.25">
      <c r="A10" s="195"/>
      <c r="B10" s="195"/>
    </row>
    <row r="11" spans="1:2" ht="18.75" x14ac:dyDescent="0.3">
      <c r="A11" s="196"/>
      <c r="B11" s="196" t="s">
        <v>3</v>
      </c>
    </row>
    <row r="12" spans="1:2" ht="18.75" x14ac:dyDescent="0.25">
      <c r="A12" s="192" t="s">
        <v>240</v>
      </c>
      <c r="B12" s="197" t="s">
        <v>241</v>
      </c>
    </row>
    <row r="13" spans="1:2" ht="18.75" x14ac:dyDescent="0.25">
      <c r="A13" s="355">
        <v>1</v>
      </c>
      <c r="B13" s="198">
        <v>2</v>
      </c>
    </row>
    <row r="14" spans="1:2" ht="18.75" x14ac:dyDescent="0.25">
      <c r="A14" s="357" t="s">
        <v>242</v>
      </c>
      <c r="B14" s="354">
        <v>89.3</v>
      </c>
    </row>
    <row r="15" spans="1:2" ht="63" x14ac:dyDescent="0.25">
      <c r="A15" s="356" t="s">
        <v>329</v>
      </c>
      <c r="B15" s="198">
        <v>30.8</v>
      </c>
    </row>
    <row r="16" spans="1:2" ht="18.75" x14ac:dyDescent="0.25">
      <c r="A16" s="253" t="s">
        <v>330</v>
      </c>
      <c r="B16" s="198">
        <v>34.700000000000003</v>
      </c>
    </row>
    <row r="17" spans="1:3" ht="18.75" x14ac:dyDescent="0.3">
      <c r="A17" s="199" t="s">
        <v>243</v>
      </c>
      <c r="B17" s="254">
        <v>154.80000000000001</v>
      </c>
    </row>
    <row r="19" spans="1:3" x14ac:dyDescent="0.25">
      <c r="A19" s="526" t="s">
        <v>515</v>
      </c>
      <c r="B19" s="526"/>
      <c r="C19" s="526"/>
    </row>
  </sheetData>
  <mergeCells count="2">
    <mergeCell ref="A9:B9"/>
    <mergeCell ref="A19:C19"/>
  </mergeCells>
  <phoneticPr fontId="30" type="noConversion"/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8</vt:i4>
      </vt:variant>
    </vt:vector>
  </HeadingPairs>
  <TitlesOfParts>
    <vt:vector size="24" baseType="lpstr">
      <vt:lpstr>Прил0</vt:lpstr>
      <vt:lpstr>Прил 1</vt:lpstr>
      <vt:lpstr>Прил 2</vt:lpstr>
      <vt:lpstr>прил2</vt:lpstr>
      <vt:lpstr>прил.3</vt:lpstr>
      <vt:lpstr>прил._4</vt:lpstr>
      <vt:lpstr>Прил 5</vt:lpstr>
      <vt:lpstr>Прил 6</vt:lpstr>
      <vt:lpstr>прил 7</vt:lpstr>
      <vt:lpstr>Прил 10+</vt:lpstr>
      <vt:lpstr>прил 8</vt:lpstr>
      <vt:lpstr>Заимст 9</vt:lpstr>
      <vt:lpstr>Заимст ин 10</vt:lpstr>
      <vt:lpstr>Гарант 11</vt:lpstr>
      <vt:lpstr>Гарант ин 12</vt:lpstr>
      <vt:lpstr>нормативы 13</vt:lpstr>
      <vt:lpstr>'Прил 1'!Область_печати</vt:lpstr>
      <vt:lpstr>'Прил 5'!Область_печати</vt:lpstr>
      <vt:lpstr>'прил 7'!Область_печати</vt:lpstr>
      <vt:lpstr>'прил 8'!Область_печати</vt:lpstr>
      <vt:lpstr>прил._4!Область_печати</vt:lpstr>
      <vt:lpstr>прил.3!Область_печати</vt:lpstr>
      <vt:lpstr>Прил0!Область_печати</vt:lpstr>
      <vt:lpstr>прил2!Область_печати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W7</dc:creator>
  <cp:lastModifiedBy>Пользователь</cp:lastModifiedBy>
  <cp:lastPrinted>2024-09-12T07:57:53Z</cp:lastPrinted>
  <dcterms:created xsi:type="dcterms:W3CDTF">2010-11-10T14:00:24Z</dcterms:created>
  <dcterms:modified xsi:type="dcterms:W3CDTF">2024-10-22T13:59:11Z</dcterms:modified>
</cp:coreProperties>
</file>