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45" yWindow="-120" windowWidth="13725" windowHeight="11520" tabRatio="849" activeTab="3"/>
  </bookViews>
  <sheets>
    <sheet name="Прил 1  (2)" sheetId="48" r:id="rId1"/>
    <sheet name="Прил 2" sheetId="41" r:id="rId2"/>
    <sheet name="Прил 3" sheetId="44" r:id="rId3"/>
    <sheet name="Прил 4 (2)" sheetId="45" r:id="rId4"/>
    <sheet name="прил5" sheetId="6" r:id="rId5"/>
    <sheet name="прил.6" sheetId="40" r:id="rId6"/>
    <sheet name="прил._7" sheetId="24" r:id="rId7"/>
    <sheet name="Прил 8" sheetId="42" r:id="rId8"/>
    <sheet name="прил 9" sheetId="46" r:id="rId9"/>
    <sheet name="Прил 10+" sheetId="47" r:id="rId10"/>
    <sheet name="Заимст 11" sheetId="51" r:id="rId11"/>
    <sheet name="Гарант 12" sheetId="49" r:id="rId12"/>
    <sheet name="нормативы 13" sheetId="50" r:id="rId13"/>
  </sheets>
  <definedNames>
    <definedName name="_xlnm._FilterDatabase" localSheetId="6" hidden="1">прил._7!$A$11:$K$181</definedName>
    <definedName name="_xlnm._FilterDatabase" localSheetId="5" hidden="1">прил.6!$A$9:$AJ$131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9'!$A$1:$C$22</definedName>
    <definedName name="_xlnm.Print_Area" localSheetId="6">прил._7!$A$1:$L$184</definedName>
    <definedName name="_xlnm.Print_Area" localSheetId="5">прил.6!$A$1:$H$135</definedName>
    <definedName name="_xlnm.Print_Area" localSheetId="4">прил5!$A$1:$F$44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4" l="1"/>
  <c r="H102" i="40" l="1"/>
  <c r="K77" i="24"/>
  <c r="K73" i="24"/>
  <c r="K133" i="24" l="1"/>
  <c r="K132" i="24" s="1"/>
  <c r="H131" i="40"/>
  <c r="C12" i="42"/>
  <c r="C14" i="42"/>
  <c r="C17" i="42"/>
  <c r="K30" i="24"/>
  <c r="K29" i="24" s="1"/>
  <c r="K28" i="24" s="1"/>
  <c r="K27" i="24" s="1"/>
  <c r="K35" i="24"/>
  <c r="K34" i="24" s="1"/>
  <c r="K40" i="24"/>
  <c r="K39" i="24" s="1"/>
  <c r="K43" i="24"/>
  <c r="K42" i="24" s="1"/>
  <c r="K48" i="24"/>
  <c r="K47" i="24" s="1"/>
  <c r="K46" i="24" s="1"/>
  <c r="K45" i="24" s="1"/>
  <c r="K53" i="24"/>
  <c r="K51" i="24" s="1"/>
  <c r="K50" i="24" s="1"/>
  <c r="K58" i="24"/>
  <c r="K57" i="24" s="1"/>
  <c r="K56" i="24" s="1"/>
  <c r="K55" i="24" s="1"/>
  <c r="K63" i="24"/>
  <c r="K62" i="24" s="1"/>
  <c r="K61" i="24" s="1"/>
  <c r="K71" i="24"/>
  <c r="K70" i="24" s="1"/>
  <c r="K69" i="24" s="1"/>
  <c r="K67" i="24"/>
  <c r="K66" i="24" s="1"/>
  <c r="K65" i="24" s="1"/>
  <c r="K83" i="24"/>
  <c r="K82" i="24" s="1"/>
  <c r="K81" i="24" s="1"/>
  <c r="K80" i="24" s="1"/>
  <c r="K89" i="24"/>
  <c r="K88" i="24" s="1"/>
  <c r="K92" i="24"/>
  <c r="K91" i="24" s="1"/>
  <c r="K98" i="24"/>
  <c r="K97" i="24" s="1"/>
  <c r="K96" i="24" s="1"/>
  <c r="K102" i="24"/>
  <c r="K101" i="24" s="1"/>
  <c r="K100" i="24" s="1"/>
  <c r="K107" i="24"/>
  <c r="K106" i="24" s="1"/>
  <c r="K105" i="24" s="1"/>
  <c r="K104" i="24" s="1"/>
  <c r="K113" i="24"/>
  <c r="K112" i="24" s="1"/>
  <c r="K116" i="24"/>
  <c r="K115" i="24" s="1"/>
  <c r="K119" i="24"/>
  <c r="K118" i="24" s="1"/>
  <c r="K124" i="24"/>
  <c r="K123" i="24" s="1"/>
  <c r="K127" i="24"/>
  <c r="K126" i="24" s="1"/>
  <c r="K140" i="24"/>
  <c r="K139" i="24" s="1"/>
  <c r="K146" i="24"/>
  <c r="K145" i="24" s="1"/>
  <c r="K144" i="24" s="1"/>
  <c r="K143" i="24" s="1"/>
  <c r="K142" i="24" s="1"/>
  <c r="K153" i="24"/>
  <c r="K152" i="24" s="1"/>
  <c r="K156" i="24"/>
  <c r="K155" i="24" s="1"/>
  <c r="K162" i="24"/>
  <c r="K161" i="24" s="1"/>
  <c r="K160" i="24" s="1"/>
  <c r="K159" i="24" s="1"/>
  <c r="K173" i="24"/>
  <c r="K172" i="24" s="1"/>
  <c r="K171" i="24" s="1"/>
  <c r="K170" i="24" s="1"/>
  <c r="K169" i="24" s="1"/>
  <c r="K180" i="24"/>
  <c r="K179" i="24" s="1"/>
  <c r="K178" i="24" s="1"/>
  <c r="K177" i="24" s="1"/>
  <c r="K176" i="24" s="1"/>
  <c r="K23" i="24"/>
  <c r="K22" i="24" s="1"/>
  <c r="K21" i="24" s="1"/>
  <c r="K20" i="24" s="1"/>
  <c r="K18" i="24"/>
  <c r="K17" i="24" s="1"/>
  <c r="K16" i="24" s="1"/>
  <c r="K15" i="24" s="1"/>
  <c r="H104" i="40"/>
  <c r="H74" i="40"/>
  <c r="H73" i="40" s="1"/>
  <c r="C21" i="41"/>
  <c r="C22" i="41"/>
  <c r="C24" i="41"/>
  <c r="C25" i="41"/>
  <c r="C12" i="45"/>
  <c r="C13" i="45"/>
  <c r="C14" i="45"/>
  <c r="C15" i="45"/>
  <c r="C27" i="42"/>
  <c r="C26" i="42" s="1"/>
  <c r="C25" i="42" s="1"/>
  <c r="C23" i="42"/>
  <c r="C22" i="42" s="1"/>
  <c r="C21" i="42" s="1"/>
  <c r="B17" i="46"/>
  <c r="C13" i="44"/>
  <c r="C12" i="44" s="1"/>
  <c r="C18" i="44"/>
  <c r="C16" i="44"/>
  <c r="D23" i="41"/>
  <c r="E23" i="41"/>
  <c r="C15" i="41"/>
  <c r="C11" i="41" s="1"/>
  <c r="K32" i="24"/>
  <c r="K52" i="24" l="1"/>
  <c r="K95" i="24"/>
  <c r="K94" i="24" s="1"/>
  <c r="K60" i="24"/>
  <c r="K26" i="24" s="1"/>
  <c r="K122" i="24"/>
  <c r="K121" i="24" s="1"/>
  <c r="K111" i="24"/>
  <c r="K110" i="24" s="1"/>
  <c r="K151" i="24"/>
  <c r="K150" i="24" s="1"/>
  <c r="K149" i="24" s="1"/>
  <c r="K148" i="24" s="1"/>
  <c r="K87" i="24"/>
  <c r="K86" i="24" s="1"/>
  <c r="K79" i="24" s="1"/>
  <c r="K33" i="24"/>
  <c r="K14" i="24"/>
  <c r="K13" i="24" s="1"/>
  <c r="C20" i="42"/>
  <c r="C15" i="44"/>
  <c r="H61" i="40"/>
  <c r="H60" i="40" s="1"/>
  <c r="H59" i="40" s="1"/>
  <c r="H58" i="40" s="1"/>
  <c r="K109" i="24" l="1"/>
  <c r="H120" i="40"/>
  <c r="H117" i="40"/>
  <c r="H116" i="40" s="1"/>
  <c r="H108" i="40"/>
  <c r="H107" i="40" s="1"/>
  <c r="H115" i="40" l="1"/>
  <c r="H106" i="40"/>
  <c r="H119" i="40"/>
  <c r="H19" i="40"/>
  <c r="H118" i="40" l="1"/>
  <c r="H130" i="40" l="1"/>
  <c r="H129" i="40" s="1"/>
  <c r="H124" i="40" l="1"/>
  <c r="H123" i="40" s="1"/>
  <c r="H122" i="40" s="1"/>
  <c r="H121" i="40" s="1"/>
  <c r="D23" i="6"/>
  <c r="D18" i="6"/>
  <c r="K168" i="24"/>
  <c r="K167" i="24" s="1"/>
  <c r="K166" i="24" s="1"/>
  <c r="K165" i="24" s="1"/>
  <c r="K164" i="24" s="1"/>
  <c r="K158" i="24" s="1"/>
  <c r="C11" i="44"/>
  <c r="C10" i="44" s="1"/>
  <c r="H15" i="40"/>
  <c r="H13" i="40" s="1"/>
  <c r="H12" i="40" s="1"/>
  <c r="H16" i="40"/>
  <c r="H23" i="40"/>
  <c r="H24" i="40"/>
  <c r="H30" i="40"/>
  <c r="H29" i="40" s="1"/>
  <c r="H28" i="40" s="1"/>
  <c r="H27" i="40"/>
  <c r="H26" i="40" s="1"/>
  <c r="H25" i="40" s="1"/>
  <c r="H35" i="40"/>
  <c r="H34" i="40" s="1"/>
  <c r="H33" i="40" s="1"/>
  <c r="H38" i="40"/>
  <c r="H37" i="40" s="1"/>
  <c r="H36" i="40" s="1"/>
  <c r="H43" i="40"/>
  <c r="H44" i="40"/>
  <c r="H49" i="40"/>
  <c r="H48" i="40" s="1"/>
  <c r="H47" i="40" s="1"/>
  <c r="H46" i="40" s="1"/>
  <c r="H45" i="40" s="1"/>
  <c r="H53" i="40"/>
  <c r="H52" i="40" s="1"/>
  <c r="H51" i="40" s="1"/>
  <c r="H50" i="40" s="1"/>
  <c r="H65" i="40"/>
  <c r="H64" i="40" s="1"/>
  <c r="H63" i="40" s="1"/>
  <c r="H68" i="40"/>
  <c r="H67" i="40" s="1"/>
  <c r="H66" i="40" s="1"/>
  <c r="H78" i="40"/>
  <c r="H77" i="40" s="1"/>
  <c r="H76" i="40" s="1"/>
  <c r="H72" i="40"/>
  <c r="H71" i="40" s="1"/>
  <c r="H70" i="40" s="1"/>
  <c r="H82" i="40"/>
  <c r="H81" i="40" s="1"/>
  <c r="H80" i="40" s="1"/>
  <c r="H91" i="40"/>
  <c r="H90" i="40" s="1"/>
  <c r="H89" i="40" s="1"/>
  <c r="H95" i="40"/>
  <c r="H94" i="40" s="1"/>
  <c r="H93" i="40" s="1"/>
  <c r="H92" i="40" s="1"/>
  <c r="H99" i="40"/>
  <c r="H100" i="40"/>
  <c r="H101" i="40"/>
  <c r="H103" i="40"/>
  <c r="H111" i="40"/>
  <c r="H109" i="40" s="1"/>
  <c r="H114" i="40"/>
  <c r="H112" i="40" s="1"/>
  <c r="H128" i="40"/>
  <c r="H127" i="40" s="1"/>
  <c r="H126" i="40" s="1"/>
  <c r="H125" i="40" s="1"/>
  <c r="H85" i="40"/>
  <c r="H84" i="40" s="1"/>
  <c r="H83" i="40" s="1"/>
  <c r="K137" i="24"/>
  <c r="D16" i="6"/>
  <c r="D31" i="6"/>
  <c r="H88" i="40"/>
  <c r="H87" i="40" s="1"/>
  <c r="H86" i="40" s="1"/>
  <c r="K131" i="24"/>
  <c r="D30" i="6" s="1"/>
  <c r="D15" i="6"/>
  <c r="D11" i="41"/>
  <c r="E11" i="41" s="1"/>
  <c r="E12" i="41"/>
  <c r="E13" i="41"/>
  <c r="E15" i="41"/>
  <c r="E18" i="41"/>
  <c r="C26" i="41"/>
  <c r="E22" i="41"/>
  <c r="E24" i="41"/>
  <c r="E25" i="41"/>
  <c r="K25" i="24"/>
  <c r="K12" i="24" s="1"/>
  <c r="D40" i="6"/>
  <c r="D36" i="6"/>
  <c r="B79" i="40"/>
  <c r="B77" i="40"/>
  <c r="B73" i="40"/>
  <c r="B74" i="40"/>
  <c r="B75" i="40"/>
  <c r="B71" i="40"/>
  <c r="B69" i="40"/>
  <c r="B62" i="40"/>
  <c r="B50" i="40"/>
  <c r="B45" i="40"/>
  <c r="B39" i="40"/>
  <c r="B37" i="40"/>
  <c r="B31" i="40"/>
  <c r="B29" i="40"/>
  <c r="B22" i="40"/>
  <c r="B20" i="40"/>
  <c r="B18" i="40"/>
  <c r="D26" i="6"/>
  <c r="F23" i="6"/>
  <c r="F24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5" i="6"/>
  <c r="F25" i="6" s="1"/>
  <c r="E28" i="6"/>
  <c r="F28" i="6" s="1"/>
  <c r="E22" i="6"/>
  <c r="F22" i="6" s="1"/>
  <c r="E20" i="6"/>
  <c r="F20" i="6" s="1"/>
  <c r="A27" i="6"/>
  <c r="A19" i="6"/>
  <c r="A18" i="6"/>
  <c r="A15" i="6"/>
  <c r="A13" i="6"/>
  <c r="D14" i="6"/>
  <c r="D27" i="6"/>
  <c r="D38" i="6"/>
  <c r="H57" i="40" l="1"/>
  <c r="H56" i="40" s="1"/>
  <c r="H55" i="40" s="1"/>
  <c r="H54" i="40" s="1"/>
  <c r="K76" i="24"/>
  <c r="D20" i="6"/>
  <c r="K75" i="24"/>
  <c r="H79" i="40"/>
  <c r="H98" i="40"/>
  <c r="H69" i="40"/>
  <c r="H62" i="40"/>
  <c r="H42" i="40"/>
  <c r="H41" i="40" s="1"/>
  <c r="H40" i="40" s="1"/>
  <c r="H39" i="40" s="1"/>
  <c r="H32" i="40"/>
  <c r="H31" i="40" s="1"/>
  <c r="H22" i="40"/>
  <c r="H21" i="40" s="1"/>
  <c r="H20" i="40" s="1"/>
  <c r="D32" i="6"/>
  <c r="D19" i="6"/>
  <c r="D25" i="6"/>
  <c r="D39" i="6"/>
  <c r="H110" i="40"/>
  <c r="D33" i="6"/>
  <c r="H14" i="40"/>
  <c r="D37" i="6"/>
  <c r="D35" i="6"/>
  <c r="D13" i="6"/>
  <c r="D21" i="41"/>
  <c r="E21" i="41" s="1"/>
  <c r="D22" i="6"/>
  <c r="G27" i="41"/>
  <c r="H18" i="40"/>
  <c r="H17" i="40" s="1"/>
  <c r="D24" i="6"/>
  <c r="K74" i="24"/>
  <c r="D21" i="6" s="1"/>
  <c r="K130" i="24"/>
  <c r="K129" i="24"/>
  <c r="E11" i="6"/>
  <c r="F11" i="6" s="1"/>
  <c r="D12" i="6" l="1"/>
  <c r="H97" i="40"/>
  <c r="H96" i="40" s="1"/>
  <c r="H11" i="40" s="1"/>
  <c r="D34" i="6"/>
  <c r="D26" i="41"/>
  <c r="E26" i="41" s="1"/>
  <c r="D29" i="6"/>
  <c r="D28" i="6" s="1"/>
  <c r="D11" i="6" l="1"/>
  <c r="H12" i="6" s="1"/>
  <c r="H11" i="6" l="1"/>
</calcChain>
</file>

<file path=xl/sharedStrings.xml><?xml version="1.0" encoding="utf-8"?>
<sst xmlns="http://schemas.openxmlformats.org/spreadsheetml/2006/main" count="2146" uniqueCount="512">
  <si>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</si>
  <si>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</si>
  <si>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</si>
  <si>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</si>
  <si>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</si>
  <si>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</si>
  <si>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</si>
  <si>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</si>
  <si>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</si>
  <si>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</si>
  <si>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</si>
  <si>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</si>
  <si>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</si>
  <si>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</si>
  <si>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</si>
  <si>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</si>
  <si>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</si>
  <si>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</si>
  <si>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</si>
  <si>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</si>
  <si>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</si>
  <si>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</si>
  <si>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</si>
  <si>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</si>
  <si>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</si>
  <si>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</si>
  <si>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</si>
  <si>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</si>
  <si>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</si>
  <si>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</si>
  <si>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</si>
  <si>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</si>
  <si>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</si>
  <si>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</si>
  <si>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</si>
  <si>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</si>
  <si>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</si>
  <si>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</si>
  <si>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</si>
  <si>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</si>
  <si>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</si>
  <si>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</si>
  <si>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</si>
  <si>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</si>
  <si>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</si>
  <si>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</si>
  <si>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</si>
  <si>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</si>
  <si>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</si>
  <si>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</si>
  <si>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</si>
  <si>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</si>
  <si>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Молодежь Северского района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</si>
  <si>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</si>
  <si>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</si>
  <si>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</si>
  <si>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</si>
  <si>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</si>
  <si>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</si>
  <si>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</si>
  <si>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</si>
  <si>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</si>
  <si>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</si>
  <si>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</si>
  <si>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</si>
  <si>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</si>
  <si>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</si>
  <si>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</si>
  <si>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</si>
  <si>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</si>
  <si>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</si>
  <si>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</si>
  <si>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</si>
  <si>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</si>
  <si>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</si>
  <si>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</si>
  <si>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</si>
  <si>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</si>
  <si>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</si>
  <si>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</si>
  <si>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</si>
  <si>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</si>
  <si>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</si>
  <si>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</si>
  <si>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</si>
  <si>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</si>
  <si>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</si>
  <si>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</si>
  <si>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</si>
  <si>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</si>
  <si>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</si>
  <si>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</si>
  <si>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</si>
  <si>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</si>
  <si>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</si>
  <si>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Мероприятия по предупреждению и ликвидации чрезвычайных ситуаций, стихийных едсвий и их последствий в Северском районе</t>
  </si>
  <si>
    <t>Поддержка и развитие Кубанского казачества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</si>
  <si>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</si>
  <si>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</si>
  <si>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</si>
  <si>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</si>
  <si>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</si>
  <si>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</si>
  <si>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20</t>
  </si>
  <si>
    <t>Проведение мероприятий по подготовке к осенне-зимнему периоду</t>
  </si>
  <si>
    <t>Развитие теплоснабжения поселения</t>
  </si>
  <si>
    <t>Развитие газоснабжения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</si>
  <si>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</si>
  <si>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</si>
  <si>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</si>
  <si>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</si>
  <si>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</si>
  <si>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</si>
  <si>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</si>
  <si>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</si>
  <si>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</si>
  <si>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</si>
  <si>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</si>
  <si>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</si>
  <si>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</si>
  <si>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</si>
  <si>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</si>
  <si>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</si>
  <si>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>Муниципальная программа "Развитие физической культуры и спорта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</si>
  <si>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</si>
  <si>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</si>
  <si>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</si>
  <si>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</si>
  <si>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</si>
  <si>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</si>
  <si>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</si>
  <si>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</si>
  <si>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</si>
  <si>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Противодействие коррупции</t>
  </si>
  <si>
    <t>10660</t>
  </si>
  <si>
    <t>00000</t>
  </si>
  <si>
    <t>10360</t>
  </si>
  <si>
    <t>00590</t>
  </si>
  <si>
    <t>Профилактика терроризма и экстремизма в Новодмитриевском сельском поселении</t>
  </si>
  <si>
    <t>10550</t>
  </si>
  <si>
    <t>10570</t>
  </si>
  <si>
    <t>10520</t>
  </si>
  <si>
    <t>10040</t>
  </si>
  <si>
    <t>10600</t>
  </si>
  <si>
    <t>10620</t>
  </si>
  <si>
    <t>10460</t>
  </si>
  <si>
    <t>10400</t>
  </si>
  <si>
    <t>10410</t>
  </si>
  <si>
    <t>10430</t>
  </si>
  <si>
    <t>10440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</si>
  <si>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</si>
  <si>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</si>
  <si>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</si>
  <si>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</si>
  <si>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</si>
  <si>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</si>
  <si>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</si>
  <si>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</si>
  <si>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10160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</si>
  <si>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</si>
  <si>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</si>
  <si>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</si>
  <si>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</si>
  <si>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</si>
  <si>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</si>
  <si>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</si>
  <si>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Муниципальная программа "О противодействии коррупции в  Новодмитриевском сельском поселении Северского района на 2018-2020 годы"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</si>
  <si>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</si>
  <si>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</si>
  <si>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Газификация Новодмитриевского сельского поселения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</si>
  <si>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</si>
  <si>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</si>
  <si>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"Молодежь Северского района на 2018-2020 годы  в Новодмитриевском сельском поселении"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</si>
  <si>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</si>
  <si>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</si>
  <si>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</si>
  <si>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</si>
  <si>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</si>
  <si>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</si>
  <si>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Молодежная политика</t>
  </si>
  <si>
    <t>Физическая культура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</si>
  <si>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</si>
  <si>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</si>
  <si>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</si>
  <si>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</si>
  <si>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</si>
  <si>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</si>
  <si>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</si>
  <si>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</si>
  <si>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</si>
  <si>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</si>
  <si>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</si>
  <si>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Муниципальная программа "О противодействии коррупции в  Новодмитриевском сельском поселении Северского района на 2018-2020 года"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</si>
  <si>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края в целях выполнения указов Президента Российской Федерации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</si>
  <si>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</si>
  <si>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</si>
  <si>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</si>
  <si>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</si>
  <si>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</si>
  <si>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</si>
  <si>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</si>
  <si>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</si>
  <si>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</si>
  <si>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 xml:space="preserve">Начальник финансового отдела                                            О.Н.Сезина 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</si>
  <si>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</si>
  <si>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</si>
  <si>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</si>
  <si>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</si>
  <si>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</si>
  <si>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</si>
  <si>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</si>
  <si>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</si>
  <si>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 xml:space="preserve">Начальник финансового отдела                                                                  О.Н.Сезина 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</si>
  <si>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</si>
  <si>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</si>
  <si>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</si>
  <si>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</si>
  <si>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</si>
  <si>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</si>
  <si>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</si>
  <si>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</si>
  <si>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</si>
  <si>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</si>
  <si>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 xml:space="preserve">1 05 03010 10 0000 110 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</si>
  <si>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</si>
  <si>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</si>
  <si>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</si>
  <si>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>Доходы</t>
  </si>
  <si>
    <t>Наименование доходов</t>
  </si>
  <si>
    <t>Код бюджетной классификации</t>
  </si>
  <si>
    <t>Приложение № 1</t>
  </si>
  <si>
    <t xml:space="preserve">Начальник финансового отдела                                                                  О.Н.Сезина     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</si>
  <si>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</si>
  <si>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</si>
  <si>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</si>
  <si>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</si>
  <si>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</si>
  <si>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</si>
  <si>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</si>
  <si>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</si>
  <si>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Увеличение остатков денежных средств бюджетов</t>
  </si>
  <si>
    <t>992 01 05 02 01 00 0000 510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</si>
  <si>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</si>
  <si>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</si>
  <si>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</si>
  <si>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</si>
  <si>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</si>
  <si>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</si>
  <si>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</si>
  <si>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Получение кредитов от кредитных организаций бюджетами поселений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</si>
  <si>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</si>
  <si>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</si>
  <si>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</si>
  <si>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</si>
  <si>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</si>
  <si>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</si>
  <si>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</si>
  <si>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</si>
  <si>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</si>
  <si>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жилижно-коммунального хозяйства</t>
  </si>
  <si>
    <t>Развитие  физической культуры и спорта</t>
  </si>
  <si>
    <t>ПРАВЕЛЬНЫЙ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</si>
  <si>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</si>
  <si>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</si>
  <si>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</si>
  <si>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992 01 03 00 00 10 0000 710</t>
  </si>
  <si>
    <t>Получение кредитов бюджетной системы Российской Федерации бюджетами сельских поселений в  валюте Российской Федерации</t>
  </si>
  <si>
    <t>992 01 03 00 00 10 0000 810</t>
  </si>
  <si>
    <t>Погашение бюджетами сельских поселений кредитов от других бюджетов бюджетной системы Российской Федерациив  валюте Российской Федерации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</si>
  <si>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</si>
  <si>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</si>
  <si>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</si>
  <si>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</si>
  <si>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</si>
  <si>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</si>
  <si>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</si>
  <si>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</si>
  <si>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992 1 16 18050 10 0000 140</t>
  </si>
  <si>
    <t>Денежные взыскания (штрафы) за нарушение бюджетного законодательства (в части бюджетов сельских поселений)</t>
  </si>
  <si>
    <t>992 1 16 23051 10 0000 140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</si>
  <si>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</si>
  <si>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992 1 16 32000 10 0000 140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</si>
  <si>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</si>
  <si>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</si>
  <si>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</si>
  <si>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992 1 16 90050 10 0000 140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</si>
  <si>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</si>
  <si>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</si>
  <si>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</si>
  <si>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</si>
  <si>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</si>
  <si>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</si>
  <si>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</si>
  <si>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реализацию федеральных целевых программ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</si>
  <si>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</si>
  <si>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</si>
  <si>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</si>
  <si>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</si>
  <si>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</si>
  <si>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</si>
  <si>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</si>
  <si>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</si>
  <si>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</si>
  <si>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</si>
  <si>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                                                                    Департамент финансово-бюджетного надзора Краснодарского края</t>
  </si>
  <si>
    <t>808 1 16 51040 02 0000 140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</si>
  <si>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</si>
  <si>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                         Министерство экономики Краснодарского края</t>
  </si>
  <si>
    <t>816 1 16 33050 10 0000 140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</si>
  <si>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</t>
  </si>
  <si>
    <t xml:space="preserve">                       Департамент имущественных отношений Краснодарского края</t>
  </si>
  <si>
    <t>821 1 16 5140 2 0000 140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</si>
  <si>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 сельских поселений</t>
  </si>
  <si>
    <t>Министерство природных ресурсов Краснодарского края</t>
  </si>
  <si>
    <t>854 1 16 25010 01 0000 140</t>
  </si>
  <si>
    <t>Денежные взыскания (штрафы) за нарушение законодательства Российской Федерации о недрах</t>
  </si>
  <si>
    <t>854 1 16 25020 01 0000 140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</si>
  <si>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</si>
  <si>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854 1 16 25030 01 0000 140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</si>
  <si>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</si>
  <si>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854 1 16 25040 01 0000 140</t>
  </si>
  <si>
    <t>Денежные взыскания (штрафы) за нарушение законодательства об экологической экспертизе</t>
  </si>
  <si>
    <t>854 1 16 25050 01 0000 140</t>
  </si>
  <si>
    <t>Денежные взыскания (штрафы) за нарушение законодательства в области охраны окружающей среды</t>
  </si>
  <si>
    <t>854 1 16 25060 01 0000 140</t>
  </si>
  <si>
    <t>Денежные взыскания (штрафы) за нарушение земельного законодательства</t>
  </si>
  <si>
    <t>Совет Новодмитриевского сельского поселения Северского района</t>
  </si>
  <si>
    <t>991 2 18 600010 10 0000 151</t>
  </si>
  <si>
    <t>Контрольно-Счетная палата муниципального образования Северский район</t>
  </si>
  <si>
    <t>910 1 16 18050 10 0000 140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</si>
  <si>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</si>
  <si>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</si>
  <si>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</si>
  <si>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</si>
  <si>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</si>
  <si>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</si>
  <si>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</si>
  <si>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</si>
  <si>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</si>
  <si>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</si>
  <si>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Безвозмездные поступления из краевого  бюджета в 2019 году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</si>
  <si>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</si>
  <si>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</si>
  <si>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</si>
  <si>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</si>
  <si>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</si>
  <si>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</si>
  <si>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</si>
  <si>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</si>
  <si>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</si>
  <si>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</si>
  <si>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</si>
  <si>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</si>
  <si>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</si>
  <si>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</si>
  <si>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</si>
  <si>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</si>
  <si>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</si>
  <si>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</si>
  <si>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</si>
  <si>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</si>
  <si>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</si>
  <si>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</si>
  <si>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</si>
  <si>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</si>
  <si>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</si>
  <si>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</si>
  <si>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</si>
  <si>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</si>
  <si>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 xml:space="preserve">Объем поступлений доходов в местный бюджет по кодам видов (подвидов) доходов на 2019 год </t>
  </si>
  <si>
    <t>Безвозмездные поступления из  бюджета муниципального образования Северский район в  2019 году</t>
  </si>
  <si>
    <t>Распределение бюджетных ассигнований по разделам и  подразделам классификации расходов бюджетов на  2019 год</t>
  </si>
  <si>
    <t>992 11 10 5025 10 0000 120</t>
  </si>
  <si>
    <t>Доходы,получаемые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поселений(за исключением земельных участковмуниципальных бюджетных и автономных учреждений)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</si>
  <si>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</si>
  <si>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</si>
  <si>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</si>
  <si>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 , а также имущества муниципальных унитарных предприятий, в том числе казенных)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</si>
  <si>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</si>
  <si>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 xml:space="preserve">                                                                                   О.Н.Сезина</t>
  </si>
  <si>
    <t xml:space="preserve">Начальник финансового отдела                    О.Н. Сезина     </t>
  </si>
  <si>
    <t>Начальник финансового отдела                                         О.Н.Сезина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</si>
  <si>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2019 году субсидии из местного бюджета.</t>
  </si>
  <si>
    <t>Начальник финансового отдела                                                              О.Н. Сезина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</si>
  <si>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</si>
  <si>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</si>
  <si>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>Обеспечение проведение выборов</t>
  </si>
  <si>
    <t>99</t>
  </si>
  <si>
    <t>10580</t>
  </si>
  <si>
    <t xml:space="preserve">Начальник финансового отдела                    О.Н. Сезина                                             </t>
  </si>
  <si>
    <t>Обеспечение проведения  выборов и референдумов</t>
  </si>
  <si>
    <t>20070</t>
  </si>
  <si>
    <t>Приложение №6</t>
  </si>
  <si>
    <t>Приложение № 7</t>
  </si>
  <si>
    <t>Приложение № 8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</si>
  <si>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в 2019 году.</t>
  </si>
  <si>
    <t>Источники финансирования дефицита местного бюджета, перечни статей источников финансирования дефицита бюджета  на 2019 год</t>
  </si>
  <si>
    <t xml:space="preserve">Начальник финансового отдела                                                        О.Н.Сезина                                       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</si>
  <si>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</si>
  <si>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</si>
  <si>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</si>
  <si>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</si>
  <si>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</si>
  <si>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</si>
  <si>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</si>
  <si>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</si>
  <si>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</si>
  <si>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</si>
  <si>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</si>
  <si>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</si>
  <si>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</si>
  <si>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</si>
  <si>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</si>
  <si>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</si>
  <si>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</si>
  <si>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</si>
  <si>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</si>
  <si>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</si>
  <si>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</si>
  <si>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</si>
  <si>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</si>
  <si>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</si>
  <si>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</si>
  <si>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 xml:space="preserve">Начальник финансового отдела                      О.Н. Сезина           </t>
  </si>
  <si>
    <t>Начальник финансового отдела                                                                        О.Н. Сезина</t>
  </si>
  <si>
    <t>Программа муниципальных гарантий Новодмитриевского сельского поселения Северского района в валюте Российской Федерации на 2019 год.</t>
  </si>
  <si>
    <t>Нормативы распределения доходов в местный бюджет на 2019 год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</si>
  <si>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</si>
  <si>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</si>
  <si>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</si>
  <si>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</si>
  <si>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</si>
  <si>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</si>
  <si>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</si>
  <si>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</si>
  <si>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</si>
  <si>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Ведомственная структура расходов местного бюджета  на 2019 год</t>
  </si>
  <si>
    <t>Приложение № 12</t>
  </si>
  <si>
    <t>Программа муниципальных внутренних заимствований Новодмитриевского сельского поселения Северского района                                 на 2019 год.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</si>
  <si>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</si>
  <si>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Земельный налог (всего)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</si>
  <si>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</si>
  <si>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1 03 02000 01 0000 110
1 03 02240 01 0000 110
1 03 02250 01 0000 110
1 03 02260 01 0000 110
</t>
  </si>
  <si>
    <t>Доходы от уплаты акцизов на нефте-продукты, подлежащие распределе-нию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</si>
  <si>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доходы от компенсации затрат бюджетов  сельских поселений</t>
  </si>
  <si>
    <t>2 02 15001 10 0000 150</t>
  </si>
  <si>
    <t>2 02 29999 10 0000 150</t>
  </si>
  <si>
    <t>2 02 35118 10 0000 150</t>
  </si>
  <si>
    <t>2 02 30024 10 0000 150</t>
  </si>
  <si>
    <t>Муниципальная программа "Комплексное и устойчивое развитие  сфере дорожного хозяйства на 2019-2021 годы"</t>
  </si>
  <si>
    <t>Дорожная деятельность в отношении автомобильных дорог местного значения</t>
  </si>
  <si>
    <t xml:space="preserve"> «Информатизация Новодмитриевского сельского поселения»</t>
  </si>
  <si>
    <t xml:space="preserve">Развитие водоснабжения и водоотведения </t>
  </si>
  <si>
    <t>Развитие уличного освещения</t>
  </si>
  <si>
    <t>Мероприятия по благо-устройству территории</t>
  </si>
  <si>
    <t>Прочая закупка товаров, работ и услуг</t>
  </si>
  <si>
    <t>Закупка товаров, работ и услуг для государственных (муниципальных) нужд</t>
  </si>
  <si>
    <t>Обеспечение деятельности финансовых, налоговых и таможенных органов и орга-нов финансового (финансово-бюджетного) надзора</t>
  </si>
  <si>
    <t>Обеспечение деятельности контрольно-счетной палаты</t>
  </si>
  <si>
    <t>Обеспечение деятельности финансовых, налоговых и таможенных органов и ор-ганов финансового (финан-сово-бюджетного) надзора</t>
  </si>
  <si>
    <t>Выполнение полномочий по внутреннему финансовому контролю</t>
  </si>
  <si>
    <t>Выполнение полномочий на определение поставщиков (подрядчиков, исполнителей) при осуществлении закупок товаров,работ, услуг для обеспечения муниципальных нужд</t>
  </si>
  <si>
    <t>Другие общегосударственные расходы</t>
  </si>
  <si>
    <t>Информатизация Новодмитриевского сельского поселения</t>
  </si>
  <si>
    <t>Организация деятельности по накоплению и транспортированию твердых коммунальных отходов</t>
  </si>
  <si>
    <t>Организация деятельности по сбору (в том числе разделительному сбору) и транспортирова-нию твердых коммуналь-ных отходов</t>
  </si>
  <si>
    <t>Организация деятельности по накоплению и транспортированию твер-дых коммунальных отходов</t>
  </si>
  <si>
    <t>Выполнение полномочий на определение поставщиков (подрядчиков, исполнителей) при осуществлении закупок товаров, работ, услуг для обеспечения муниципальных нужд</t>
  </si>
  <si>
    <t>Начальник финансового отдела                                               О.Н.Сезина</t>
  </si>
  <si>
    <t>20050</t>
  </si>
  <si>
    <t>20040</t>
  </si>
  <si>
    <t>Обеспечение переданных полномочий</t>
  </si>
  <si>
    <t>Подпрограмма " Организация деятельности по накоплению и транспортированию твердых коммунальных отходов"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</si>
  <si>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</si>
  <si>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2 02 30024 00 0000 150</t>
  </si>
  <si>
    <t>2 02 35118 00 0000 150</t>
  </si>
  <si>
    <t>2 02 15000 00 0000 150</t>
  </si>
  <si>
    <t>2 02 15001 00 0000 150</t>
  </si>
  <si>
    <t>2 02 30000 00 0000 150</t>
  </si>
  <si>
    <t>1 06 06000 10 0000 110</t>
  </si>
  <si>
    <t>1 01 02010 01 0000 110</t>
  </si>
  <si>
    <t>1 00 00000 00 0000 000</t>
  </si>
  <si>
    <t>1 06 06033 10 0000 110</t>
  </si>
  <si>
    <t>1 06 06043 10 0000 110</t>
  </si>
  <si>
    <t>1 11 09035 10 0000 120</t>
  </si>
  <si>
    <t>1 13 02995 10 0000 130</t>
  </si>
  <si>
    <t>2 02 10000 00 0000 150</t>
  </si>
  <si>
    <t>Осуществление внутреннего муниципального финансового контроля</t>
  </si>
  <si>
    <t>Увеличеник прочих остатков средств бюджетов</t>
  </si>
  <si>
    <t>Увеличение прочих остатков средств бюджетов</t>
  </si>
  <si>
    <t>992 01 05 02 00 00 0000 510</t>
  </si>
  <si>
    <t>992 01 05 00 00 00 0000 500</t>
  </si>
  <si>
    <t>992 01 05 02 00 00 0000 610</t>
  </si>
  <si>
    <t>50050</t>
  </si>
  <si>
    <t>992 01 03 01 00 10 0000 710</t>
  </si>
  <si>
    <t>992 01 02 00 00 10 0000 710</t>
  </si>
  <si>
    <t>992 01 02 00 00 10 0000 810</t>
  </si>
  <si>
    <t>Погашение кредитов от кредитных организаций бюджетами поселений</t>
  </si>
  <si>
    <t>991 1 17 01050 10 0000 180</t>
  </si>
  <si>
    <t>992 2 02 15001 10 0000 150</t>
  </si>
  <si>
    <t>992 2 02 15002 10 0000 150</t>
  </si>
  <si>
    <t>992 2 02 20041 10 0000 150</t>
  </si>
  <si>
    <t>992 2 02 20051 10 0000 150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</si>
  <si>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</si>
  <si>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</si>
  <si>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</si>
  <si>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</si>
  <si>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</si>
  <si>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</si>
  <si>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</si>
  <si>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992 2 19 05000 10 0000 150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</si>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</sst>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6">
    <xf numFmtId="0" fontId="0" fillId="0" borderId="0"/>
    <xf numFmtId="169" fontId="44" fillId="0" borderId="0" applyBorder="0" applyProtection="0"/>
    <xf numFmtId="168" fontId="44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70" fontId="46" fillId="0" borderId="0" applyBorder="0" applyProtection="0"/>
    <xf numFmtId="0" fontId="47" fillId="0" borderId="0"/>
    <xf numFmtId="168" fontId="44" fillId="0" borderId="0" applyBorder="0" applyProtection="0"/>
    <xf numFmtId="168" fontId="48" fillId="0" borderId="0" applyBorder="0" applyProtection="0"/>
    <xf numFmtId="0" fontId="44" fillId="0" borderId="0" applyNumberFormat="0" applyBorder="0" applyProtection="0"/>
    <xf numFmtId="0" fontId="49" fillId="0" borderId="0"/>
    <xf numFmtId="0" fontId="12" fillId="0" borderId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52" fillId="0" borderId="0" applyFont="0" applyFill="0" applyBorder="0" applyAlignment="0" applyProtection="0"/>
  </cellStyleXfs>
  <cellXfs count="423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1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5" xfId="7" applyNumberFormat="1" applyFont="1" applyFill="1" applyBorder="1" applyAlignment="1"/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49" fontId="6" fillId="0" borderId="1" xfId="7" applyNumberFormat="1" applyFont="1" applyBorder="1" applyAlignment="1">
      <alignment horizontal="center"/>
    </xf>
    <xf numFmtId="0" fontId="6" fillId="2" borderId="8" xfId="7" applyFont="1" applyFill="1" applyBorder="1"/>
    <xf numFmtId="0" fontId="6" fillId="2" borderId="8" xfId="7" applyFont="1" applyFill="1" applyBorder="1" applyAlignment="1">
      <alignment horizontal="center"/>
    </xf>
    <xf numFmtId="167" fontId="13" fillId="2" borderId="8" xfId="12" applyNumberFormat="1" applyFont="1" applyFill="1" applyBorder="1"/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13" fillId="2" borderId="1" xfId="7" applyFont="1" applyFill="1" applyBorder="1" applyAlignment="1">
      <alignment horizontal="left" vertical="center" wrapText="1"/>
    </xf>
    <xf numFmtId="165" fontId="13" fillId="0" borderId="1" xfId="7" applyNumberFormat="1" applyFont="1" applyFill="1" applyBorder="1" applyAlignment="1">
      <alignment horizontal="right"/>
    </xf>
    <xf numFmtId="165" fontId="8" fillId="2" borderId="4" xfId="13" applyNumberFormat="1" applyFont="1" applyFill="1" applyBorder="1" applyAlignment="1">
      <alignment wrapText="1"/>
    </xf>
    <xf numFmtId="165" fontId="4" fillId="2" borderId="4" xfId="0" applyNumberFormat="1" applyFont="1" applyFill="1" applyBorder="1" applyAlignment="1"/>
    <xf numFmtId="165" fontId="11" fillId="2" borderId="4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3" fillId="0" borderId="1" xfId="7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6" fillId="0" borderId="1" xfId="7" applyFont="1" applyFill="1" applyBorder="1" applyAlignment="1">
      <alignment vertical="center" wrapText="1"/>
    </xf>
    <xf numFmtId="168" fontId="25" fillId="0" borderId="0" xfId="2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14" fillId="2" borderId="1" xfId="7" applyFont="1" applyFill="1" applyBorder="1" applyAlignment="1">
      <alignment wrapText="1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28" fillId="2" borderId="0" xfId="7" applyNumberFormat="1" applyFont="1" applyFill="1"/>
    <xf numFmtId="0" fontId="29" fillId="2" borderId="0" xfId="7" applyFont="1" applyFill="1" applyAlignment="1">
      <alignment horizontal="center"/>
    </xf>
    <xf numFmtId="0" fontId="29" fillId="2" borderId="0" xfId="7" applyFont="1" applyFill="1"/>
    <xf numFmtId="165" fontId="29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29" fillId="2" borderId="0" xfId="7" applyNumberFormat="1" applyFont="1" applyFill="1" applyAlignment="1">
      <alignment horizontal="center"/>
    </xf>
    <xf numFmtId="165" fontId="29" fillId="2" borderId="0" xfId="7" applyNumberFormat="1" applyFont="1" applyFill="1" applyAlignment="1"/>
    <xf numFmtId="0" fontId="29" fillId="2" borderId="0" xfId="7" applyFont="1" applyFill="1" applyAlignment="1"/>
    <xf numFmtId="0" fontId="30" fillId="2" borderId="0" xfId="7" applyFont="1" applyFill="1" applyAlignment="1">
      <alignment horizontal="center"/>
    </xf>
    <xf numFmtId="14" fontId="16" fillId="2" borderId="0" xfId="7" applyNumberFormat="1" applyFont="1" applyFill="1"/>
    <xf numFmtId="0" fontId="31" fillId="2" borderId="0" xfId="7" applyFont="1" applyFill="1"/>
    <xf numFmtId="49" fontId="8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3" fillId="0" borderId="0" xfId="0" applyFont="1"/>
    <xf numFmtId="172" fontId="8" fillId="0" borderId="1" xfId="0" applyNumberFormat="1" applyFont="1" applyBorder="1" applyAlignment="1">
      <alignment horizontal="center"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174" fontId="33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right" vertical="top" wrapText="1"/>
    </xf>
    <xf numFmtId="0" fontId="8" fillId="0" borderId="8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2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9" fillId="0" borderId="0" xfId="7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vertical="center" wrapText="1"/>
    </xf>
    <xf numFmtId="49" fontId="6" fillId="2" borderId="1" xfId="7" applyNumberFormat="1" applyFont="1" applyFill="1" applyBorder="1" applyAlignment="1">
      <alignment horizontal="center"/>
    </xf>
    <xf numFmtId="165" fontId="6" fillId="2" borderId="1" xfId="7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40" fillId="0" borderId="1" xfId="0" applyFont="1" applyBorder="1"/>
    <xf numFmtId="0" fontId="41" fillId="0" borderId="1" xfId="0" applyFont="1" applyBorder="1" applyAlignment="1">
      <alignment horizontal="justify" vertical="top" wrapText="1"/>
    </xf>
    <xf numFmtId="0" fontId="11" fillId="0" borderId="1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0" fontId="36" fillId="0" borderId="0" xfId="0" applyFont="1" applyAlignment="1">
      <alignment wrapText="1"/>
    </xf>
    <xf numFmtId="165" fontId="37" fillId="0" borderId="0" xfId="0" applyNumberFormat="1" applyFont="1" applyAlignment="1">
      <alignment horizontal="right"/>
    </xf>
    <xf numFmtId="0" fontId="42" fillId="0" borderId="0" xfId="0" applyFont="1" applyAlignment="1">
      <alignment wrapText="1"/>
    </xf>
    <xf numFmtId="0" fontId="36" fillId="0" borderId="1" xfId="0" applyFont="1" applyBorder="1" applyAlignment="1">
      <alignment horizontal="center" vertical="center" wrapText="1"/>
    </xf>
    <xf numFmtId="165" fontId="36" fillId="0" borderId="1" xfId="0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wrapText="1"/>
    </xf>
    <xf numFmtId="1" fontId="37" fillId="0" borderId="1" xfId="0" applyNumberFormat="1" applyFont="1" applyBorder="1" applyAlignment="1">
      <alignment horizontal="center" wrapText="1"/>
    </xf>
    <xf numFmtId="0" fontId="43" fillId="2" borderId="1" xfId="0" applyFont="1" applyFill="1" applyBorder="1" applyAlignment="1">
      <alignment horizontal="center" vertical="center" wrapText="1"/>
    </xf>
    <xf numFmtId="164" fontId="36" fillId="2" borderId="1" xfId="14" applyFont="1" applyFill="1" applyBorder="1" applyAlignment="1">
      <alignment horizontal="left" vertical="center" wrapText="1"/>
    </xf>
    <xf numFmtId="165" fontId="36" fillId="2" borderId="1" xfId="14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justify" vertical="top" wrapText="1"/>
    </xf>
    <xf numFmtId="165" fontId="37" fillId="2" borderId="1" xfId="14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justify" vertical="top" wrapText="1"/>
    </xf>
    <xf numFmtId="165" fontId="37" fillId="0" borderId="1" xfId="14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justify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justify" vertical="top" wrapText="1"/>
    </xf>
    <xf numFmtId="165" fontId="37" fillId="0" borderId="0" xfId="14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5" fontId="36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wrapText="1"/>
    </xf>
    <xf numFmtId="0" fontId="37" fillId="0" borderId="1" xfId="0" applyNumberFormat="1" applyFont="1" applyFill="1" applyBorder="1" applyAlignment="1">
      <alignment horizontal="center" wrapText="1"/>
    </xf>
    <xf numFmtId="0" fontId="36" fillId="0" borderId="1" xfId="0" applyFont="1" applyFill="1" applyBorder="1" applyAlignment="1">
      <alignment horizontal="justify" vertical="top" wrapText="1"/>
    </xf>
    <xf numFmtId="165" fontId="36" fillId="0" borderId="1" xfId="14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43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7" fillId="0" borderId="1" xfId="0" applyFont="1" applyBorder="1"/>
    <xf numFmtId="0" fontId="37" fillId="0" borderId="1" xfId="0" applyFont="1" applyBorder="1" applyAlignment="1">
      <alignment horizontal="left" vertical="top" wrapText="1"/>
    </xf>
    <xf numFmtId="0" fontId="42" fillId="0" borderId="1" xfId="0" applyFont="1" applyBorder="1" applyAlignment="1">
      <alignment horizontal="center" vertical="top" wrapText="1"/>
    </xf>
    <xf numFmtId="0" fontId="4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1" fillId="2" borderId="0" xfId="0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left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168" fontId="51" fillId="0" borderId="1" xfId="8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37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3" fillId="0" borderId="0" xfId="0" applyFont="1"/>
    <xf numFmtId="0" fontId="55" fillId="0" borderId="0" xfId="0" applyFont="1" applyAlignment="1">
      <alignment horizontal="justify"/>
    </xf>
    <xf numFmtId="0" fontId="54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top" wrapText="1"/>
    </xf>
    <xf numFmtId="0" fontId="55" fillId="0" borderId="1" xfId="0" applyFont="1" applyBorder="1" applyAlignment="1">
      <alignment horizontal="justify" vertical="top" wrapText="1"/>
    </xf>
    <xf numFmtId="171" fontId="55" fillId="0" borderId="1" xfId="15" applyNumberFormat="1" applyFont="1" applyBorder="1" applyAlignment="1">
      <alignment horizontal="justify" vertical="top" wrapText="1"/>
    </xf>
    <xf numFmtId="0" fontId="54" fillId="0" borderId="1" xfId="0" applyFont="1" applyBorder="1" applyAlignment="1">
      <alignment horizontal="justify" vertical="top" wrapText="1"/>
    </xf>
    <xf numFmtId="0" fontId="55" fillId="0" borderId="1" xfId="0" applyFont="1" applyBorder="1" applyAlignment="1">
      <alignment horizontal="center" vertical="top" wrapText="1"/>
    </xf>
    <xf numFmtId="175" fontId="55" fillId="0" borderId="1" xfId="15" applyNumberFormat="1" applyFont="1" applyBorder="1" applyAlignment="1">
      <alignment horizontal="center" vertical="top" wrapText="1"/>
    </xf>
    <xf numFmtId="0" fontId="55" fillId="0" borderId="0" xfId="0" applyFont="1"/>
    <xf numFmtId="0" fontId="55" fillId="0" borderId="0" xfId="0" applyFont="1" applyAlignment="1"/>
    <xf numFmtId="0" fontId="53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171" fontId="53" fillId="0" borderId="1" xfId="15" applyNumberFormat="1" applyFont="1" applyBorder="1" applyAlignment="1">
      <alignment horizontal="center" vertical="top" wrapText="1"/>
    </xf>
    <xf numFmtId="0" fontId="57" fillId="0" borderId="0" xfId="0" applyFont="1"/>
    <xf numFmtId="0" fontId="4" fillId="2" borderId="1" xfId="0" applyFont="1" applyFill="1" applyBorder="1" applyAlignment="1">
      <alignment horizontal="left" wrapText="1"/>
    </xf>
    <xf numFmtId="0" fontId="6" fillId="5" borderId="1" xfId="7" applyFont="1" applyFill="1" applyBorder="1"/>
    <xf numFmtId="171" fontId="39" fillId="0" borderId="1" xfId="14" applyNumberFormat="1" applyFont="1" applyBorder="1" applyAlignment="1">
      <alignment horizontal="center" vertical="center" wrapText="1"/>
    </xf>
    <xf numFmtId="165" fontId="15" fillId="5" borderId="1" xfId="7" applyNumberFormat="1" applyFont="1" applyFill="1" applyBorder="1" applyAlignment="1">
      <alignment horizontal="right"/>
    </xf>
    <xf numFmtId="0" fontId="14" fillId="5" borderId="1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49" fontId="13" fillId="5" borderId="1" xfId="7" applyNumberFormat="1" applyFont="1" applyFill="1" applyBorder="1" applyAlignment="1">
      <alignment horizontal="center"/>
    </xf>
    <xf numFmtId="165" fontId="13" fillId="5" borderId="1" xfId="7" applyNumberFormat="1" applyFont="1" applyFill="1" applyBorder="1" applyAlignment="1"/>
    <xf numFmtId="0" fontId="16" fillId="5" borderId="1" xfId="0" applyFont="1" applyFill="1" applyBorder="1" applyAlignment="1">
      <alignment wrapText="1"/>
    </xf>
    <xf numFmtId="49" fontId="6" fillId="5" borderId="8" xfId="7" applyNumberFormat="1" applyFont="1" applyFill="1" applyBorder="1" applyAlignment="1">
      <alignment horizontal="center"/>
    </xf>
    <xf numFmtId="0" fontId="13" fillId="5" borderId="1" xfId="7" applyFont="1" applyFill="1" applyBorder="1" applyAlignment="1"/>
    <xf numFmtId="0" fontId="15" fillId="5" borderId="1" xfId="7" applyFont="1" applyFill="1" applyBorder="1" applyAlignment="1">
      <alignment vertical="center"/>
    </xf>
    <xf numFmtId="0" fontId="14" fillId="5" borderId="1" xfId="7" applyFont="1" applyFill="1" applyBorder="1" applyAlignment="1">
      <alignment horizontal="left" vertical="center" wrapText="1"/>
    </xf>
    <xf numFmtId="0" fontId="13" fillId="5" borderId="1" xfId="7" applyFont="1" applyFill="1" applyBorder="1" applyAlignment="1">
      <alignment horizontal="left" vertical="center" wrapText="1"/>
    </xf>
    <xf numFmtId="49" fontId="27" fillId="5" borderId="9" xfId="8" applyNumberFormat="1" applyFont="1" applyFill="1" applyBorder="1" applyAlignment="1">
      <alignment horizontal="center"/>
    </xf>
    <xf numFmtId="0" fontId="15" fillId="5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58" fillId="5" borderId="0" xfId="0" applyFont="1" applyFill="1"/>
    <xf numFmtId="2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7" fillId="0" borderId="1" xfId="13" applyNumberFormat="1" applyFont="1" applyFill="1" applyBorder="1" applyAlignment="1">
      <alignment horizontal="center" vertical="center" wrapText="1"/>
    </xf>
    <xf numFmtId="165" fontId="3" fillId="2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165" fontId="39" fillId="0" borderId="1" xfId="0" applyNumberFormat="1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/>
    </xf>
    <xf numFmtId="168" fontId="26" fillId="2" borderId="1" xfId="2" applyFont="1" applyFill="1" applyBorder="1" applyAlignment="1">
      <alignment vertical="center" wrapText="1"/>
    </xf>
    <xf numFmtId="173" fontId="7" fillId="2" borderId="1" xfId="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172" fontId="4" fillId="0" borderId="1" xfId="0" applyNumberFormat="1" applyFont="1" applyBorder="1" applyAlignment="1">
      <alignment horizontal="center" vertical="center" wrapText="1"/>
    </xf>
    <xf numFmtId="171" fontId="4" fillId="0" borderId="1" xfId="13" applyNumberFormat="1" applyFont="1" applyBorder="1" applyAlignment="1">
      <alignment horizontal="center" vertical="center" wrapText="1"/>
    </xf>
    <xf numFmtId="171" fontId="8" fillId="0" borderId="1" xfId="13" applyNumberFormat="1" applyFont="1" applyBorder="1" applyAlignment="1">
      <alignment horizontal="center" vertical="center" wrapText="1"/>
    </xf>
    <xf numFmtId="165" fontId="6" fillId="5" borderId="1" xfId="7" applyNumberFormat="1" applyFont="1" applyFill="1" applyBorder="1" applyAlignment="1">
      <alignment horizontal="right"/>
    </xf>
    <xf numFmtId="0" fontId="6" fillId="5" borderId="0" xfId="7" applyFont="1" applyFill="1"/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168" fontId="4" fillId="2" borderId="1" xfId="2" applyFont="1" applyFill="1" applyBorder="1" applyAlignment="1">
      <alignment vertical="top" wrapText="1"/>
    </xf>
    <xf numFmtId="0" fontId="15" fillId="0" borderId="1" xfId="7" applyFont="1" applyBorder="1" applyAlignment="1">
      <alignment horizontal="center" vertical="center" wrapText="1"/>
    </xf>
    <xf numFmtId="0" fontId="15" fillId="0" borderId="1" xfId="7" applyFont="1" applyBorder="1" applyAlignment="1">
      <alignment horizontal="left"/>
    </xf>
    <xf numFmtId="0" fontId="15" fillId="0" borderId="1" xfId="7" applyFont="1" applyFill="1" applyBorder="1" applyAlignment="1">
      <alignment vertical="center" wrapText="1"/>
    </xf>
    <xf numFmtId="0" fontId="14" fillId="2" borderId="1" xfId="7" applyFont="1" applyFill="1" applyBorder="1" applyAlignment="1">
      <alignment horizontal="left" vertical="center" wrapText="1"/>
    </xf>
    <xf numFmtId="0" fontId="14" fillId="0" borderId="1" xfId="7" applyFont="1" applyFill="1" applyBorder="1" applyAlignment="1">
      <alignment wrapText="1"/>
    </xf>
    <xf numFmtId="168" fontId="50" fillId="7" borderId="1" xfId="8" applyFont="1" applyFill="1" applyBorder="1" applyAlignment="1">
      <alignment wrapText="1"/>
    </xf>
    <xf numFmtId="168" fontId="50" fillId="7" borderId="1" xfId="8" applyFont="1" applyFill="1" applyBorder="1" applyAlignment="1">
      <alignment horizontal="center"/>
    </xf>
    <xf numFmtId="49" fontId="50" fillId="7" borderId="1" xfId="8" applyNumberFormat="1" applyFont="1" applyFill="1" applyBorder="1" applyAlignment="1">
      <alignment horizontal="center"/>
    </xf>
    <xf numFmtId="165" fontId="50" fillId="0" borderId="1" xfId="8" applyNumberFormat="1" applyFont="1" applyFill="1" applyBorder="1" applyAlignment="1"/>
    <xf numFmtId="168" fontId="51" fillId="7" borderId="1" xfId="8" applyFont="1" applyFill="1" applyBorder="1" applyAlignment="1">
      <alignment wrapText="1"/>
    </xf>
    <xf numFmtId="168" fontId="51" fillId="7" borderId="1" xfId="8" applyFont="1" applyFill="1" applyBorder="1" applyAlignment="1">
      <alignment horizontal="center"/>
    </xf>
    <xf numFmtId="49" fontId="51" fillId="7" borderId="1" xfId="8" applyNumberFormat="1" applyFont="1" applyFill="1" applyBorder="1" applyAlignment="1">
      <alignment horizontal="center"/>
    </xf>
    <xf numFmtId="165" fontId="51" fillId="0" borderId="1" xfId="8" applyNumberFormat="1" applyFont="1" applyFill="1" applyBorder="1" applyAlignment="1"/>
    <xf numFmtId="0" fontId="15" fillId="2" borderId="1" xfId="7" applyFont="1" applyFill="1" applyBorder="1" applyAlignment="1">
      <alignment horizontal="center" vertical="center" wrapText="1"/>
    </xf>
    <xf numFmtId="49" fontId="14" fillId="2" borderId="1" xfId="7" applyNumberFormat="1" applyFont="1" applyFill="1" applyBorder="1" applyAlignment="1">
      <alignment horizontal="center" vertical="center"/>
    </xf>
    <xf numFmtId="0" fontId="14" fillId="2" borderId="1" xfId="7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168" fontId="50" fillId="6" borderId="1" xfId="8" applyFont="1" applyFill="1" applyBorder="1" applyAlignment="1">
      <alignment wrapText="1"/>
    </xf>
    <xf numFmtId="0" fontId="6" fillId="5" borderId="1" xfId="0" applyFont="1" applyFill="1" applyBorder="1" applyAlignment="1">
      <alignment horizontal="left" vertical="top" wrapText="1"/>
    </xf>
    <xf numFmtId="168" fontId="27" fillId="4" borderId="1" xfId="8" applyFont="1" applyFill="1" applyBorder="1" applyAlignment="1"/>
    <xf numFmtId="168" fontId="26" fillId="5" borderId="1" xfId="2" applyFont="1" applyFill="1" applyBorder="1" applyAlignment="1">
      <alignment horizontal="left" wrapText="1"/>
    </xf>
    <xf numFmtId="168" fontId="27" fillId="5" borderId="1" xfId="8" applyFont="1" applyFill="1" applyBorder="1" applyAlignment="1">
      <alignment horizontal="center"/>
    </xf>
    <xf numFmtId="49" fontId="27" fillId="5" borderId="1" xfId="8" applyNumberFormat="1" applyFont="1" applyFill="1" applyBorder="1" applyAlignment="1">
      <alignment horizontal="center"/>
    </xf>
    <xf numFmtId="165" fontId="27" fillId="5" borderId="1" xfId="8" applyNumberFormat="1" applyFont="1" applyFill="1" applyBorder="1" applyAlignment="1"/>
    <xf numFmtId="168" fontId="27" fillId="8" borderId="1" xfId="8" applyFont="1" applyFill="1" applyBorder="1" applyAlignment="1"/>
    <xf numFmtId="168" fontId="26" fillId="5" borderId="1" xfId="2" applyFont="1" applyFill="1" applyBorder="1" applyAlignment="1">
      <alignment wrapText="1"/>
    </xf>
    <xf numFmtId="0" fontId="14" fillId="5" borderId="1" xfId="7" applyFont="1" applyFill="1" applyBorder="1" applyAlignment="1"/>
    <xf numFmtId="49" fontId="6" fillId="2" borderId="8" xfId="7" applyNumberFormat="1" applyFont="1" applyFill="1" applyBorder="1" applyAlignment="1">
      <alignment horizontal="center"/>
    </xf>
    <xf numFmtId="49" fontId="6" fillId="5" borderId="9" xfId="8" applyNumberFormat="1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3" fontId="53" fillId="0" borderId="1" xfId="0" applyNumberFormat="1" applyFont="1" applyBorder="1" applyAlignment="1">
      <alignment horizontal="left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165" fontId="24" fillId="2" borderId="1" xfId="13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/>
    <xf numFmtId="0" fontId="16" fillId="5" borderId="0" xfId="7" applyFont="1" applyFill="1" applyAlignment="1">
      <alignment horizontal="center"/>
    </xf>
    <xf numFmtId="0" fontId="16" fillId="5" borderId="0" xfId="7" applyFont="1" applyFill="1"/>
    <xf numFmtId="49" fontId="27" fillId="9" borderId="9" xfId="8" applyNumberFormat="1" applyFont="1" applyFill="1" applyBorder="1" applyAlignment="1">
      <alignment horizontal="center"/>
    </xf>
    <xf numFmtId="49" fontId="6" fillId="9" borderId="1" xfId="7" applyNumberFormat="1" applyFont="1" applyFill="1" applyBorder="1" applyAlignment="1">
      <alignment horizontal="center"/>
    </xf>
    <xf numFmtId="0" fontId="40" fillId="0" borderId="4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8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40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38" fillId="0" borderId="4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6" fillId="0" borderId="0" xfId="0" applyFont="1" applyAlignment="1">
      <alignment horizontal="center" wrapText="1"/>
    </xf>
    <xf numFmtId="0" fontId="15" fillId="0" borderId="1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8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8" xfId="7" applyFont="1" applyFill="1" applyBorder="1" applyAlignment="1">
      <alignment horizontal="center" vertical="center" wrapText="1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8" fillId="0" borderId="0" xfId="7" applyFont="1" applyFill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42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56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center" vertical="center" wrapText="1"/>
    </xf>
    <xf numFmtId="0" fontId="55" fillId="0" borderId="2" xfId="0" applyFont="1" applyBorder="1" applyAlignment="1">
      <alignment horizontal="center" vertical="top" wrapText="1"/>
    </xf>
    <xf numFmtId="0" fontId="55" fillId="0" borderId="6" xfId="0" applyFont="1" applyBorder="1" applyAlignment="1">
      <alignment horizontal="center" vertical="top" wrapText="1"/>
    </xf>
    <xf numFmtId="0" fontId="55" fillId="0" borderId="7" xfId="0" applyFont="1" applyBorder="1" applyAlignment="1">
      <alignment horizontal="center" vertical="top" wrapText="1"/>
    </xf>
    <xf numFmtId="0" fontId="55" fillId="0" borderId="0" xfId="0" applyFont="1" applyAlignment="1"/>
    <xf numFmtId="0" fontId="55" fillId="0" borderId="0" xfId="0" applyFont="1" applyAlignment="1">
      <alignment horizontal="left" vertical="center" wrapText="1"/>
    </xf>
    <xf numFmtId="0" fontId="54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top" wrapText="1"/>
    </xf>
    <xf numFmtId="0" fontId="55" fillId="0" borderId="0" xfId="0" applyFont="1" applyAlignment="1">
      <alignment wrapText="1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4" fillId="0" borderId="0" xfId="0" applyFont="1" applyAlignment="1">
      <alignment horizontal="center" vertical="center"/>
    </xf>
    <xf numFmtId="0" fontId="55" fillId="0" borderId="0" xfId="0" applyFont="1" applyFill="1" applyBorder="1" applyAlignment="1">
      <alignment horizontal="center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37" zoomScale="82" zoomScaleNormal="82" workbookViewId="0">
      <selection activeCell="B39" sqref="B39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71" t="s">
        <v>230</v>
      </c>
    </row>
    <row r="2" spans="1:2" ht="15.75" x14ac:dyDescent="0.25">
      <c r="B2" s="171" t="s">
        <v>0</v>
      </c>
    </row>
    <row r="3" spans="1:2" ht="15.75" x14ac:dyDescent="0.25">
      <c r="A3" s="184"/>
      <c r="B3" s="171" t="s">
        <v>1</v>
      </c>
    </row>
    <row r="4" spans="1:2" ht="15.75" x14ac:dyDescent="0.25">
      <c r="B4" s="171" t="s">
        <v>2</v>
      </c>
    </row>
    <row r="5" spans="1:2" x14ac:dyDescent="0.25">
      <c r="B5" s="182"/>
    </row>
    <row r="6" spans="1:2" x14ac:dyDescent="0.25">
      <c r="B6" s="182"/>
    </row>
    <row r="7" spans="1:2" ht="63" customHeight="1" x14ac:dyDescent="0.3">
      <c r="A7" s="370" t="s">
        <v>262</v>
      </c>
      <c r="B7" s="370"/>
    </row>
    <row r="8" spans="1:2" ht="60" customHeight="1" x14ac:dyDescent="0.25">
      <c r="A8" s="371" t="s">
        <v>263</v>
      </c>
      <c r="B8" s="372"/>
    </row>
    <row r="9" spans="1:2" ht="16.5" customHeight="1" x14ac:dyDescent="0.25">
      <c r="A9" s="229">
        <v>1</v>
      </c>
      <c r="B9" s="229">
        <v>2</v>
      </c>
    </row>
    <row r="10" spans="1:2" ht="19.5" x14ac:dyDescent="0.25">
      <c r="A10" s="373" t="s">
        <v>264</v>
      </c>
      <c r="B10" s="374"/>
    </row>
    <row r="11" spans="1:2" ht="36" customHeight="1" x14ac:dyDescent="0.25">
      <c r="A11" s="183" t="s">
        <v>265</v>
      </c>
      <c r="B11" s="229" t="s">
        <v>266</v>
      </c>
    </row>
    <row r="12" spans="1:2" ht="39.75" customHeight="1" x14ac:dyDescent="0.25">
      <c r="A12" s="183" t="s">
        <v>267</v>
      </c>
      <c r="B12" s="229" t="s">
        <v>268</v>
      </c>
    </row>
    <row r="13" spans="1:2" ht="22.5" customHeight="1" x14ac:dyDescent="0.25">
      <c r="A13" s="183" t="s">
        <v>239</v>
      </c>
      <c r="B13" s="229" t="s">
        <v>238</v>
      </c>
    </row>
    <row r="14" spans="1:2" ht="22.5" customHeight="1" x14ac:dyDescent="0.25">
      <c r="A14" s="183" t="s">
        <v>269</v>
      </c>
      <c r="B14" s="229" t="s">
        <v>270</v>
      </c>
    </row>
    <row r="15" spans="1:2" ht="63" customHeight="1" x14ac:dyDescent="0.25">
      <c r="A15" s="185" t="s">
        <v>372</v>
      </c>
      <c r="B15" s="3" t="s">
        <v>373</v>
      </c>
    </row>
    <row r="16" spans="1:2" ht="63.75" customHeight="1" x14ac:dyDescent="0.25">
      <c r="A16" s="185" t="s">
        <v>374</v>
      </c>
      <c r="B16" s="3" t="s">
        <v>375</v>
      </c>
    </row>
    <row r="17" spans="1:2" ht="61.5" customHeight="1" x14ac:dyDescent="0.25">
      <c r="A17" s="185" t="s">
        <v>376</v>
      </c>
      <c r="B17" s="3" t="s">
        <v>377</v>
      </c>
    </row>
    <row r="18" spans="1:2" ht="37.5" x14ac:dyDescent="0.25">
      <c r="A18" s="183" t="s">
        <v>271</v>
      </c>
      <c r="B18" s="229" t="s">
        <v>272</v>
      </c>
    </row>
    <row r="19" spans="1:2" ht="37.5" x14ac:dyDescent="0.25">
      <c r="A19" s="183" t="s">
        <v>273</v>
      </c>
      <c r="B19" s="229" t="s">
        <v>274</v>
      </c>
    </row>
    <row r="20" spans="1:2" ht="18.75" x14ac:dyDescent="0.25">
      <c r="A20" s="183" t="s">
        <v>275</v>
      </c>
      <c r="B20" s="229" t="s">
        <v>276</v>
      </c>
    </row>
    <row r="21" spans="1:2" ht="34.5" customHeight="1" x14ac:dyDescent="0.25">
      <c r="A21" s="183" t="s">
        <v>277</v>
      </c>
      <c r="B21" s="229" t="s">
        <v>278</v>
      </c>
    </row>
    <row r="22" spans="1:2" ht="75" customHeight="1" x14ac:dyDescent="0.25">
      <c r="A22" s="183" t="s">
        <v>279</v>
      </c>
      <c r="B22" s="229" t="s">
        <v>280</v>
      </c>
    </row>
    <row r="23" spans="1:2" ht="56.25" customHeight="1" x14ac:dyDescent="0.25">
      <c r="A23" s="183" t="s">
        <v>281</v>
      </c>
      <c r="B23" s="229" t="s">
        <v>282</v>
      </c>
    </row>
    <row r="24" spans="1:2" ht="57.75" customHeight="1" x14ac:dyDescent="0.25">
      <c r="A24" s="183" t="s">
        <v>283</v>
      </c>
      <c r="B24" s="229" t="s">
        <v>284</v>
      </c>
    </row>
    <row r="25" spans="1:2" ht="37.5" x14ac:dyDescent="0.25">
      <c r="A25" s="183" t="s">
        <v>285</v>
      </c>
      <c r="B25" s="229" t="s">
        <v>286</v>
      </c>
    </row>
    <row r="26" spans="1:2" ht="23.25" customHeight="1" x14ac:dyDescent="0.25">
      <c r="A26" s="183" t="s">
        <v>287</v>
      </c>
      <c r="B26" s="229" t="s">
        <v>288</v>
      </c>
    </row>
    <row r="27" spans="1:2" ht="17.25" customHeight="1" x14ac:dyDescent="0.25">
      <c r="A27" s="183" t="s">
        <v>289</v>
      </c>
      <c r="B27" s="229" t="s">
        <v>290</v>
      </c>
    </row>
    <row r="28" spans="1:2" ht="21" customHeight="1" x14ac:dyDescent="0.25">
      <c r="A28" s="230" t="s">
        <v>499</v>
      </c>
      <c r="B28" s="229" t="s">
        <v>219</v>
      </c>
    </row>
    <row r="29" spans="1:2" s="184" customFormat="1" ht="36" customHeight="1" x14ac:dyDescent="0.25">
      <c r="A29" s="230" t="s">
        <v>500</v>
      </c>
      <c r="B29" s="229" t="s">
        <v>291</v>
      </c>
    </row>
    <row r="30" spans="1:2" ht="72" customHeight="1" x14ac:dyDescent="0.25">
      <c r="A30" s="230" t="s">
        <v>501</v>
      </c>
      <c r="B30" s="229" t="s">
        <v>292</v>
      </c>
    </row>
    <row r="31" spans="1:2" ht="37.5" x14ac:dyDescent="0.25">
      <c r="A31" s="230" t="s">
        <v>502</v>
      </c>
      <c r="B31" s="229" t="s">
        <v>293</v>
      </c>
    </row>
    <row r="32" spans="1:2" ht="18.75" x14ac:dyDescent="0.25">
      <c r="A32" s="230" t="s">
        <v>503</v>
      </c>
      <c r="B32" s="229" t="s">
        <v>217</v>
      </c>
    </row>
    <row r="33" spans="1:2" ht="36" customHeight="1" x14ac:dyDescent="0.25">
      <c r="A33" s="230" t="s">
        <v>504</v>
      </c>
      <c r="B33" s="229" t="s">
        <v>216</v>
      </c>
    </row>
    <row r="34" spans="1:2" ht="36.75" customHeight="1" x14ac:dyDescent="0.25">
      <c r="A34" s="230" t="s">
        <v>505</v>
      </c>
      <c r="B34" s="229" t="s">
        <v>215</v>
      </c>
    </row>
    <row r="35" spans="1:2" ht="18.75" x14ac:dyDescent="0.25">
      <c r="A35" s="230" t="s">
        <v>506</v>
      </c>
      <c r="B35" s="229" t="s">
        <v>294</v>
      </c>
    </row>
    <row r="36" spans="1:2" ht="56.25" customHeight="1" x14ac:dyDescent="0.25">
      <c r="A36" s="185" t="s">
        <v>507</v>
      </c>
      <c r="B36" s="229" t="s">
        <v>295</v>
      </c>
    </row>
    <row r="37" spans="1:2" ht="23.25" customHeight="1" x14ac:dyDescent="0.25">
      <c r="A37" s="185" t="s">
        <v>508</v>
      </c>
      <c r="B37" s="229" t="s">
        <v>296</v>
      </c>
    </row>
    <row r="38" spans="1:2" ht="21" customHeight="1" x14ac:dyDescent="0.25">
      <c r="A38" s="183" t="s">
        <v>297</v>
      </c>
      <c r="B38" s="229" t="s">
        <v>298</v>
      </c>
    </row>
    <row r="39" spans="1:2" ht="76.5" customHeight="1" x14ac:dyDescent="0.25">
      <c r="A39" s="183" t="s">
        <v>299</v>
      </c>
      <c r="B39" s="229" t="s">
        <v>378</v>
      </c>
    </row>
    <row r="40" spans="1:2" ht="57.75" customHeight="1" x14ac:dyDescent="0.25">
      <c r="A40" s="183" t="s">
        <v>509</v>
      </c>
      <c r="B40" s="229" t="s">
        <v>300</v>
      </c>
    </row>
    <row r="41" spans="1:2" ht="39" customHeight="1" x14ac:dyDescent="0.25">
      <c r="A41" s="183" t="s">
        <v>301</v>
      </c>
      <c r="B41" s="229" t="s">
        <v>302</v>
      </c>
    </row>
    <row r="42" spans="1:2" ht="36" customHeight="1" x14ac:dyDescent="0.25">
      <c r="A42" s="183" t="s">
        <v>510</v>
      </c>
      <c r="B42" s="229" t="s">
        <v>303</v>
      </c>
    </row>
    <row r="43" spans="1:2" ht="19.5" x14ac:dyDescent="0.35">
      <c r="A43" s="186" t="s">
        <v>304</v>
      </c>
      <c r="B43" s="187"/>
    </row>
    <row r="44" spans="1:2" ht="35.25" customHeight="1" x14ac:dyDescent="0.3">
      <c r="A44" s="188" t="s">
        <v>305</v>
      </c>
      <c r="B44" s="231" t="s">
        <v>306</v>
      </c>
    </row>
    <row r="45" spans="1:2" ht="19.5" x14ac:dyDescent="0.35">
      <c r="A45" s="189" t="s">
        <v>307</v>
      </c>
      <c r="B45" s="190"/>
    </row>
    <row r="46" spans="1:2" ht="57" customHeight="1" x14ac:dyDescent="0.25">
      <c r="A46" s="188" t="s">
        <v>308</v>
      </c>
      <c r="B46" s="229" t="s">
        <v>309</v>
      </c>
    </row>
    <row r="47" spans="1:2" ht="19.5" x14ac:dyDescent="0.35">
      <c r="A47" s="375" t="s">
        <v>310</v>
      </c>
      <c r="B47" s="376"/>
    </row>
    <row r="48" spans="1:2" ht="56.25" customHeight="1" x14ac:dyDescent="0.25">
      <c r="A48" s="188" t="s">
        <v>311</v>
      </c>
      <c r="B48" s="229" t="s">
        <v>312</v>
      </c>
    </row>
    <row r="49" spans="1:93" ht="17.25" customHeight="1" x14ac:dyDescent="0.25">
      <c r="A49" s="377" t="s">
        <v>313</v>
      </c>
      <c r="B49" s="378"/>
    </row>
    <row r="50" spans="1:93" ht="41.25" customHeight="1" x14ac:dyDescent="0.25">
      <c r="A50" s="191" t="s">
        <v>314</v>
      </c>
      <c r="B50" s="229" t="s">
        <v>315</v>
      </c>
    </row>
    <row r="51" spans="1:93" ht="42.75" customHeight="1" x14ac:dyDescent="0.25">
      <c r="A51" s="191" t="s">
        <v>316</v>
      </c>
      <c r="B51" s="229" t="s">
        <v>317</v>
      </c>
    </row>
    <row r="52" spans="1:93" ht="40.5" customHeight="1" x14ac:dyDescent="0.25">
      <c r="A52" s="191" t="s">
        <v>318</v>
      </c>
      <c r="B52" s="229" t="s">
        <v>319</v>
      </c>
    </row>
    <row r="53" spans="1:93" ht="21.75" customHeight="1" x14ac:dyDescent="0.25">
      <c r="A53" s="191" t="s">
        <v>320</v>
      </c>
      <c r="B53" s="229" t="s">
        <v>321</v>
      </c>
    </row>
    <row r="54" spans="1:93" ht="37.5" customHeight="1" x14ac:dyDescent="0.25">
      <c r="A54" s="191" t="s">
        <v>322</v>
      </c>
      <c r="B54" s="229" t="s">
        <v>323</v>
      </c>
    </row>
    <row r="55" spans="1:93" ht="26.25" customHeight="1" x14ac:dyDescent="0.25">
      <c r="A55" s="191" t="s">
        <v>324</v>
      </c>
      <c r="B55" s="229" t="s">
        <v>325</v>
      </c>
    </row>
    <row r="56" spans="1:93" ht="26.25" customHeight="1" x14ac:dyDescent="0.25">
      <c r="A56" s="366" t="s">
        <v>326</v>
      </c>
      <c r="B56" s="379"/>
    </row>
    <row r="57" spans="1:93" ht="60" customHeight="1" x14ac:dyDescent="0.25">
      <c r="A57" s="191" t="s">
        <v>327</v>
      </c>
      <c r="B57" s="229" t="s">
        <v>300</v>
      </c>
    </row>
    <row r="58" spans="1:93" ht="19.5" customHeight="1" x14ac:dyDescent="0.25">
      <c r="A58" s="191" t="s">
        <v>498</v>
      </c>
      <c r="B58" s="229" t="s">
        <v>288</v>
      </c>
    </row>
    <row r="59" spans="1:93" ht="30.75" customHeight="1" x14ac:dyDescent="0.25">
      <c r="A59" s="366" t="s">
        <v>328</v>
      </c>
      <c r="B59" s="367"/>
    </row>
    <row r="60" spans="1:93" ht="37.5" customHeight="1" x14ac:dyDescent="0.25">
      <c r="A60" s="191" t="s">
        <v>329</v>
      </c>
      <c r="B60" s="229" t="s">
        <v>278</v>
      </c>
    </row>
    <row r="61" spans="1:93" s="184" customFormat="1" ht="18.75" x14ac:dyDescent="0.3">
      <c r="A61" s="232"/>
      <c r="B61" s="233"/>
    </row>
    <row r="62" spans="1:93" ht="18.75" x14ac:dyDescent="0.3">
      <c r="A62" s="234" t="s">
        <v>330</v>
      </c>
      <c r="B62" s="235" t="s">
        <v>379</v>
      </c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84"/>
      <c r="BE62" s="184"/>
      <c r="BF62" s="184"/>
      <c r="BG62" s="184"/>
      <c r="BH62" s="184"/>
      <c r="BI62" s="184"/>
      <c r="BJ62" s="184"/>
      <c r="BK62" s="184"/>
      <c r="BL62" s="184"/>
      <c r="BM62" s="184"/>
      <c r="BN62" s="184"/>
      <c r="BO62" s="184"/>
      <c r="BP62" s="184"/>
      <c r="BQ62" s="184"/>
      <c r="BR62" s="184"/>
      <c r="BS62" s="184"/>
      <c r="BT62" s="184"/>
      <c r="BU62" s="184"/>
      <c r="BV62" s="184"/>
      <c r="BW62" s="184"/>
      <c r="BX62" s="184"/>
      <c r="BY62" s="184"/>
      <c r="BZ62" s="184"/>
      <c r="CA62" s="184"/>
      <c r="CB62" s="184"/>
      <c r="CC62" s="184"/>
      <c r="CD62" s="184"/>
      <c r="CE62" s="184"/>
      <c r="CF62" s="184"/>
      <c r="CG62" s="184"/>
      <c r="CH62" s="184"/>
      <c r="CI62" s="184"/>
      <c r="CJ62" s="184"/>
      <c r="CK62" s="184"/>
      <c r="CL62" s="184"/>
      <c r="CM62" s="184"/>
      <c r="CN62" s="184"/>
      <c r="CO62" s="184"/>
    </row>
    <row r="63" spans="1:93" x14ac:dyDescent="0.25">
      <c r="A63" s="236"/>
      <c r="B63" s="236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  <c r="AF63" s="184"/>
      <c r="AG63" s="184"/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84"/>
      <c r="BF63" s="184"/>
      <c r="BG63" s="184"/>
      <c r="BH63" s="184"/>
      <c r="BI63" s="184"/>
      <c r="BJ63" s="184"/>
      <c r="BK63" s="184"/>
      <c r="BL63" s="184"/>
      <c r="BM63" s="184"/>
      <c r="BN63" s="184"/>
      <c r="BO63" s="184"/>
      <c r="BP63" s="184"/>
      <c r="BQ63" s="184"/>
      <c r="BR63" s="184"/>
      <c r="BS63" s="184"/>
      <c r="BT63" s="184"/>
      <c r="BU63" s="184"/>
      <c r="BV63" s="184"/>
      <c r="BW63" s="184"/>
      <c r="BX63" s="184"/>
      <c r="BY63" s="184"/>
      <c r="BZ63" s="184"/>
      <c r="CA63" s="184"/>
      <c r="CB63" s="184"/>
      <c r="CC63" s="184"/>
      <c r="CD63" s="184"/>
      <c r="CE63" s="184"/>
      <c r="CF63" s="184"/>
      <c r="CG63" s="184"/>
      <c r="CH63" s="184"/>
      <c r="CI63" s="184"/>
      <c r="CJ63" s="184"/>
      <c r="CK63" s="184"/>
      <c r="CL63" s="184"/>
      <c r="CM63" s="184"/>
      <c r="CN63" s="184"/>
      <c r="CO63" s="184"/>
    </row>
    <row r="64" spans="1:93" x14ac:dyDescent="0.25">
      <c r="A64" s="236"/>
      <c r="B64" s="236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  <c r="Z64" s="184"/>
      <c r="AA64" s="184"/>
      <c r="AB64" s="184"/>
      <c r="AC64" s="184"/>
      <c r="AD64" s="184"/>
      <c r="AE64" s="184"/>
      <c r="AF64" s="184"/>
      <c r="AG64" s="184"/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184"/>
      <c r="AT64" s="184"/>
      <c r="AU64" s="184"/>
      <c r="AV64" s="184"/>
      <c r="AW64" s="184"/>
      <c r="AX64" s="184"/>
      <c r="AY64" s="184"/>
      <c r="AZ64" s="184"/>
      <c r="BA64" s="184"/>
      <c r="BB64" s="184"/>
      <c r="BC64" s="184"/>
      <c r="BD64" s="184"/>
      <c r="BE64" s="184"/>
      <c r="BF64" s="184"/>
      <c r="BG64" s="184"/>
      <c r="BH64" s="184"/>
      <c r="BI64" s="184"/>
      <c r="BJ64" s="184"/>
      <c r="BK64" s="184"/>
      <c r="BL64" s="184"/>
      <c r="BM64" s="184"/>
      <c r="BN64" s="184"/>
      <c r="BO64" s="184"/>
      <c r="BP64" s="184"/>
      <c r="BQ64" s="184"/>
      <c r="BR64" s="184"/>
      <c r="BS64" s="184"/>
      <c r="BT64" s="184"/>
      <c r="BU64" s="184"/>
      <c r="BV64" s="184"/>
      <c r="BW64" s="184"/>
      <c r="BX64" s="184"/>
      <c r="BY64" s="184"/>
      <c r="BZ64" s="184"/>
      <c r="CA64" s="184"/>
      <c r="CB64" s="184"/>
      <c r="CC64" s="184"/>
      <c r="CD64" s="184"/>
      <c r="CE64" s="184"/>
      <c r="CF64" s="184"/>
      <c r="CG64" s="184"/>
      <c r="CH64" s="184"/>
      <c r="CI64" s="184"/>
      <c r="CJ64" s="184"/>
      <c r="CK64" s="184"/>
      <c r="CL64" s="184"/>
      <c r="CM64" s="184"/>
      <c r="CN64" s="184"/>
      <c r="CO64" s="184"/>
    </row>
    <row r="65" spans="9:93" x14ac:dyDescent="0.25"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84"/>
      <c r="BH65" s="184"/>
      <c r="BI65" s="184"/>
      <c r="BJ65" s="184"/>
      <c r="BK65" s="184"/>
      <c r="BL65" s="184"/>
      <c r="BM65" s="184"/>
      <c r="BN65" s="184"/>
      <c r="BO65" s="184"/>
      <c r="BP65" s="184"/>
      <c r="BQ65" s="184"/>
      <c r="BR65" s="184"/>
      <c r="BS65" s="184"/>
      <c r="BT65" s="184"/>
      <c r="BU65" s="184"/>
      <c r="BV65" s="184"/>
      <c r="BW65" s="184"/>
      <c r="BX65" s="184"/>
      <c r="BY65" s="184"/>
      <c r="BZ65" s="184"/>
      <c r="CA65" s="184"/>
      <c r="CB65" s="184"/>
      <c r="CC65" s="184"/>
      <c r="CD65" s="184"/>
      <c r="CE65" s="184"/>
      <c r="CF65" s="184"/>
      <c r="CG65" s="184"/>
      <c r="CH65" s="184"/>
      <c r="CI65" s="184"/>
      <c r="CJ65" s="184"/>
      <c r="CK65" s="184"/>
      <c r="CL65" s="184"/>
      <c r="CM65" s="184"/>
      <c r="CN65" s="184"/>
      <c r="CO65" s="184"/>
    </row>
    <row r="66" spans="9:93" x14ac:dyDescent="0.25"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84"/>
      <c r="BI66" s="184"/>
      <c r="BJ66" s="184"/>
      <c r="BK66" s="184"/>
      <c r="BL66" s="184"/>
      <c r="BM66" s="184"/>
      <c r="BN66" s="184"/>
      <c r="BO66" s="184"/>
      <c r="BP66" s="184"/>
      <c r="BQ66" s="184"/>
      <c r="BR66" s="184"/>
      <c r="BS66" s="184"/>
      <c r="BT66" s="184"/>
      <c r="BU66" s="184"/>
      <c r="BV66" s="184"/>
      <c r="BW66" s="184"/>
      <c r="BX66" s="184"/>
      <c r="BY66" s="184"/>
      <c r="BZ66" s="184"/>
      <c r="CA66" s="184"/>
      <c r="CB66" s="184"/>
      <c r="CC66" s="184"/>
      <c r="CD66" s="184"/>
      <c r="CE66" s="184"/>
      <c r="CF66" s="184"/>
      <c r="CG66" s="184"/>
      <c r="CH66" s="184"/>
      <c r="CI66" s="184"/>
      <c r="CJ66" s="184"/>
      <c r="CK66" s="184"/>
      <c r="CL66" s="184"/>
      <c r="CM66" s="184"/>
      <c r="CN66" s="184"/>
      <c r="CO66" s="184"/>
    </row>
    <row r="67" spans="9:93" x14ac:dyDescent="0.25"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  <c r="BI67" s="184"/>
      <c r="BJ67" s="184"/>
      <c r="BK67" s="184"/>
      <c r="BL67" s="184"/>
      <c r="BM67" s="184"/>
      <c r="BN67" s="184"/>
      <c r="BO67" s="184"/>
      <c r="BP67" s="184"/>
      <c r="BQ67" s="184"/>
      <c r="BR67" s="184"/>
      <c r="BS67" s="184"/>
      <c r="BT67" s="184"/>
      <c r="BU67" s="184"/>
      <c r="BV67" s="184"/>
      <c r="BW67" s="184"/>
      <c r="BX67" s="184"/>
      <c r="BY67" s="184"/>
      <c r="BZ67" s="184"/>
      <c r="CA67" s="184"/>
      <c r="CB67" s="184"/>
      <c r="CC67" s="184"/>
      <c r="CD67" s="184"/>
      <c r="CE67" s="184"/>
      <c r="CF67" s="184"/>
      <c r="CG67" s="184"/>
      <c r="CH67" s="184"/>
      <c r="CI67" s="184"/>
      <c r="CJ67" s="184"/>
      <c r="CK67" s="184"/>
      <c r="CL67" s="184"/>
      <c r="CM67" s="184"/>
      <c r="CN67" s="184"/>
      <c r="CO67" s="184"/>
    </row>
    <row r="68" spans="9:93" x14ac:dyDescent="0.25"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184"/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184"/>
      <c r="AT68" s="184"/>
      <c r="AU68" s="184"/>
      <c r="AV68" s="184"/>
      <c r="AW68" s="184"/>
      <c r="AX68" s="184"/>
      <c r="AY68" s="184"/>
      <c r="AZ68" s="184"/>
      <c r="BA68" s="184"/>
      <c r="BB68" s="184"/>
      <c r="BC68" s="184"/>
      <c r="BD68" s="184"/>
      <c r="BE68" s="184"/>
      <c r="BF68" s="184"/>
      <c r="BG68" s="184"/>
      <c r="BH68" s="184"/>
      <c r="BI68" s="184"/>
      <c r="BJ68" s="184"/>
      <c r="BK68" s="184"/>
      <c r="BL68" s="184"/>
      <c r="BM68" s="184"/>
      <c r="BN68" s="184"/>
      <c r="BO68" s="184"/>
      <c r="BP68" s="184"/>
      <c r="BQ68" s="184"/>
      <c r="BR68" s="184"/>
      <c r="BS68" s="184"/>
      <c r="BT68" s="184"/>
      <c r="BU68" s="184"/>
      <c r="BV68" s="184"/>
      <c r="BW68" s="184"/>
      <c r="BX68" s="184"/>
      <c r="BY68" s="184"/>
      <c r="BZ68" s="184"/>
      <c r="CA68" s="184"/>
      <c r="CB68" s="184"/>
      <c r="CC68" s="184"/>
      <c r="CD68" s="184"/>
      <c r="CE68" s="184"/>
      <c r="CF68" s="184"/>
      <c r="CG68" s="184"/>
      <c r="CH68" s="184"/>
      <c r="CI68" s="184"/>
      <c r="CJ68" s="184"/>
      <c r="CK68" s="184"/>
      <c r="CL68" s="184"/>
      <c r="CM68" s="184"/>
      <c r="CN68" s="184"/>
      <c r="CO68" s="184"/>
    </row>
    <row r="69" spans="9:93" x14ac:dyDescent="0.25"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  <c r="BI69" s="184"/>
      <c r="BJ69" s="184"/>
      <c r="BK69" s="184"/>
      <c r="BL69" s="184"/>
      <c r="BM69" s="184"/>
      <c r="BN69" s="184"/>
      <c r="BO69" s="184"/>
      <c r="BP69" s="184"/>
      <c r="BQ69" s="184"/>
      <c r="BR69" s="184"/>
      <c r="BS69" s="184"/>
      <c r="BT69" s="184"/>
      <c r="BU69" s="184"/>
      <c r="BV69" s="184"/>
      <c r="BW69" s="184"/>
      <c r="BX69" s="184"/>
      <c r="BY69" s="184"/>
      <c r="BZ69" s="184"/>
      <c r="CA69" s="184"/>
      <c r="CB69" s="184"/>
      <c r="CC69" s="184"/>
      <c r="CD69" s="184"/>
      <c r="CE69" s="184"/>
      <c r="CF69" s="184"/>
      <c r="CG69" s="184"/>
      <c r="CH69" s="184"/>
      <c r="CI69" s="184"/>
      <c r="CJ69" s="184"/>
      <c r="CK69" s="184"/>
      <c r="CL69" s="184"/>
      <c r="CM69" s="184"/>
      <c r="CN69" s="184"/>
      <c r="CO69" s="184"/>
    </row>
    <row r="70" spans="9:93" x14ac:dyDescent="0.25"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  <c r="BI70" s="184"/>
      <c r="BJ70" s="184"/>
      <c r="BK70" s="184"/>
      <c r="BL70" s="184"/>
      <c r="BM70" s="184"/>
      <c r="BN70" s="184"/>
      <c r="BO70" s="184"/>
      <c r="BP70" s="184"/>
      <c r="BQ70" s="184"/>
      <c r="BR70" s="184"/>
      <c r="BS70" s="184"/>
      <c r="BT70" s="184"/>
      <c r="BU70" s="184"/>
      <c r="BV70" s="184"/>
      <c r="BW70" s="184"/>
      <c r="BX70" s="184"/>
      <c r="BY70" s="184"/>
      <c r="BZ70" s="184"/>
      <c r="CA70" s="184"/>
      <c r="CB70" s="184"/>
      <c r="CC70" s="184"/>
      <c r="CD70" s="184"/>
      <c r="CE70" s="184"/>
      <c r="CF70" s="184"/>
      <c r="CG70" s="184"/>
      <c r="CH70" s="184"/>
      <c r="CI70" s="184"/>
      <c r="CJ70" s="184"/>
      <c r="CK70" s="184"/>
      <c r="CL70" s="184"/>
      <c r="CM70" s="184"/>
      <c r="CN70" s="184"/>
      <c r="CO70" s="184"/>
    </row>
    <row r="71" spans="9:93" x14ac:dyDescent="0.25"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  <c r="BI71" s="184"/>
      <c r="BJ71" s="184"/>
      <c r="BK71" s="184"/>
      <c r="BL71" s="184"/>
      <c r="BM71" s="184"/>
      <c r="BN71" s="184"/>
      <c r="BO71" s="184"/>
      <c r="BP71" s="184"/>
      <c r="BQ71" s="184"/>
      <c r="BR71" s="184"/>
      <c r="BS71" s="184"/>
      <c r="BT71" s="184"/>
      <c r="BU71" s="184"/>
      <c r="BV71" s="184"/>
      <c r="BW71" s="184"/>
      <c r="BX71" s="184"/>
      <c r="BY71" s="184"/>
      <c r="BZ71" s="184"/>
      <c r="CA71" s="184"/>
      <c r="CB71" s="184"/>
      <c r="CC71" s="184"/>
      <c r="CD71" s="184"/>
      <c r="CE71" s="184"/>
      <c r="CF71" s="184"/>
      <c r="CG71" s="184"/>
      <c r="CH71" s="184"/>
      <c r="CI71" s="184"/>
      <c r="CJ71" s="184"/>
      <c r="CK71" s="184"/>
      <c r="CL71" s="184"/>
      <c r="CM71" s="184"/>
      <c r="CN71" s="184"/>
      <c r="CO71" s="184"/>
    </row>
    <row r="72" spans="9:93" x14ac:dyDescent="0.25"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184"/>
      <c r="AD72" s="184"/>
      <c r="AE72" s="184"/>
      <c r="AF72" s="184"/>
      <c r="AG72" s="184"/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4"/>
      <c r="BD72" s="184"/>
      <c r="BE72" s="184"/>
      <c r="BF72" s="184"/>
      <c r="BG72" s="184"/>
      <c r="BH72" s="184"/>
      <c r="BI72" s="184"/>
      <c r="BJ72" s="184"/>
      <c r="BK72" s="184"/>
      <c r="BL72" s="184"/>
      <c r="BM72" s="184"/>
      <c r="BN72" s="184"/>
      <c r="BO72" s="184"/>
      <c r="BP72" s="184"/>
      <c r="BQ72" s="184"/>
      <c r="BR72" s="184"/>
      <c r="BS72" s="184"/>
      <c r="BT72" s="184"/>
      <c r="BU72" s="184"/>
      <c r="BV72" s="184"/>
      <c r="BW72" s="184"/>
      <c r="BX72" s="184"/>
      <c r="BY72" s="184"/>
      <c r="BZ72" s="184"/>
      <c r="CA72" s="184"/>
      <c r="CB72" s="184"/>
      <c r="CC72" s="184"/>
      <c r="CD72" s="184"/>
      <c r="CE72" s="184"/>
      <c r="CF72" s="184"/>
      <c r="CG72" s="184"/>
      <c r="CH72" s="184"/>
      <c r="CI72" s="184"/>
      <c r="CJ72" s="184"/>
      <c r="CK72" s="184"/>
      <c r="CL72" s="184"/>
      <c r="CM72" s="184"/>
      <c r="CN72" s="184"/>
      <c r="CO72" s="184"/>
    </row>
    <row r="73" spans="9:93" x14ac:dyDescent="0.25"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  <c r="BI73" s="184"/>
      <c r="BJ73" s="184"/>
      <c r="BK73" s="184"/>
      <c r="BL73" s="184"/>
      <c r="BM73" s="184"/>
      <c r="BN73" s="184"/>
      <c r="BO73" s="184"/>
      <c r="BP73" s="184"/>
      <c r="BQ73" s="184"/>
      <c r="BR73" s="184"/>
      <c r="BS73" s="184"/>
      <c r="BT73" s="184"/>
      <c r="BU73" s="184"/>
      <c r="BV73" s="184"/>
      <c r="BW73" s="184"/>
      <c r="BX73" s="184"/>
      <c r="BY73" s="184"/>
      <c r="BZ73" s="184"/>
      <c r="CA73" s="184"/>
      <c r="CB73" s="184"/>
      <c r="CC73" s="184"/>
      <c r="CD73" s="184"/>
      <c r="CE73" s="184"/>
      <c r="CF73" s="184"/>
      <c r="CG73" s="184"/>
      <c r="CH73" s="184"/>
      <c r="CI73" s="184"/>
      <c r="CJ73" s="184"/>
      <c r="CK73" s="184"/>
      <c r="CL73" s="184"/>
      <c r="CM73" s="184"/>
      <c r="CN73" s="184"/>
      <c r="CO73" s="184"/>
    </row>
    <row r="81" spans="2:3" ht="18.75" x14ac:dyDescent="0.25">
      <c r="B81" s="368"/>
      <c r="C81" s="369"/>
    </row>
  </sheetData>
  <mergeCells count="8">
    <mergeCell ref="A59:B59"/>
    <mergeCell ref="B81:C81"/>
    <mergeCell ref="A7:B7"/>
    <mergeCell ref="A8:B8"/>
    <mergeCell ref="A10:B10"/>
    <mergeCell ref="A47:B47"/>
    <mergeCell ref="A49:B49"/>
    <mergeCell ref="A56:B56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zoomScale="70" zoomScaleNormal="70" workbookViewId="0">
      <selection activeCell="E19" sqref="E1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1" t="s">
        <v>346</v>
      </c>
    </row>
    <row r="2" spans="1:3" ht="15.75" x14ac:dyDescent="0.25">
      <c r="C2" s="171" t="s">
        <v>0</v>
      </c>
    </row>
    <row r="3" spans="1:3" ht="15.75" x14ac:dyDescent="0.25">
      <c r="C3" s="171" t="s">
        <v>1</v>
      </c>
    </row>
    <row r="4" spans="1:3" ht="15.75" x14ac:dyDescent="0.25">
      <c r="C4" s="171" t="s">
        <v>2</v>
      </c>
    </row>
    <row r="5" spans="1:3" x14ac:dyDescent="0.25">
      <c r="C5" s="182"/>
    </row>
    <row r="9" spans="1:3" ht="52.5" customHeight="1" x14ac:dyDescent="0.25">
      <c r="A9" s="385" t="s">
        <v>382</v>
      </c>
      <c r="B9" s="385"/>
      <c r="C9" s="385"/>
    </row>
    <row r="10" spans="1:3" ht="18.75" x14ac:dyDescent="0.3">
      <c r="A10" s="222"/>
    </row>
    <row r="11" spans="1:3" ht="18.75" x14ac:dyDescent="0.25">
      <c r="A11" s="196" t="s">
        <v>347</v>
      </c>
      <c r="B11" s="196" t="s">
        <v>348</v>
      </c>
      <c r="C11" s="196" t="s">
        <v>349</v>
      </c>
    </row>
    <row r="12" spans="1:3" ht="18.75" x14ac:dyDescent="0.25">
      <c r="A12" s="405" t="s">
        <v>350</v>
      </c>
      <c r="B12" s="406" t="s">
        <v>351</v>
      </c>
      <c r="C12" s="226" t="s">
        <v>352</v>
      </c>
    </row>
    <row r="13" spans="1:3" ht="18.75" x14ac:dyDescent="0.25">
      <c r="A13" s="405"/>
      <c r="B13" s="406"/>
      <c r="C13" s="226" t="s">
        <v>353</v>
      </c>
    </row>
    <row r="14" spans="1:3" ht="37.5" x14ac:dyDescent="0.25">
      <c r="A14" s="405"/>
      <c r="B14" s="406"/>
      <c r="C14" s="226" t="s">
        <v>354</v>
      </c>
    </row>
    <row r="15" spans="1:3" ht="18.75" x14ac:dyDescent="0.25">
      <c r="A15" s="405"/>
      <c r="B15" s="406"/>
      <c r="C15" s="226" t="s">
        <v>355</v>
      </c>
    </row>
    <row r="16" spans="1:3" ht="18.75" x14ac:dyDescent="0.25">
      <c r="A16" s="405"/>
      <c r="B16" s="406"/>
      <c r="C16" s="226" t="s">
        <v>356</v>
      </c>
    </row>
    <row r="17" spans="1:3" ht="18.75" x14ac:dyDescent="0.25">
      <c r="A17" s="405"/>
      <c r="B17" s="406"/>
      <c r="C17" s="226" t="s">
        <v>357</v>
      </c>
    </row>
    <row r="18" spans="1:3" ht="37.5" x14ac:dyDescent="0.25">
      <c r="A18" s="405"/>
      <c r="B18" s="406"/>
      <c r="C18" s="226" t="s">
        <v>358</v>
      </c>
    </row>
    <row r="19" spans="1:3" ht="37.5" x14ac:dyDescent="0.25">
      <c r="A19" s="405"/>
      <c r="B19" s="406"/>
      <c r="C19" s="226" t="s">
        <v>359</v>
      </c>
    </row>
    <row r="20" spans="1:3" ht="18.75" x14ac:dyDescent="0.25">
      <c r="A20" s="405" t="s">
        <v>360</v>
      </c>
      <c r="B20" s="406" t="s">
        <v>361</v>
      </c>
      <c r="C20" s="226" t="s">
        <v>352</v>
      </c>
    </row>
    <row r="21" spans="1:3" ht="18.75" x14ac:dyDescent="0.25">
      <c r="A21" s="405"/>
      <c r="B21" s="406"/>
      <c r="C21" s="226" t="s">
        <v>353</v>
      </c>
    </row>
    <row r="22" spans="1:3" ht="37.5" x14ac:dyDescent="0.25">
      <c r="A22" s="405"/>
      <c r="B22" s="406"/>
      <c r="C22" s="226" t="s">
        <v>354</v>
      </c>
    </row>
    <row r="23" spans="1:3" ht="18.75" x14ac:dyDescent="0.25">
      <c r="A23" s="405"/>
      <c r="B23" s="406"/>
      <c r="C23" s="226" t="s">
        <v>355</v>
      </c>
    </row>
    <row r="24" spans="1:3" ht="18.75" x14ac:dyDescent="0.25">
      <c r="A24" s="405"/>
      <c r="B24" s="406"/>
      <c r="C24" s="226" t="s">
        <v>356</v>
      </c>
    </row>
    <row r="25" spans="1:3" ht="18.75" x14ac:dyDescent="0.25">
      <c r="A25" s="405" t="s">
        <v>362</v>
      </c>
      <c r="B25" s="406" t="s">
        <v>363</v>
      </c>
      <c r="C25" s="226" t="s">
        <v>352</v>
      </c>
    </row>
    <row r="26" spans="1:3" ht="18.75" x14ac:dyDescent="0.25">
      <c r="A26" s="405"/>
      <c r="B26" s="406"/>
      <c r="C26" s="226" t="s">
        <v>353</v>
      </c>
    </row>
    <row r="27" spans="1:3" ht="37.5" x14ac:dyDescent="0.25">
      <c r="A27" s="405"/>
      <c r="B27" s="406"/>
      <c r="C27" s="226" t="s">
        <v>354</v>
      </c>
    </row>
    <row r="28" spans="1:3" ht="18.75" x14ac:dyDescent="0.25">
      <c r="A28" s="405"/>
      <c r="B28" s="406"/>
      <c r="C28" s="226" t="s">
        <v>355</v>
      </c>
    </row>
    <row r="29" spans="1:3" ht="18.75" x14ac:dyDescent="0.25">
      <c r="A29" s="405"/>
      <c r="B29" s="406"/>
      <c r="C29" s="226" t="s">
        <v>364</v>
      </c>
    </row>
    <row r="30" spans="1:3" ht="18.75" x14ac:dyDescent="0.25">
      <c r="A30" s="405"/>
      <c r="B30" s="406"/>
      <c r="C30" s="226" t="s">
        <v>365</v>
      </c>
    </row>
    <row r="31" spans="1:3" ht="75" x14ac:dyDescent="0.25">
      <c r="A31" s="227" t="s">
        <v>366</v>
      </c>
      <c r="B31" s="226" t="s">
        <v>367</v>
      </c>
      <c r="C31" s="226" t="s">
        <v>368</v>
      </c>
    </row>
    <row r="32" spans="1:3" ht="15.75" x14ac:dyDescent="0.25">
      <c r="A32" s="228"/>
    </row>
    <row r="33" spans="1:3" ht="18.75" x14ac:dyDescent="0.3">
      <c r="A33" s="404" t="s">
        <v>383</v>
      </c>
      <c r="B33" s="404"/>
      <c r="C33" s="40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4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70" zoomScaleNormal="70" workbookViewId="0">
      <selection activeCell="G23" sqref="G23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254" t="s">
        <v>427</v>
      </c>
    </row>
    <row r="2" spans="1:4" ht="15.75" x14ac:dyDescent="0.25">
      <c r="D2" s="254" t="s">
        <v>0</v>
      </c>
    </row>
    <row r="3" spans="1:4" ht="15.75" x14ac:dyDescent="0.25">
      <c r="D3" s="254" t="s">
        <v>1</v>
      </c>
    </row>
    <row r="4" spans="1:4" ht="15.75" x14ac:dyDescent="0.25">
      <c r="D4" s="254" t="s">
        <v>2</v>
      </c>
    </row>
    <row r="5" spans="1:4" x14ac:dyDescent="0.25">
      <c r="C5" s="383"/>
      <c r="D5" s="369"/>
    </row>
    <row r="6" spans="1:4" ht="15.75" x14ac:dyDescent="0.25">
      <c r="C6" s="255"/>
    </row>
    <row r="7" spans="1:4" ht="60" customHeight="1" x14ac:dyDescent="0.25">
      <c r="A7" s="409" t="s">
        <v>438</v>
      </c>
      <c r="B7" s="409"/>
      <c r="C7" s="409"/>
    </row>
    <row r="8" spans="1:4" ht="18.75" x14ac:dyDescent="0.3">
      <c r="A8" s="266"/>
      <c r="C8" s="267" t="s">
        <v>3</v>
      </c>
    </row>
    <row r="9" spans="1:4" ht="18.75" x14ac:dyDescent="0.25">
      <c r="A9" s="262" t="s">
        <v>400</v>
      </c>
      <c r="B9" s="262" t="s">
        <v>4</v>
      </c>
      <c r="C9" s="262" t="s">
        <v>160</v>
      </c>
    </row>
    <row r="10" spans="1:4" ht="56.25" x14ac:dyDescent="0.25">
      <c r="A10" s="410" t="s">
        <v>350</v>
      </c>
      <c r="B10" s="259" t="s">
        <v>428</v>
      </c>
      <c r="C10" s="268">
        <v>0</v>
      </c>
    </row>
    <row r="11" spans="1:4" ht="18.75" x14ac:dyDescent="0.25">
      <c r="A11" s="411"/>
      <c r="B11" s="259" t="s">
        <v>252</v>
      </c>
      <c r="C11" s="268"/>
    </row>
    <row r="12" spans="1:4" ht="18.75" x14ac:dyDescent="0.25">
      <c r="A12" s="411"/>
      <c r="B12" s="259" t="s">
        <v>429</v>
      </c>
      <c r="C12" s="268">
        <v>0</v>
      </c>
    </row>
    <row r="13" spans="1:4" ht="18.75" x14ac:dyDescent="0.25">
      <c r="A13" s="412"/>
      <c r="B13" s="259" t="s">
        <v>430</v>
      </c>
      <c r="C13" s="268">
        <v>0</v>
      </c>
    </row>
    <row r="14" spans="1:4" ht="112.5" x14ac:dyDescent="0.25">
      <c r="A14" s="410" t="s">
        <v>431</v>
      </c>
      <c r="B14" s="259" t="s">
        <v>432</v>
      </c>
      <c r="C14" s="268">
        <v>0</v>
      </c>
    </row>
    <row r="15" spans="1:4" ht="18.75" x14ac:dyDescent="0.25">
      <c r="A15" s="411"/>
      <c r="B15" s="259" t="s">
        <v>433</v>
      </c>
      <c r="C15" s="268"/>
    </row>
    <row r="16" spans="1:4" ht="18.75" x14ac:dyDescent="0.25">
      <c r="A16" s="411"/>
      <c r="B16" s="259" t="s">
        <v>429</v>
      </c>
      <c r="C16" s="268">
        <v>0</v>
      </c>
    </row>
    <row r="17" spans="1:3" ht="18.75" x14ac:dyDescent="0.25">
      <c r="A17" s="412"/>
      <c r="B17" s="259" t="s">
        <v>430</v>
      </c>
      <c r="C17" s="268">
        <v>0</v>
      </c>
    </row>
    <row r="18" spans="1:3" ht="75" x14ac:dyDescent="0.25">
      <c r="A18" s="410" t="s">
        <v>434</v>
      </c>
      <c r="B18" s="259" t="s">
        <v>435</v>
      </c>
      <c r="C18" s="268">
        <v>0</v>
      </c>
    </row>
    <row r="19" spans="1:3" ht="18.75" x14ac:dyDescent="0.25">
      <c r="A19" s="411"/>
      <c r="B19" s="259" t="s">
        <v>433</v>
      </c>
      <c r="C19" s="268"/>
    </row>
    <row r="20" spans="1:3" ht="18.75" x14ac:dyDescent="0.25">
      <c r="A20" s="411"/>
      <c r="B20" s="259" t="s">
        <v>429</v>
      </c>
      <c r="C20" s="268">
        <v>0</v>
      </c>
    </row>
    <row r="21" spans="1:3" ht="18.75" x14ac:dyDescent="0.25">
      <c r="A21" s="412"/>
      <c r="B21" s="259" t="s">
        <v>430</v>
      </c>
      <c r="C21" s="268">
        <v>0</v>
      </c>
    </row>
    <row r="23" spans="1:3" s="269" customFormat="1" ht="66.75" customHeight="1" x14ac:dyDescent="0.25">
      <c r="A23" s="407" t="s">
        <v>468</v>
      </c>
      <c r="B23" s="408"/>
      <c r="C23" s="408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70" zoomScaleNormal="70" workbookViewId="0">
      <selection activeCell="H29" sqref="H29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54" t="s">
        <v>437</v>
      </c>
    </row>
    <row r="2" spans="1:8" ht="15.75" x14ac:dyDescent="0.25">
      <c r="H2" s="254" t="s">
        <v>0</v>
      </c>
    </row>
    <row r="3" spans="1:8" ht="15.75" x14ac:dyDescent="0.25">
      <c r="H3" s="254" t="s">
        <v>1</v>
      </c>
    </row>
    <row r="4" spans="1:8" ht="15.75" x14ac:dyDescent="0.25">
      <c r="H4" s="254" t="s">
        <v>2</v>
      </c>
    </row>
    <row r="5" spans="1:8" x14ac:dyDescent="0.25">
      <c r="G5" s="383"/>
      <c r="H5" s="369"/>
    </row>
    <row r="6" spans="1:8" ht="15.75" x14ac:dyDescent="0.25">
      <c r="H6" s="255"/>
    </row>
    <row r="7" spans="1:8" ht="39.75" customHeight="1" x14ac:dyDescent="0.25">
      <c r="A7" s="409" t="s">
        <v>425</v>
      </c>
      <c r="B7" s="409"/>
      <c r="C7" s="409"/>
      <c r="D7" s="409"/>
      <c r="E7" s="409"/>
      <c r="F7" s="409"/>
      <c r="G7" s="409"/>
      <c r="H7" s="409"/>
    </row>
    <row r="9" spans="1:8" ht="18.75" x14ac:dyDescent="0.25">
      <c r="A9" s="414" t="s">
        <v>399</v>
      </c>
      <c r="B9" s="414"/>
      <c r="C9" s="414"/>
      <c r="D9" s="414"/>
      <c r="E9" s="414"/>
      <c r="F9" s="414"/>
      <c r="G9" s="414"/>
      <c r="H9" s="414"/>
    </row>
    <row r="10" spans="1:8" ht="18.75" x14ac:dyDescent="0.3">
      <c r="A10" s="256"/>
    </row>
    <row r="11" spans="1:8" ht="18.75" x14ac:dyDescent="0.25">
      <c r="A11" s="415" t="s">
        <v>400</v>
      </c>
      <c r="B11" s="415" t="s">
        <v>401</v>
      </c>
      <c r="C11" s="415" t="s">
        <v>402</v>
      </c>
      <c r="D11" s="415" t="s">
        <v>403</v>
      </c>
      <c r="E11" s="415" t="s">
        <v>404</v>
      </c>
      <c r="F11" s="415"/>
      <c r="G11" s="415"/>
      <c r="H11" s="415"/>
    </row>
    <row r="12" spans="1:8" ht="112.5" x14ac:dyDescent="0.25">
      <c r="A12" s="415"/>
      <c r="B12" s="415"/>
      <c r="C12" s="415"/>
      <c r="D12" s="415"/>
      <c r="E12" s="257" t="s">
        <v>405</v>
      </c>
      <c r="F12" s="257" t="s">
        <v>406</v>
      </c>
      <c r="G12" s="257" t="s">
        <v>407</v>
      </c>
      <c r="H12" s="257" t="s">
        <v>408</v>
      </c>
    </row>
    <row r="13" spans="1:8" ht="18.75" x14ac:dyDescent="0.25">
      <c r="A13" s="258">
        <v>1</v>
      </c>
      <c r="B13" s="258">
        <v>2</v>
      </c>
      <c r="C13" s="258">
        <v>3</v>
      </c>
      <c r="D13" s="258">
        <v>4</v>
      </c>
      <c r="E13" s="258">
        <v>5</v>
      </c>
      <c r="F13" s="258">
        <v>6</v>
      </c>
      <c r="G13" s="258">
        <v>7</v>
      </c>
      <c r="H13" s="258">
        <v>8</v>
      </c>
    </row>
    <row r="14" spans="1:8" ht="18.75" x14ac:dyDescent="0.25">
      <c r="A14" s="259"/>
      <c r="B14" s="259"/>
      <c r="C14" s="259"/>
      <c r="D14" s="260">
        <v>0</v>
      </c>
      <c r="E14" s="259"/>
      <c r="F14" s="259"/>
      <c r="G14" s="259"/>
      <c r="H14" s="259"/>
    </row>
    <row r="15" spans="1:8" ht="18.75" x14ac:dyDescent="0.25">
      <c r="A15" s="259"/>
      <c r="B15" s="261" t="s">
        <v>409</v>
      </c>
      <c r="C15" s="259"/>
      <c r="D15" s="260">
        <v>0</v>
      </c>
      <c r="E15" s="259"/>
      <c r="F15" s="259"/>
      <c r="G15" s="259"/>
      <c r="H15" s="259"/>
    </row>
    <row r="16" spans="1:8" ht="18.75" x14ac:dyDescent="0.3">
      <c r="A16" s="256"/>
    </row>
    <row r="17" spans="1:8" ht="18.75" x14ac:dyDescent="0.25">
      <c r="A17" s="414" t="s">
        <v>410</v>
      </c>
      <c r="B17" s="414"/>
      <c r="C17" s="414"/>
      <c r="D17" s="414"/>
      <c r="E17" s="414"/>
      <c r="F17" s="414"/>
      <c r="G17" s="414"/>
      <c r="H17" s="414"/>
    </row>
    <row r="18" spans="1:8" ht="18.75" x14ac:dyDescent="0.3">
      <c r="A18" s="256"/>
    </row>
    <row r="19" spans="1:8" ht="37.5" x14ac:dyDescent="0.25">
      <c r="A19" s="415" t="s">
        <v>411</v>
      </c>
      <c r="B19" s="415"/>
      <c r="C19" s="415"/>
      <c r="D19" s="415"/>
      <c r="E19" s="415"/>
      <c r="F19" s="257" t="s">
        <v>412</v>
      </c>
    </row>
    <row r="20" spans="1:8" ht="18.75" x14ac:dyDescent="0.25">
      <c r="A20" s="416">
        <v>1</v>
      </c>
      <c r="B20" s="416"/>
      <c r="C20" s="416"/>
      <c r="D20" s="416"/>
      <c r="E20" s="416"/>
      <c r="F20" s="258">
        <v>2</v>
      </c>
    </row>
    <row r="21" spans="1:8" ht="18.75" x14ac:dyDescent="0.25">
      <c r="A21" s="416" t="s">
        <v>413</v>
      </c>
      <c r="B21" s="416"/>
      <c r="C21" s="416"/>
      <c r="D21" s="416"/>
      <c r="E21" s="416"/>
      <c r="F21" s="263">
        <v>0</v>
      </c>
    </row>
    <row r="23" spans="1:8" s="264" customFormat="1" ht="65.25" customHeight="1" x14ac:dyDescent="0.3">
      <c r="A23" s="417" t="s">
        <v>424</v>
      </c>
      <c r="B23" s="408"/>
      <c r="C23" s="408"/>
      <c r="D23" s="408"/>
      <c r="E23" s="408"/>
      <c r="F23" s="408"/>
      <c r="G23" s="408"/>
      <c r="H23" s="408"/>
    </row>
    <row r="24" spans="1:8" ht="18.75" x14ac:dyDescent="0.3">
      <c r="B24" s="413"/>
      <c r="C24" s="413"/>
      <c r="D24" s="413"/>
      <c r="E24" s="413"/>
      <c r="F24" s="413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="70" zoomScaleNormal="70" workbookViewId="0">
      <selection activeCell="B14" sqref="B14:E14"/>
    </sheetView>
  </sheetViews>
  <sheetFormatPr defaultRowHeight="15" x14ac:dyDescent="0.25"/>
  <cols>
    <col min="2" max="2" width="39.5703125" customWidth="1"/>
    <col min="3" max="3" width="16.85546875" customWidth="1"/>
    <col min="4" max="4" width="28.42578125" customWidth="1"/>
    <col min="5" max="5" width="22.42578125" customWidth="1"/>
    <col min="6" max="6" width="18.140625" customWidth="1"/>
  </cols>
  <sheetData>
    <row r="1" spans="1:7" ht="15" customHeight="1" x14ac:dyDescent="0.3">
      <c r="C1" s="418" t="s">
        <v>414</v>
      </c>
      <c r="D1" s="418"/>
      <c r="E1" s="418"/>
      <c r="F1" s="418"/>
      <c r="G1" s="418"/>
    </row>
    <row r="2" spans="1:7" ht="93" customHeight="1" x14ac:dyDescent="0.3">
      <c r="C2" s="419" t="s">
        <v>439</v>
      </c>
      <c r="D2" s="420"/>
      <c r="E2" s="265"/>
      <c r="F2" s="265"/>
    </row>
    <row r="3" spans="1:7" ht="18.75" x14ac:dyDescent="0.3">
      <c r="B3" s="264"/>
    </row>
    <row r="4" spans="1:7" ht="18.75" x14ac:dyDescent="0.25">
      <c r="A4" s="421" t="s">
        <v>426</v>
      </c>
      <c r="B4" s="421"/>
      <c r="C4" s="421"/>
      <c r="D4" s="421"/>
      <c r="E4" s="421"/>
      <c r="F4" s="421"/>
      <c r="G4" s="421"/>
    </row>
    <row r="5" spans="1:7" ht="18.75" x14ac:dyDescent="0.3">
      <c r="B5" s="256"/>
    </row>
    <row r="6" spans="1:7" ht="18.75" x14ac:dyDescent="0.3">
      <c r="B6" s="256"/>
    </row>
    <row r="7" spans="1:7" ht="42.75" customHeight="1" x14ac:dyDescent="0.25">
      <c r="B7" s="302" t="s">
        <v>415</v>
      </c>
      <c r="C7" s="302" t="s">
        <v>416</v>
      </c>
    </row>
    <row r="8" spans="1:7" ht="50.25" customHeight="1" x14ac:dyDescent="0.25">
      <c r="B8" s="304" t="s">
        <v>417</v>
      </c>
      <c r="C8" s="303">
        <v>100</v>
      </c>
    </row>
    <row r="9" spans="1:7" ht="116.25" customHeight="1" x14ac:dyDescent="0.25">
      <c r="B9" s="304" t="s">
        <v>418</v>
      </c>
      <c r="C9" s="303">
        <v>100</v>
      </c>
    </row>
    <row r="10" spans="1:7" ht="33" customHeight="1" x14ac:dyDescent="0.25">
      <c r="B10" s="304" t="s">
        <v>419</v>
      </c>
      <c r="C10" s="303">
        <v>100</v>
      </c>
    </row>
    <row r="11" spans="1:7" ht="60" customHeight="1" x14ac:dyDescent="0.25">
      <c r="B11" s="304" t="s">
        <v>420</v>
      </c>
      <c r="C11" s="303" t="s">
        <v>421</v>
      </c>
    </row>
    <row r="12" spans="1:7" ht="58.5" customHeight="1" x14ac:dyDescent="0.25">
      <c r="B12" s="304" t="s">
        <v>422</v>
      </c>
      <c r="C12" s="303">
        <v>100</v>
      </c>
    </row>
    <row r="13" spans="1:7" ht="15.75" x14ac:dyDescent="0.25">
      <c r="B13" s="255"/>
    </row>
    <row r="14" spans="1:7" ht="31.5" customHeight="1" x14ac:dyDescent="0.3">
      <c r="B14" s="422" t="s">
        <v>423</v>
      </c>
      <c r="C14" s="422"/>
      <c r="D14" s="422"/>
      <c r="E14" s="422"/>
    </row>
  </sheetData>
  <mergeCells count="4">
    <mergeCell ref="C1:G1"/>
    <mergeCell ref="C2:D2"/>
    <mergeCell ref="A4:G4"/>
    <mergeCell ref="B14:E14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A10" zoomScale="70" zoomScaleNormal="70" zoomScaleSheetLayoutView="106" workbookViewId="0">
      <selection activeCell="C21" sqref="C21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6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70" t="s">
        <v>50</v>
      </c>
    </row>
    <row r="2" spans="1:12" ht="15.75" x14ac:dyDescent="0.25">
      <c r="C2" s="61" t="s">
        <v>0</v>
      </c>
    </row>
    <row r="3" spans="1:12" ht="15.75" x14ac:dyDescent="0.25">
      <c r="A3" t="s">
        <v>261</v>
      </c>
      <c r="C3" s="61" t="s">
        <v>1</v>
      </c>
    </row>
    <row r="4" spans="1:12" ht="15.75" x14ac:dyDescent="0.25">
      <c r="C4" s="61" t="s">
        <v>2</v>
      </c>
    </row>
    <row r="5" spans="1:12" x14ac:dyDescent="0.25">
      <c r="B5" s="383"/>
      <c r="C5" s="369"/>
    </row>
    <row r="7" spans="1:12" ht="33.75" customHeight="1" x14ac:dyDescent="0.3">
      <c r="A7" s="381" t="s">
        <v>369</v>
      </c>
      <c r="B7" s="381"/>
      <c r="C7" s="381"/>
      <c r="L7" s="292"/>
    </row>
    <row r="8" spans="1:12" ht="18.75" x14ac:dyDescent="0.3">
      <c r="A8" s="381"/>
      <c r="B8" s="381"/>
      <c r="C8" s="381"/>
    </row>
    <row r="9" spans="1:12" ht="18.75" x14ac:dyDescent="0.3">
      <c r="C9" s="62" t="s">
        <v>3</v>
      </c>
    </row>
    <row r="10" spans="1:12" ht="38.25" x14ac:dyDescent="0.25">
      <c r="A10" s="149" t="s">
        <v>229</v>
      </c>
      <c r="B10" s="149" t="s">
        <v>228</v>
      </c>
      <c r="C10" s="72" t="s">
        <v>160</v>
      </c>
      <c r="D10" s="34" t="s">
        <v>127</v>
      </c>
      <c r="E10" s="34" t="s">
        <v>126</v>
      </c>
    </row>
    <row r="11" spans="1:12" ht="18.75" x14ac:dyDescent="0.25">
      <c r="A11" s="149" t="s">
        <v>481</v>
      </c>
      <c r="B11" s="148" t="s">
        <v>227</v>
      </c>
      <c r="C11" s="296">
        <f>C12+C13+C15+C18+C19+C20+C14</f>
        <v>12681.2</v>
      </c>
      <c r="D11" s="141">
        <f>SUM(D12:D18)</f>
        <v>3772.3</v>
      </c>
      <c r="E11" s="36" t="e">
        <f>D11/#REF!*100</f>
        <v>#REF!</v>
      </c>
      <c r="G11">
        <v>10895.6</v>
      </c>
      <c r="H11" s="7">
        <v>0</v>
      </c>
    </row>
    <row r="12" spans="1:12" ht="18.75" x14ac:dyDescent="0.25">
      <c r="A12" s="173" t="s">
        <v>480</v>
      </c>
      <c r="B12" s="168" t="s">
        <v>226</v>
      </c>
      <c r="C12" s="150">
        <v>1800</v>
      </c>
      <c r="D12" s="143">
        <v>534.20000000000005</v>
      </c>
      <c r="E12" s="35" t="e">
        <f>D12/#REF!*100</f>
        <v>#REF!</v>
      </c>
      <c r="G12">
        <v>1150</v>
      </c>
      <c r="H12" s="7">
        <v>0</v>
      </c>
    </row>
    <row r="13" spans="1:12" ht="112.5" x14ac:dyDescent="0.25">
      <c r="A13" s="169" t="s">
        <v>442</v>
      </c>
      <c r="B13" s="168" t="s">
        <v>443</v>
      </c>
      <c r="C13" s="144">
        <v>2532.6999999999998</v>
      </c>
      <c r="D13" s="151">
        <v>1075.9000000000001</v>
      </c>
      <c r="E13" s="35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169" t="s">
        <v>223</v>
      </c>
      <c r="B14" s="168" t="s">
        <v>222</v>
      </c>
      <c r="C14" s="144">
        <v>270</v>
      </c>
      <c r="D14" s="151">
        <v>6.8</v>
      </c>
      <c r="E14" s="35" t="e">
        <v>#REF!</v>
      </c>
      <c r="G14">
        <v>10.6</v>
      </c>
      <c r="H14" s="7">
        <v>0</v>
      </c>
    </row>
    <row r="15" spans="1:12" ht="18.75" x14ac:dyDescent="0.25">
      <c r="A15" s="179" t="s">
        <v>479</v>
      </c>
      <c r="B15" s="168" t="s">
        <v>440</v>
      </c>
      <c r="C15" s="150">
        <f>C16+C17</f>
        <v>5400</v>
      </c>
      <c r="D15" s="143">
        <v>1906.2</v>
      </c>
      <c r="E15" s="35" t="e">
        <f>D15/#REF!*100</f>
        <v>#REF!</v>
      </c>
      <c r="G15">
        <v>5760.2</v>
      </c>
      <c r="H15" s="7">
        <v>405</v>
      </c>
    </row>
    <row r="16" spans="1:12" ht="37.5" x14ac:dyDescent="0.25">
      <c r="A16" s="179" t="s">
        <v>482</v>
      </c>
      <c r="B16" s="168" t="s">
        <v>398</v>
      </c>
      <c r="C16" s="150">
        <v>1400</v>
      </c>
      <c r="D16" s="143"/>
      <c r="E16" s="35"/>
      <c r="H16" s="7"/>
    </row>
    <row r="17" spans="1:11" ht="56.25" x14ac:dyDescent="0.25">
      <c r="A17" s="179" t="s">
        <v>483</v>
      </c>
      <c r="B17" s="327" t="s">
        <v>441</v>
      </c>
      <c r="C17" s="150">
        <v>4000</v>
      </c>
      <c r="D17" s="143"/>
      <c r="E17" s="35"/>
      <c r="H17" s="7"/>
    </row>
    <row r="18" spans="1:11" ht="56.25" x14ac:dyDescent="0.25">
      <c r="A18" s="179" t="s">
        <v>225</v>
      </c>
      <c r="B18" s="168" t="s">
        <v>224</v>
      </c>
      <c r="C18" s="144">
        <v>2578.5</v>
      </c>
      <c r="D18" s="143">
        <v>249.2</v>
      </c>
      <c r="E18" s="35" t="e">
        <f>D18/#REF!*100</f>
        <v>#REF!</v>
      </c>
      <c r="G18">
        <v>1652.9</v>
      </c>
      <c r="H18" s="7">
        <v>466.80000000000018</v>
      </c>
    </row>
    <row r="19" spans="1:11" ht="78.75" customHeight="1" x14ac:dyDescent="0.25">
      <c r="A19" s="179" t="s">
        <v>484</v>
      </c>
      <c r="B19" s="253" t="s">
        <v>375</v>
      </c>
      <c r="C19" s="294">
        <v>60</v>
      </c>
      <c r="D19" s="143"/>
      <c r="E19" s="35"/>
      <c r="H19" s="7"/>
    </row>
    <row r="20" spans="1:11" ht="37.5" x14ac:dyDescent="0.3">
      <c r="A20" s="293" t="s">
        <v>485</v>
      </c>
      <c r="B20" s="270" t="s">
        <v>444</v>
      </c>
      <c r="C20" s="294">
        <v>40</v>
      </c>
      <c r="D20" s="143"/>
      <c r="E20" s="35"/>
      <c r="H20" s="7"/>
    </row>
    <row r="21" spans="1:11" ht="18.75" x14ac:dyDescent="0.25">
      <c r="A21" s="180" t="s">
        <v>221</v>
      </c>
      <c r="B21" s="148" t="s">
        <v>220</v>
      </c>
      <c r="C21" s="297">
        <f>C22+C24+C25+C23</f>
        <v>8248.7999999999993</v>
      </c>
      <c r="D21" s="140">
        <f>D22+D24+D25+D23</f>
        <v>5716.69</v>
      </c>
      <c r="E21" s="36" t="e">
        <f>D21/#REF!*100</f>
        <v>#REF!</v>
      </c>
      <c r="G21">
        <v>8542.4</v>
      </c>
      <c r="H21" s="7">
        <v>0</v>
      </c>
    </row>
    <row r="22" spans="1:11" ht="37.5" customHeight="1" x14ac:dyDescent="0.25">
      <c r="A22" s="179" t="s">
        <v>445</v>
      </c>
      <c r="B22" s="299" t="s">
        <v>219</v>
      </c>
      <c r="C22" s="295">
        <f>'Прил 3'!C12+'Прил 4 (2)'!C12</f>
        <v>8042.4000000000005</v>
      </c>
      <c r="D22" s="143">
        <v>3538</v>
      </c>
      <c r="E22" s="35" t="e">
        <f>D22/#REF!*100</f>
        <v>#REF!</v>
      </c>
      <c r="F22" s="146" t="s">
        <v>218</v>
      </c>
      <c r="G22">
        <v>6126.7</v>
      </c>
      <c r="H22" s="7">
        <v>0</v>
      </c>
    </row>
    <row r="23" spans="1:11" ht="40.5" hidden="1" customHeight="1" x14ac:dyDescent="0.25">
      <c r="A23" s="298" t="s">
        <v>446</v>
      </c>
      <c r="B23" s="145" t="s">
        <v>217</v>
      </c>
      <c r="C23" s="144">
        <v>0</v>
      </c>
      <c r="D23" s="147">
        <f>1444.1+639.9</f>
        <v>2084</v>
      </c>
      <c r="E23" s="35" t="e">
        <f>D23/#REF!*100</f>
        <v>#REF!</v>
      </c>
      <c r="F23" s="146"/>
      <c r="G23">
        <v>2248.4</v>
      </c>
      <c r="H23" s="7">
        <v>0</v>
      </c>
    </row>
    <row r="24" spans="1:11" ht="57.75" customHeight="1" x14ac:dyDescent="0.25">
      <c r="A24" s="298" t="s">
        <v>447</v>
      </c>
      <c r="B24" s="145" t="s">
        <v>216</v>
      </c>
      <c r="C24" s="144">
        <f>'Прил 3'!C16</f>
        <v>202.6</v>
      </c>
      <c r="D24" s="143">
        <v>94.7</v>
      </c>
      <c r="E24" s="35" t="e">
        <f>D24/#REF!*100</f>
        <v>#REF!</v>
      </c>
      <c r="F24" s="146"/>
      <c r="G24">
        <v>167.4</v>
      </c>
      <c r="H24" s="7">
        <v>0</v>
      </c>
    </row>
    <row r="25" spans="1:11" ht="38.25" customHeight="1" x14ac:dyDescent="0.25">
      <c r="A25" s="298" t="s">
        <v>448</v>
      </c>
      <c r="B25" s="145" t="s">
        <v>215</v>
      </c>
      <c r="C25" s="144">
        <f>'Прил 3'!C18</f>
        <v>3.8</v>
      </c>
      <c r="D25" s="143">
        <v>-0.01</v>
      </c>
      <c r="E25" s="35" t="e">
        <f>D25/#REF!*100</f>
        <v>#REF!</v>
      </c>
      <c r="F25" s="142" t="s">
        <v>214</v>
      </c>
      <c r="G25">
        <v>-0.1</v>
      </c>
      <c r="H25" s="7">
        <v>0</v>
      </c>
      <c r="K25" s="7"/>
    </row>
    <row r="26" spans="1:11" ht="18.75" x14ac:dyDescent="0.25">
      <c r="A26" s="380" t="s">
        <v>213</v>
      </c>
      <c r="B26" s="380"/>
      <c r="C26" s="297">
        <f>C11+C21</f>
        <v>20930</v>
      </c>
      <c r="D26" s="140">
        <f>D21+D11</f>
        <v>9488.99</v>
      </c>
      <c r="E26" s="36" t="e">
        <f>D26/#REF!*100</f>
        <v>#REF!</v>
      </c>
      <c r="G26">
        <v>22561.249999999996</v>
      </c>
      <c r="H26" s="7">
        <v>-19438</v>
      </c>
    </row>
    <row r="27" spans="1:11" x14ac:dyDescent="0.25">
      <c r="G27" s="7">
        <f>G26-C26</f>
        <v>1631.2499999999964</v>
      </c>
    </row>
    <row r="28" spans="1:11" ht="18.75" x14ac:dyDescent="0.25">
      <c r="A28" s="382" t="s">
        <v>212</v>
      </c>
      <c r="B28" s="382"/>
      <c r="E28" s="7"/>
    </row>
  </sheetData>
  <mergeCells count="5">
    <mergeCell ref="A26:B26"/>
    <mergeCell ref="A8:C8"/>
    <mergeCell ref="A28:B28"/>
    <mergeCell ref="B5:C5"/>
    <mergeCell ref="A7:C7"/>
  </mergeCells>
  <phoneticPr fontId="34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70" zoomScaleNormal="70" workbookViewId="0">
      <selection activeCell="F16" sqref="F1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6" ht="15.75" x14ac:dyDescent="0.25">
      <c r="C1" s="192" t="s">
        <v>331</v>
      </c>
    </row>
    <row r="2" spans="1:6" ht="15.75" x14ac:dyDescent="0.25">
      <c r="C2" s="192" t="s">
        <v>0</v>
      </c>
    </row>
    <row r="3" spans="1:6" ht="15.75" x14ac:dyDescent="0.25">
      <c r="C3" s="192" t="s">
        <v>1</v>
      </c>
    </row>
    <row r="4" spans="1:6" ht="15.75" x14ac:dyDescent="0.25">
      <c r="C4" s="192" t="s">
        <v>2</v>
      </c>
    </row>
    <row r="5" spans="1:6" x14ac:dyDescent="0.25">
      <c r="C5" s="181"/>
    </row>
    <row r="6" spans="1:6" ht="18.75" x14ac:dyDescent="0.3">
      <c r="A6" s="384" t="s">
        <v>340</v>
      </c>
      <c r="B6" s="385"/>
      <c r="C6" s="385"/>
      <c r="D6" s="193"/>
    </row>
    <row r="7" spans="1:6" ht="18.75" customHeight="1" x14ac:dyDescent="0.3">
      <c r="C7" s="194" t="s">
        <v>3</v>
      </c>
      <c r="D7" s="195"/>
    </row>
    <row r="8" spans="1:6" ht="37.5" x14ac:dyDescent="0.25">
      <c r="A8" s="196" t="s">
        <v>229</v>
      </c>
      <c r="B8" s="196" t="s">
        <v>228</v>
      </c>
      <c r="C8" s="197" t="s">
        <v>160</v>
      </c>
    </row>
    <row r="9" spans="1:6" ht="18.75" x14ac:dyDescent="0.3">
      <c r="A9" s="198">
        <v>1</v>
      </c>
      <c r="B9" s="198">
        <v>2</v>
      </c>
      <c r="C9" s="199">
        <v>3</v>
      </c>
    </row>
    <row r="10" spans="1:6" ht="25.5" customHeight="1" x14ac:dyDescent="0.25">
      <c r="A10" s="200" t="s">
        <v>332</v>
      </c>
      <c r="B10" s="201" t="s">
        <v>220</v>
      </c>
      <c r="C10" s="202">
        <f>C11</f>
        <v>7022.5</v>
      </c>
    </row>
    <row r="11" spans="1:6" ht="56.25" x14ac:dyDescent="0.25">
      <c r="A11" s="203" t="s">
        <v>333</v>
      </c>
      <c r="B11" s="204" t="s">
        <v>334</v>
      </c>
      <c r="C11" s="205">
        <f>C12+C15</f>
        <v>7022.5</v>
      </c>
    </row>
    <row r="12" spans="1:6" ht="40.5" customHeight="1" x14ac:dyDescent="0.25">
      <c r="A12" s="298" t="s">
        <v>476</v>
      </c>
      <c r="B12" s="220" t="s">
        <v>335</v>
      </c>
      <c r="C12" s="205">
        <f>C13</f>
        <v>6816.1</v>
      </c>
    </row>
    <row r="13" spans="1:6" ht="37.5" x14ac:dyDescent="0.25">
      <c r="A13" s="298" t="s">
        <v>477</v>
      </c>
      <c r="B13" s="220" t="s">
        <v>336</v>
      </c>
      <c r="C13" s="205">
        <f>C14</f>
        <v>6816.1</v>
      </c>
    </row>
    <row r="14" spans="1:6" ht="56.25" x14ac:dyDescent="0.25">
      <c r="A14" s="298" t="s">
        <v>445</v>
      </c>
      <c r="B14" s="299" t="s">
        <v>219</v>
      </c>
      <c r="C14" s="205">
        <v>6816.1</v>
      </c>
      <c r="D14" s="7"/>
      <c r="F14">
        <v>6798.5</v>
      </c>
    </row>
    <row r="15" spans="1:6" ht="37.5" x14ac:dyDescent="0.25">
      <c r="A15" s="298" t="s">
        <v>478</v>
      </c>
      <c r="B15" s="207" t="s">
        <v>337</v>
      </c>
      <c r="C15" s="208">
        <f>C16+C18</f>
        <v>206.4</v>
      </c>
      <c r="E15" s="7"/>
    </row>
    <row r="16" spans="1:6" ht="75" x14ac:dyDescent="0.25">
      <c r="A16" s="298" t="s">
        <v>475</v>
      </c>
      <c r="B16" s="207" t="s">
        <v>338</v>
      </c>
      <c r="C16" s="208">
        <f>C17</f>
        <v>202.6</v>
      </c>
    </row>
    <row r="17" spans="1:5" ht="93.75" x14ac:dyDescent="0.25">
      <c r="A17" s="298" t="s">
        <v>447</v>
      </c>
      <c r="B17" s="207" t="s">
        <v>216</v>
      </c>
      <c r="C17" s="208">
        <v>202.6</v>
      </c>
    </row>
    <row r="18" spans="1:5" ht="56.25" x14ac:dyDescent="0.25">
      <c r="A18" s="298" t="s">
        <v>474</v>
      </c>
      <c r="B18" s="207" t="s">
        <v>339</v>
      </c>
      <c r="C18" s="208">
        <f>C19</f>
        <v>3.8</v>
      </c>
    </row>
    <row r="19" spans="1:5" ht="84" customHeight="1" x14ac:dyDescent="0.25">
      <c r="A19" s="298" t="s">
        <v>448</v>
      </c>
      <c r="B19" s="207" t="s">
        <v>215</v>
      </c>
      <c r="C19" s="208">
        <v>3.8</v>
      </c>
    </row>
    <row r="20" spans="1:5" ht="18.75" x14ac:dyDescent="0.25">
      <c r="A20" s="211"/>
      <c r="B20" s="212"/>
      <c r="C20" s="213"/>
      <c r="E20" s="7"/>
    </row>
    <row r="21" spans="1:5" ht="18.75" x14ac:dyDescent="0.25">
      <c r="A21" s="368" t="s">
        <v>380</v>
      </c>
      <c r="B21" s="369"/>
      <c r="C21" s="369"/>
    </row>
  </sheetData>
  <mergeCells count="2">
    <mergeCell ref="A6:C6"/>
    <mergeCell ref="A21:C21"/>
  </mergeCells>
  <phoneticPr fontId="34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tabSelected="1" zoomScale="70" zoomScaleNormal="70"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2" t="s">
        <v>204</v>
      </c>
    </row>
    <row r="3" spans="1:3" ht="15.75" x14ac:dyDescent="0.25">
      <c r="C3" s="192" t="s">
        <v>0</v>
      </c>
    </row>
    <row r="4" spans="1:3" ht="15.75" x14ac:dyDescent="0.25">
      <c r="C4" s="192" t="s">
        <v>1</v>
      </c>
    </row>
    <row r="5" spans="1:3" ht="15.75" x14ac:dyDescent="0.25">
      <c r="C5" s="192" t="s">
        <v>2</v>
      </c>
    </row>
    <row r="6" spans="1:3" x14ac:dyDescent="0.25">
      <c r="C6" s="181"/>
    </row>
    <row r="8" spans="1:3" ht="52.5" customHeight="1" x14ac:dyDescent="0.3">
      <c r="A8" s="386" t="s">
        <v>370</v>
      </c>
      <c r="B8" s="387"/>
      <c r="C8" s="387"/>
    </row>
    <row r="9" spans="1:3" ht="18.75" customHeight="1" x14ac:dyDescent="0.3">
      <c r="C9" s="194" t="s">
        <v>3</v>
      </c>
    </row>
    <row r="10" spans="1:3" ht="37.5" x14ac:dyDescent="0.25">
      <c r="A10" s="214" t="s">
        <v>229</v>
      </c>
      <c r="B10" s="214" t="s">
        <v>228</v>
      </c>
      <c r="C10" s="215" t="s">
        <v>160</v>
      </c>
    </row>
    <row r="11" spans="1:3" ht="18.75" x14ac:dyDescent="0.3">
      <c r="A11" s="216">
        <v>1</v>
      </c>
      <c r="B11" s="216">
        <v>2</v>
      </c>
      <c r="C11" s="217">
        <v>3</v>
      </c>
    </row>
    <row r="12" spans="1:3" ht="23.25" customHeight="1" x14ac:dyDescent="0.25">
      <c r="A12" s="214" t="s">
        <v>332</v>
      </c>
      <c r="B12" s="218" t="s">
        <v>220</v>
      </c>
      <c r="C12" s="219">
        <f>C13</f>
        <v>1226.3</v>
      </c>
    </row>
    <row r="13" spans="1:3" ht="37.5" x14ac:dyDescent="0.25">
      <c r="A13" s="209" t="s">
        <v>333</v>
      </c>
      <c r="B13" s="210" t="s">
        <v>334</v>
      </c>
      <c r="C13" s="245">
        <f>C14</f>
        <v>1226.3</v>
      </c>
    </row>
    <row r="14" spans="1:3" ht="37.5" x14ac:dyDescent="0.25">
      <c r="A14" s="298" t="s">
        <v>486</v>
      </c>
      <c r="B14" s="220" t="s">
        <v>335</v>
      </c>
      <c r="C14" s="245">
        <f>C15</f>
        <v>1226.3</v>
      </c>
    </row>
    <row r="15" spans="1:3" ht="37.5" x14ac:dyDescent="0.25">
      <c r="A15" s="298" t="s">
        <v>477</v>
      </c>
      <c r="B15" s="220" t="s">
        <v>336</v>
      </c>
      <c r="C15" s="245">
        <f>C16</f>
        <v>1226.3</v>
      </c>
    </row>
    <row r="16" spans="1:3" ht="37.5" x14ac:dyDescent="0.25">
      <c r="A16" s="298" t="s">
        <v>445</v>
      </c>
      <c r="B16" s="220" t="s">
        <v>219</v>
      </c>
      <c r="C16" s="245">
        <v>1226.3</v>
      </c>
    </row>
    <row r="18" spans="1:3" ht="18.75" x14ac:dyDescent="0.25">
      <c r="A18" s="368" t="s">
        <v>381</v>
      </c>
      <c r="B18" s="369"/>
      <c r="C18" s="369"/>
    </row>
  </sheetData>
  <mergeCells count="2">
    <mergeCell ref="A8:C8"/>
    <mergeCell ref="A18:C18"/>
  </mergeCells>
  <phoneticPr fontId="34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zoomScale="70" zoomScaleNormal="70" workbookViewId="0">
      <selection activeCell="L15" sqref="L15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46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70" t="s">
        <v>256</v>
      </c>
    </row>
    <row r="2" spans="1:13" ht="15.75" x14ac:dyDescent="0.25">
      <c r="D2" s="61" t="s">
        <v>0</v>
      </c>
    </row>
    <row r="3" spans="1:13" ht="15.75" x14ac:dyDescent="0.25">
      <c r="D3" s="61" t="s">
        <v>1</v>
      </c>
    </row>
    <row r="4" spans="1:13" ht="15.75" x14ac:dyDescent="0.25">
      <c r="D4" s="61" t="s">
        <v>2</v>
      </c>
    </row>
    <row r="5" spans="1:13" x14ac:dyDescent="0.25">
      <c r="C5" s="383"/>
      <c r="D5" s="369"/>
    </row>
    <row r="6" spans="1:13" x14ac:dyDescent="0.25">
      <c r="H6" s="7"/>
    </row>
    <row r="7" spans="1:13" ht="37.5" customHeight="1" x14ac:dyDescent="0.25">
      <c r="A7" s="384" t="s">
        <v>371</v>
      </c>
      <c r="B7" s="384"/>
      <c r="C7" s="384"/>
      <c r="D7" s="384"/>
      <c r="E7" s="7"/>
    </row>
    <row r="8" spans="1:13" ht="18.75" x14ac:dyDescent="0.3">
      <c r="A8" s="1"/>
      <c r="D8" s="62" t="s">
        <v>3</v>
      </c>
    </row>
    <row r="9" spans="1:13" ht="56.25" x14ac:dyDescent="0.3">
      <c r="A9" s="2" t="s">
        <v>22</v>
      </c>
      <c r="B9" s="2" t="s">
        <v>5</v>
      </c>
      <c r="C9" s="2" t="s">
        <v>6</v>
      </c>
      <c r="D9" s="72" t="s">
        <v>160</v>
      </c>
      <c r="E9" s="37" t="s">
        <v>127</v>
      </c>
      <c r="F9" s="37" t="s">
        <v>126</v>
      </c>
    </row>
    <row r="10" spans="1:13" ht="18.75" x14ac:dyDescent="0.3">
      <c r="A10" s="3">
        <v>1</v>
      </c>
      <c r="B10" s="3">
        <v>2</v>
      </c>
      <c r="C10" s="3">
        <v>3</v>
      </c>
      <c r="D10" s="63">
        <v>4</v>
      </c>
      <c r="E10" s="38"/>
      <c r="F10" s="38"/>
      <c r="H10" s="7"/>
    </row>
    <row r="11" spans="1:13" ht="18.75" x14ac:dyDescent="0.3">
      <c r="A11" s="148" t="s">
        <v>7</v>
      </c>
      <c r="B11" s="4"/>
      <c r="C11" s="4"/>
      <c r="D11" s="248">
        <f>D12+D20+D22+D25+D28+D31+D33+D35+D38+D40</f>
        <v>20930.03</v>
      </c>
      <c r="E11" s="249" t="e">
        <f>E12+E20+E22+E25+E28+E31+E33+E35+E38+E40</f>
        <v>#REF!</v>
      </c>
      <c r="F11" s="250" t="e">
        <f>E11/#REF!*100</f>
        <v>#REF!</v>
      </c>
      <c r="G11" s="251">
        <v>21991.3</v>
      </c>
      <c r="H11" s="252">
        <f>G11-D11</f>
        <v>1061.2700000000004</v>
      </c>
      <c r="I11" s="251"/>
      <c r="J11" s="251"/>
      <c r="K11" s="251"/>
      <c r="L11" s="252"/>
      <c r="M11" s="251"/>
    </row>
    <row r="12" spans="1:13" ht="18.75" x14ac:dyDescent="0.3">
      <c r="A12" s="148" t="s">
        <v>8</v>
      </c>
      <c r="B12" s="4" t="s">
        <v>23</v>
      </c>
      <c r="C12" s="4" t="s">
        <v>24</v>
      </c>
      <c r="D12" s="73">
        <f>D13+D14+D15+D16+D18+D19+D17</f>
        <v>5909.43</v>
      </c>
      <c r="E12" s="9">
        <f>E13+E15+E16+E18+E19</f>
        <v>5022</v>
      </c>
      <c r="F12" s="36" t="e">
        <f>E12/#REF!*100</f>
        <v>#REF!</v>
      </c>
      <c r="G12">
        <v>22561.3</v>
      </c>
      <c r="H12" s="7">
        <f>G12-D11</f>
        <v>1631.2700000000004</v>
      </c>
    </row>
    <row r="13" spans="1:13" ht="57" customHeight="1" x14ac:dyDescent="0.3">
      <c r="A13" s="317" t="str">
        <f>прил._7!B27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4">
        <f>прил._7!K27</f>
        <v>821.73</v>
      </c>
      <c r="E13" s="74">
        <v>675</v>
      </c>
      <c r="F13" s="74">
        <v>675</v>
      </c>
      <c r="G13" s="74">
        <v>675</v>
      </c>
      <c r="H13" s="74">
        <v>675</v>
      </c>
      <c r="I13" s="74">
        <v>675</v>
      </c>
      <c r="J13" s="96">
        <v>675</v>
      </c>
      <c r="K13" s="101"/>
      <c r="L13" s="99"/>
    </row>
    <row r="14" spans="1:13" ht="72.75" customHeight="1" x14ac:dyDescent="0.3">
      <c r="A14" s="318" t="s">
        <v>199</v>
      </c>
      <c r="B14" s="10" t="s">
        <v>23</v>
      </c>
      <c r="C14" s="10" t="s">
        <v>27</v>
      </c>
      <c r="D14" s="74">
        <f>прил._7!K15</f>
        <v>10</v>
      </c>
      <c r="E14" s="74"/>
      <c r="F14" s="74"/>
      <c r="G14" s="74"/>
      <c r="H14" s="74"/>
      <c r="I14" s="74"/>
      <c r="J14" s="96"/>
      <c r="K14" s="101"/>
      <c r="L14" s="102"/>
    </row>
    <row r="15" spans="1:13" ht="75" x14ac:dyDescent="0.3">
      <c r="A15" s="319" t="str">
        <f>прил._7!B32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5">
        <f>прил._7!K32</f>
        <v>4499.9000000000005</v>
      </c>
      <c r="E15" s="75">
        <v>4243.8999999999996</v>
      </c>
      <c r="F15" s="75">
        <v>4243.8999999999996</v>
      </c>
      <c r="G15" s="75">
        <v>4243.8999999999996</v>
      </c>
      <c r="H15" s="75">
        <v>4243.8999999999996</v>
      </c>
      <c r="I15" s="75">
        <v>4243.8999999999996</v>
      </c>
      <c r="J15" s="97">
        <v>4243.8999999999996</v>
      </c>
      <c r="K15" s="102"/>
      <c r="L15" s="102"/>
    </row>
    <row r="16" spans="1:13" s="14" customFormat="1" ht="56.25" x14ac:dyDescent="0.3">
      <c r="A16" s="320" t="s">
        <v>49</v>
      </c>
      <c r="B16" s="10" t="s">
        <v>23</v>
      </c>
      <c r="C16" s="10" t="s">
        <v>29</v>
      </c>
      <c r="D16" s="75">
        <f>прил._7!K20+прил._7!K49</f>
        <v>133.4</v>
      </c>
      <c r="E16" s="75">
        <v>58.1</v>
      </c>
      <c r="F16" s="75">
        <v>58.1</v>
      </c>
      <c r="G16" s="75">
        <v>58.1</v>
      </c>
      <c r="H16" s="75">
        <v>58.1</v>
      </c>
      <c r="I16" s="75">
        <v>58.1</v>
      </c>
      <c r="J16" s="97">
        <v>58.1</v>
      </c>
      <c r="K16" s="102"/>
      <c r="L16" s="99"/>
    </row>
    <row r="17" spans="1:12" s="14" customFormat="1" ht="37.5" x14ac:dyDescent="0.3">
      <c r="A17" s="320" t="s">
        <v>390</v>
      </c>
      <c r="B17" s="10" t="s">
        <v>23</v>
      </c>
      <c r="C17" s="10" t="s">
        <v>30</v>
      </c>
      <c r="D17" s="75">
        <v>300</v>
      </c>
      <c r="E17" s="75"/>
      <c r="F17" s="75"/>
      <c r="G17" s="75"/>
      <c r="H17" s="75"/>
      <c r="I17" s="75"/>
      <c r="J17" s="97"/>
      <c r="K17" s="102"/>
      <c r="L17" s="99"/>
    </row>
    <row r="18" spans="1:12" ht="18.75" x14ac:dyDescent="0.3">
      <c r="A18" s="321" t="str">
        <f>прил._7!B55</f>
        <v>Резервные фонды</v>
      </c>
      <c r="B18" s="132" t="s">
        <v>23</v>
      </c>
      <c r="C18" s="132" t="s">
        <v>43</v>
      </c>
      <c r="D18" s="75">
        <f>прил._7!K55</f>
        <v>10</v>
      </c>
      <c r="E18" s="75">
        <v>5</v>
      </c>
      <c r="F18" s="75">
        <v>5</v>
      </c>
      <c r="G18" s="75">
        <v>5</v>
      </c>
      <c r="H18" s="75">
        <v>5</v>
      </c>
      <c r="I18" s="75">
        <v>5</v>
      </c>
      <c r="J18" s="97">
        <v>5</v>
      </c>
      <c r="K18" s="102"/>
      <c r="L18" s="99"/>
    </row>
    <row r="19" spans="1:12" ht="18.75" x14ac:dyDescent="0.3">
      <c r="A19" s="321" t="str">
        <f>прил._7!B60</f>
        <v>Другие общегосударственные расходы</v>
      </c>
      <c r="B19" s="132" t="s">
        <v>23</v>
      </c>
      <c r="C19" s="132" t="s">
        <v>42</v>
      </c>
      <c r="D19" s="75">
        <f>прил._7!K60</f>
        <v>134.4</v>
      </c>
      <c r="E19" s="75">
        <v>40</v>
      </c>
      <c r="F19" s="75">
        <v>40</v>
      </c>
      <c r="G19" s="75">
        <v>40</v>
      </c>
      <c r="H19" s="75">
        <v>40</v>
      </c>
      <c r="I19" s="75">
        <v>40</v>
      </c>
      <c r="J19" s="97">
        <v>40</v>
      </c>
      <c r="K19" s="102"/>
      <c r="L19" s="99"/>
    </row>
    <row r="20" spans="1:12" ht="18.75" x14ac:dyDescent="0.3">
      <c r="A20" s="322" t="s">
        <v>9</v>
      </c>
      <c r="B20" s="11" t="s">
        <v>25</v>
      </c>
      <c r="C20" s="11" t="s">
        <v>24</v>
      </c>
      <c r="D20" s="360">
        <f>прил._7!K73</f>
        <v>202.6</v>
      </c>
      <c r="E20" s="12">
        <f>E21</f>
        <v>186</v>
      </c>
      <c r="F20" s="36" t="e">
        <f>E20/#REF!*100</f>
        <v>#REF!</v>
      </c>
      <c r="K20" s="99"/>
      <c r="L20" s="99"/>
    </row>
    <row r="21" spans="1:12" ht="18.75" x14ac:dyDescent="0.3">
      <c r="A21" s="319" t="s">
        <v>10</v>
      </c>
      <c r="B21" s="10" t="s">
        <v>25</v>
      </c>
      <c r="C21" s="10" t="s">
        <v>27</v>
      </c>
      <c r="D21" s="361">
        <f>прил._7!K74</f>
        <v>202.6</v>
      </c>
      <c r="E21" s="75">
        <v>186</v>
      </c>
      <c r="F21" s="75">
        <v>186</v>
      </c>
      <c r="G21" s="75">
        <v>186</v>
      </c>
      <c r="H21" s="75">
        <v>186</v>
      </c>
      <c r="I21" s="75">
        <v>186</v>
      </c>
      <c r="J21" s="97">
        <v>186</v>
      </c>
      <c r="K21" s="102"/>
      <c r="L21" s="99"/>
    </row>
    <row r="22" spans="1:12" ht="37.5" x14ac:dyDescent="0.3">
      <c r="A22" s="322" t="s">
        <v>11</v>
      </c>
      <c r="B22" s="11" t="s">
        <v>27</v>
      </c>
      <c r="C22" s="11" t="s">
        <v>24</v>
      </c>
      <c r="D22" s="76">
        <f>прил._7!K79</f>
        <v>525</v>
      </c>
      <c r="E22" s="13">
        <f>E23+E24</f>
        <v>262.39999999999998</v>
      </c>
      <c r="F22" s="36" t="e">
        <f>E22/#REF!*100</f>
        <v>#REF!</v>
      </c>
      <c r="K22" s="99"/>
      <c r="L22" s="99"/>
    </row>
    <row r="23" spans="1:12" ht="56.25" x14ac:dyDescent="0.3">
      <c r="A23" s="319" t="s">
        <v>12</v>
      </c>
      <c r="B23" s="10" t="s">
        <v>27</v>
      </c>
      <c r="C23" s="10" t="s">
        <v>28</v>
      </c>
      <c r="D23" s="75">
        <f>прил._7!K80</f>
        <v>500</v>
      </c>
      <c r="E23" s="38">
        <v>262.39999999999998</v>
      </c>
      <c r="F23" s="35" t="e">
        <f>E23/#REF!*100</f>
        <v>#REF!</v>
      </c>
      <c r="G23" t="s">
        <v>131</v>
      </c>
      <c r="K23" s="99"/>
      <c r="L23" s="99"/>
    </row>
    <row r="24" spans="1:12" ht="44.25" customHeight="1" x14ac:dyDescent="0.3">
      <c r="A24" s="319" t="s">
        <v>13</v>
      </c>
      <c r="B24" s="10" t="s">
        <v>27</v>
      </c>
      <c r="C24" s="10">
        <v>14</v>
      </c>
      <c r="D24" s="75">
        <f>прил._7!K86</f>
        <v>25</v>
      </c>
      <c r="E24" s="38">
        <v>0</v>
      </c>
      <c r="F24" s="35" t="e">
        <f>E24/#REF!*100</f>
        <v>#REF!</v>
      </c>
      <c r="H24" t="s">
        <v>132</v>
      </c>
      <c r="K24" s="99"/>
      <c r="L24" s="99"/>
    </row>
    <row r="25" spans="1:12" ht="18.75" x14ac:dyDescent="0.3">
      <c r="A25" s="322" t="s">
        <v>14</v>
      </c>
      <c r="B25" s="11" t="s">
        <v>26</v>
      </c>
      <c r="C25" s="11" t="s">
        <v>24</v>
      </c>
      <c r="D25" s="76">
        <f>прил._7!K94</f>
        <v>2982.7</v>
      </c>
      <c r="E25" s="12" t="e">
        <f>#REF!+#REF!+E26+E27+#REF!</f>
        <v>#REF!</v>
      </c>
      <c r="F25" s="36" t="e">
        <f>E25/#REF!*100</f>
        <v>#REF!</v>
      </c>
      <c r="K25" s="99"/>
      <c r="L25" s="99"/>
    </row>
    <row r="26" spans="1:12" s="44" customFormat="1" ht="18.75" x14ac:dyDescent="0.3">
      <c r="A26" s="323" t="s">
        <v>97</v>
      </c>
      <c r="B26" s="43" t="s">
        <v>26</v>
      </c>
      <c r="C26" s="43" t="s">
        <v>28</v>
      </c>
      <c r="D26" s="77">
        <f>прил._7!K95</f>
        <v>2582.6999999999998</v>
      </c>
      <c r="E26" s="77">
        <v>3150</v>
      </c>
      <c r="F26" s="77">
        <v>3150</v>
      </c>
      <c r="G26" s="77">
        <v>3150</v>
      </c>
      <c r="H26" s="77">
        <v>3150</v>
      </c>
      <c r="I26" s="77">
        <v>3150</v>
      </c>
      <c r="J26" s="98">
        <v>3150</v>
      </c>
      <c r="K26" s="103"/>
      <c r="L26" s="100"/>
    </row>
    <row r="27" spans="1:12" ht="18.75" x14ac:dyDescent="0.3">
      <c r="A27" s="319" t="str">
        <f>прил._7!B104</f>
        <v>Связь и информатика</v>
      </c>
      <c r="B27" s="10" t="s">
        <v>26</v>
      </c>
      <c r="C27" s="10" t="s">
        <v>100</v>
      </c>
      <c r="D27" s="75">
        <f>прил._7!K104</f>
        <v>400</v>
      </c>
      <c r="E27" s="38">
        <v>156.80000000000001</v>
      </c>
      <c r="F27" s="35" t="e">
        <f>E27/#REF!*100</f>
        <v>#REF!</v>
      </c>
      <c r="K27" s="99"/>
      <c r="L27" s="99"/>
    </row>
    <row r="28" spans="1:12" ht="18.75" x14ac:dyDescent="0.3">
      <c r="A28" s="322" t="s">
        <v>15</v>
      </c>
      <c r="B28" s="11" t="s">
        <v>31</v>
      </c>
      <c r="C28" s="11" t="s">
        <v>24</v>
      </c>
      <c r="D28" s="76">
        <f>D29+D30</f>
        <v>3985.2</v>
      </c>
      <c r="E28" s="12">
        <f>E29+E30</f>
        <v>1863.7</v>
      </c>
      <c r="F28" s="36" t="e">
        <f>E28/#REF!*100</f>
        <v>#REF!</v>
      </c>
      <c r="K28" s="99"/>
      <c r="L28" s="99"/>
    </row>
    <row r="29" spans="1:12" ht="18.75" x14ac:dyDescent="0.3">
      <c r="A29" s="319" t="s">
        <v>16</v>
      </c>
      <c r="B29" s="10" t="s">
        <v>31</v>
      </c>
      <c r="C29" s="10" t="s">
        <v>25</v>
      </c>
      <c r="D29" s="75">
        <f>прил._7!K110</f>
        <v>1045.2</v>
      </c>
      <c r="E29" s="75">
        <v>243.5</v>
      </c>
      <c r="F29" s="75">
        <v>243.5</v>
      </c>
      <c r="G29" s="75">
        <v>243.5</v>
      </c>
      <c r="H29" s="75">
        <v>243.5</v>
      </c>
      <c r="I29" s="75">
        <v>243.5</v>
      </c>
      <c r="J29" s="97">
        <v>243.5</v>
      </c>
      <c r="K29" s="102"/>
      <c r="L29" s="99"/>
    </row>
    <row r="30" spans="1:12" ht="18.75" x14ac:dyDescent="0.3">
      <c r="A30" s="319" t="s">
        <v>17</v>
      </c>
      <c r="B30" s="10" t="s">
        <v>31</v>
      </c>
      <c r="C30" s="10" t="s">
        <v>27</v>
      </c>
      <c r="D30" s="75">
        <f>прил._7!K121</f>
        <v>2940</v>
      </c>
      <c r="E30" s="38">
        <v>1620.2</v>
      </c>
      <c r="F30" s="35" t="e">
        <f>E30/#REF!*100</f>
        <v>#REF!</v>
      </c>
      <c r="H30" s="64"/>
      <c r="K30" s="99"/>
      <c r="L30" s="99"/>
    </row>
    <row r="31" spans="1:12" ht="18.75" x14ac:dyDescent="0.3">
      <c r="A31" s="322" t="s">
        <v>18</v>
      </c>
      <c r="B31" s="11" t="s">
        <v>30</v>
      </c>
      <c r="C31" s="11" t="s">
        <v>24</v>
      </c>
      <c r="D31" s="76">
        <f>прил._7!K142</f>
        <v>100</v>
      </c>
      <c r="E31" s="12">
        <f>E32</f>
        <v>186.7</v>
      </c>
      <c r="F31" s="36" t="e">
        <f>E31/#REF!*100</f>
        <v>#REF!</v>
      </c>
      <c r="K31" s="99"/>
      <c r="L31" s="99"/>
    </row>
    <row r="32" spans="1:12" ht="18.75" x14ac:dyDescent="0.3">
      <c r="A32" s="319" t="s">
        <v>179</v>
      </c>
      <c r="B32" s="10" t="s">
        <v>30</v>
      </c>
      <c r="C32" s="10" t="s">
        <v>30</v>
      </c>
      <c r="D32" s="75">
        <f>прил._7!K143</f>
        <v>100</v>
      </c>
      <c r="E32" s="38">
        <v>186.7</v>
      </c>
      <c r="F32" s="35" t="e">
        <f>E32/#REF!*100</f>
        <v>#REF!</v>
      </c>
      <c r="K32" s="99"/>
      <c r="L32" s="99"/>
    </row>
    <row r="33" spans="1:12" ht="18.75" x14ac:dyDescent="0.3">
      <c r="A33" s="325" t="s">
        <v>19</v>
      </c>
      <c r="B33" s="133" t="s">
        <v>32</v>
      </c>
      <c r="C33" s="133" t="s">
        <v>24</v>
      </c>
      <c r="D33" s="76">
        <f>прил._7!K148</f>
        <v>6315.1</v>
      </c>
      <c r="E33" s="12">
        <f>E34</f>
        <v>2141.6999999999998</v>
      </c>
      <c r="F33" s="36" t="e">
        <f>E33/#REF!*100</f>
        <v>#REF!</v>
      </c>
      <c r="K33" s="99"/>
      <c r="L33" s="99"/>
    </row>
    <row r="34" spans="1:12" ht="18.75" x14ac:dyDescent="0.3">
      <c r="A34" s="324" t="s">
        <v>20</v>
      </c>
      <c r="B34" s="132" t="s">
        <v>32</v>
      </c>
      <c r="C34" s="132" t="s">
        <v>23</v>
      </c>
      <c r="D34" s="75">
        <f>прил._7!K149</f>
        <v>6315.1</v>
      </c>
      <c r="E34" s="38">
        <v>2141.6999999999998</v>
      </c>
      <c r="F34" s="35" t="e">
        <f>E34/#REF!*100</f>
        <v>#REF!</v>
      </c>
      <c r="K34" s="99"/>
      <c r="L34" s="99"/>
    </row>
    <row r="35" spans="1:12" ht="18.75" x14ac:dyDescent="0.3">
      <c r="A35" s="326" t="s">
        <v>39</v>
      </c>
      <c r="B35" s="39">
        <v>10</v>
      </c>
      <c r="C35" s="40" t="s">
        <v>128</v>
      </c>
      <c r="D35" s="76">
        <f>прил._7!K158</f>
        <v>410</v>
      </c>
      <c r="E35" s="8">
        <f>E36</f>
        <v>370</v>
      </c>
      <c r="F35" s="36" t="e">
        <f>E35/#REF!*100</f>
        <v>#REF!</v>
      </c>
      <c r="K35" s="99"/>
      <c r="L35" s="99"/>
    </row>
    <row r="36" spans="1:12" ht="18.75" x14ac:dyDescent="0.3">
      <c r="A36" s="318" t="s">
        <v>40</v>
      </c>
      <c r="B36" s="41">
        <v>10</v>
      </c>
      <c r="C36" s="42" t="s">
        <v>129</v>
      </c>
      <c r="D36" s="75">
        <f>прил._7!K159</f>
        <v>370</v>
      </c>
      <c r="E36" s="75">
        <v>370</v>
      </c>
      <c r="F36" s="75">
        <v>370</v>
      </c>
      <c r="G36" s="75">
        <v>370</v>
      </c>
      <c r="H36" s="75">
        <v>370</v>
      </c>
      <c r="I36" s="75">
        <v>370</v>
      </c>
      <c r="J36" s="97">
        <v>370</v>
      </c>
      <c r="K36" s="102"/>
      <c r="L36" s="99"/>
    </row>
    <row r="37" spans="1:12" ht="18.75" x14ac:dyDescent="0.3">
      <c r="A37" s="318" t="s">
        <v>119</v>
      </c>
      <c r="B37" s="41">
        <v>10</v>
      </c>
      <c r="C37" s="6" t="s">
        <v>27</v>
      </c>
      <c r="D37" s="75">
        <f>прил._7!K164</f>
        <v>40</v>
      </c>
      <c r="E37" s="75"/>
      <c r="F37" s="75"/>
      <c r="G37" s="102"/>
      <c r="H37" s="102"/>
      <c r="I37" s="102"/>
      <c r="J37" s="102"/>
      <c r="K37" s="102"/>
      <c r="L37" s="99"/>
    </row>
    <row r="38" spans="1:12" ht="18.75" x14ac:dyDescent="0.3">
      <c r="A38" s="322" t="s">
        <v>180</v>
      </c>
      <c r="B38" s="11" t="s">
        <v>43</v>
      </c>
      <c r="C38" s="11" t="s">
        <v>24</v>
      </c>
      <c r="D38" s="76">
        <f>прил._7!K169</f>
        <v>400</v>
      </c>
      <c r="E38" s="12">
        <f>E39</f>
        <v>156.9</v>
      </c>
      <c r="F38" s="36" t="e">
        <f>E38/#REF!*100</f>
        <v>#REF!</v>
      </c>
      <c r="K38" s="99"/>
      <c r="L38" s="99"/>
    </row>
    <row r="39" spans="1:12" ht="18.75" x14ac:dyDescent="0.3">
      <c r="A39" s="319" t="s">
        <v>21</v>
      </c>
      <c r="B39" s="10" t="s">
        <v>43</v>
      </c>
      <c r="C39" s="10" t="s">
        <v>25</v>
      </c>
      <c r="D39" s="75">
        <f>прил._7!K170</f>
        <v>400</v>
      </c>
      <c r="E39" s="38">
        <v>156.9</v>
      </c>
      <c r="F39" s="35" t="e">
        <f>E39/#REF!*100</f>
        <v>#REF!</v>
      </c>
      <c r="H39" t="s">
        <v>130</v>
      </c>
      <c r="K39" s="99"/>
      <c r="L39" s="99"/>
    </row>
    <row r="40" spans="1:12" ht="18.75" x14ac:dyDescent="0.3">
      <c r="A40" s="326" t="s">
        <v>45</v>
      </c>
      <c r="B40" s="5" t="s">
        <v>41</v>
      </c>
      <c r="C40" s="5" t="s">
        <v>24</v>
      </c>
      <c r="D40" s="76">
        <f>прил._7!K176</f>
        <v>100</v>
      </c>
      <c r="E40" s="8" t="e">
        <f>#REF!+E41</f>
        <v>#REF!</v>
      </c>
      <c r="F40" s="36" t="e">
        <f>E40/#REF!*100</f>
        <v>#REF!</v>
      </c>
      <c r="K40" s="99"/>
      <c r="L40" s="99"/>
    </row>
    <row r="41" spans="1:12" ht="18.75" x14ac:dyDescent="0.3">
      <c r="A41" s="317" t="s">
        <v>46</v>
      </c>
      <c r="B41" s="6">
        <v>12</v>
      </c>
      <c r="C41" s="6" t="s">
        <v>25</v>
      </c>
      <c r="D41" s="75">
        <v>100</v>
      </c>
      <c r="E41" s="102"/>
      <c r="F41" s="102"/>
      <c r="G41" s="102"/>
      <c r="H41" s="102"/>
      <c r="I41" s="102"/>
      <c r="J41" s="102"/>
      <c r="K41" s="102"/>
      <c r="L41" s="99"/>
    </row>
    <row r="42" spans="1:12" ht="18.75" x14ac:dyDescent="0.3">
      <c r="E42" s="65"/>
      <c r="F42" s="66"/>
      <c r="K42" s="104"/>
      <c r="L42" s="99"/>
    </row>
    <row r="44" spans="1:12" ht="15" customHeight="1" x14ac:dyDescent="0.25">
      <c r="A44" s="45" t="s">
        <v>203</v>
      </c>
      <c r="B44" s="45"/>
      <c r="C44" s="45"/>
    </row>
  </sheetData>
  <mergeCells count="2">
    <mergeCell ref="A7:D7"/>
    <mergeCell ref="C5:D5"/>
  </mergeCells>
  <phoneticPr fontId="34" type="noConversion"/>
  <pageMargins left="0.70866141732283472" right="0.21" top="0.34" bottom="0.32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36"/>
  <sheetViews>
    <sheetView zoomScale="84" zoomScaleNormal="84" zoomScaleSheetLayoutView="100" workbookViewId="0">
      <selection activeCell="A7" sqref="A7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245" width="9.140625" style="15" customWidth="1"/>
    <col min="246" max="246" width="3.85546875" style="15" customWidth="1"/>
    <col min="247" max="16384" width="45.28515625" style="15"/>
  </cols>
  <sheetData>
    <row r="1" spans="1:8" x14ac:dyDescent="0.25">
      <c r="B1"/>
      <c r="C1" s="392" t="s">
        <v>392</v>
      </c>
      <c r="D1" s="392"/>
      <c r="E1" s="392"/>
      <c r="F1" s="392"/>
      <c r="G1" s="392"/>
      <c r="H1" s="392"/>
    </row>
    <row r="2" spans="1:8" x14ac:dyDescent="0.25">
      <c r="C2" s="392" t="s">
        <v>0</v>
      </c>
      <c r="D2" s="392"/>
      <c r="E2" s="392"/>
      <c r="F2" s="392"/>
      <c r="G2" s="392"/>
      <c r="H2" s="392"/>
    </row>
    <row r="3" spans="1:8" x14ac:dyDescent="0.25">
      <c r="C3" s="392" t="s">
        <v>124</v>
      </c>
      <c r="D3" s="392"/>
      <c r="E3" s="392"/>
      <c r="F3" s="392"/>
      <c r="G3" s="392"/>
      <c r="H3" s="392"/>
    </row>
    <row r="4" spans="1:8" x14ac:dyDescent="0.25">
      <c r="C4" s="392" t="s">
        <v>2</v>
      </c>
      <c r="D4" s="392"/>
      <c r="E4" s="392"/>
      <c r="F4" s="392"/>
      <c r="G4" s="392"/>
      <c r="H4" s="392"/>
    </row>
    <row r="5" spans="1:8" x14ac:dyDescent="0.25">
      <c r="C5" s="392"/>
      <c r="D5" s="392"/>
      <c r="E5" s="392"/>
      <c r="F5" s="392"/>
      <c r="G5" s="392"/>
      <c r="H5" s="392"/>
    </row>
    <row r="6" spans="1:8" ht="52.5" customHeight="1" x14ac:dyDescent="0.25">
      <c r="A6" s="393" t="s">
        <v>511</v>
      </c>
      <c r="B6" s="393"/>
      <c r="C6" s="393"/>
      <c r="D6" s="393"/>
      <c r="E6" s="393"/>
      <c r="F6" s="393"/>
      <c r="G6" s="393"/>
      <c r="H6" s="393"/>
    </row>
    <row r="7" spans="1:8" x14ac:dyDescent="0.25">
      <c r="H7" s="17" t="s">
        <v>60</v>
      </c>
    </row>
    <row r="8" spans="1:8" ht="42" customHeight="1" x14ac:dyDescent="0.25">
      <c r="A8" s="328" t="s">
        <v>61</v>
      </c>
      <c r="B8" s="328" t="s">
        <v>4</v>
      </c>
      <c r="C8" s="388" t="s">
        <v>33</v>
      </c>
      <c r="D8" s="388"/>
      <c r="E8" s="388"/>
      <c r="F8" s="388"/>
      <c r="G8" s="328" t="s">
        <v>34</v>
      </c>
      <c r="H8" s="71" t="s">
        <v>160</v>
      </c>
    </row>
    <row r="9" spans="1:8" ht="42" customHeight="1" x14ac:dyDescent="0.25">
      <c r="A9" s="328"/>
      <c r="B9" s="328"/>
      <c r="C9" s="328"/>
      <c r="D9" s="328"/>
      <c r="E9" s="328"/>
      <c r="F9" s="328"/>
      <c r="G9" s="328"/>
      <c r="H9" s="71"/>
    </row>
    <row r="10" spans="1:8" x14ac:dyDescent="0.25">
      <c r="A10" s="18">
        <v>1</v>
      </c>
      <c r="B10" s="18">
        <v>2</v>
      </c>
      <c r="C10" s="389">
        <v>6</v>
      </c>
      <c r="D10" s="389"/>
      <c r="E10" s="389"/>
      <c r="F10" s="389"/>
      <c r="G10" s="18">
        <v>7</v>
      </c>
      <c r="H10" s="18">
        <v>8</v>
      </c>
    </row>
    <row r="11" spans="1:8" ht="25.5" customHeight="1" x14ac:dyDescent="0.25">
      <c r="A11" s="19"/>
      <c r="B11" s="329" t="s">
        <v>64</v>
      </c>
      <c r="C11" s="88"/>
      <c r="D11" s="88"/>
      <c r="E11" s="88"/>
      <c r="F11" s="88"/>
      <c r="G11" s="19"/>
      <c r="H11" s="273">
        <f>H12+H16+H20+H31+H39+H45+H50+H54+H58+H62+H69+H79+H92+H96+H121+H125+H129</f>
        <v>20930.03</v>
      </c>
    </row>
    <row r="12" spans="1:8" s="21" customFormat="1" ht="42.75" x14ac:dyDescent="0.2">
      <c r="A12" s="20"/>
      <c r="B12" s="330" t="s">
        <v>177</v>
      </c>
      <c r="C12" s="82" t="s">
        <v>25</v>
      </c>
      <c r="D12" s="82" t="s">
        <v>67</v>
      </c>
      <c r="E12" s="82" t="s">
        <v>24</v>
      </c>
      <c r="F12" s="82" t="s">
        <v>135</v>
      </c>
      <c r="G12" s="82"/>
      <c r="H12" s="83">
        <f>H13</f>
        <v>50</v>
      </c>
    </row>
    <row r="13" spans="1:8" x14ac:dyDescent="0.25">
      <c r="A13" s="22"/>
      <c r="B13" s="105" t="s">
        <v>107</v>
      </c>
      <c r="C13" s="24" t="s">
        <v>25</v>
      </c>
      <c r="D13" s="24" t="s">
        <v>76</v>
      </c>
      <c r="E13" s="24" t="s">
        <v>24</v>
      </c>
      <c r="F13" s="24" t="s">
        <v>135</v>
      </c>
      <c r="G13" s="24"/>
      <c r="H13" s="30">
        <f>H15</f>
        <v>50</v>
      </c>
    </row>
    <row r="14" spans="1:8" ht="45" x14ac:dyDescent="0.25">
      <c r="A14" s="22"/>
      <c r="B14" s="105" t="s">
        <v>176</v>
      </c>
      <c r="C14" s="24" t="s">
        <v>25</v>
      </c>
      <c r="D14" s="24" t="s">
        <v>76</v>
      </c>
      <c r="E14" s="24" t="s">
        <v>24</v>
      </c>
      <c r="F14" s="24" t="s">
        <v>134</v>
      </c>
      <c r="G14" s="24"/>
      <c r="H14" s="30">
        <f>H15</f>
        <v>50</v>
      </c>
    </row>
    <row r="15" spans="1:8" ht="33.75" customHeight="1" x14ac:dyDescent="0.25">
      <c r="A15" s="22"/>
      <c r="B15" s="105" t="s">
        <v>81</v>
      </c>
      <c r="C15" s="24" t="s">
        <v>25</v>
      </c>
      <c r="D15" s="24" t="s">
        <v>76</v>
      </c>
      <c r="E15" s="24" t="s">
        <v>24</v>
      </c>
      <c r="F15" s="24" t="s">
        <v>134</v>
      </c>
      <c r="G15" s="24" t="s">
        <v>82</v>
      </c>
      <c r="H15" s="30">
        <f>прил._7!K99</f>
        <v>50</v>
      </c>
    </row>
    <row r="16" spans="1:8" s="21" customFormat="1" ht="42.75" x14ac:dyDescent="0.2">
      <c r="A16" s="20"/>
      <c r="B16" s="330" t="s">
        <v>449</v>
      </c>
      <c r="C16" s="82" t="s">
        <v>26</v>
      </c>
      <c r="D16" s="82" t="s">
        <v>67</v>
      </c>
      <c r="E16" s="82" t="s">
        <v>24</v>
      </c>
      <c r="F16" s="82" t="s">
        <v>135</v>
      </c>
      <c r="G16" s="82"/>
      <c r="H16" s="83">
        <f>H19</f>
        <v>2532.6999999999998</v>
      </c>
    </row>
    <row r="17" spans="1:8" ht="31.5" customHeight="1" x14ac:dyDescent="0.25">
      <c r="A17" s="22"/>
      <c r="B17" s="105" t="s">
        <v>450</v>
      </c>
      <c r="C17" s="24" t="s">
        <v>26</v>
      </c>
      <c r="D17" s="24" t="s">
        <v>76</v>
      </c>
      <c r="E17" s="24" t="s">
        <v>24</v>
      </c>
      <c r="F17" s="24" t="s">
        <v>135</v>
      </c>
      <c r="G17" s="24"/>
      <c r="H17" s="30">
        <f>H18</f>
        <v>2532.6999999999998</v>
      </c>
    </row>
    <row r="18" spans="1:8" ht="30" x14ac:dyDescent="0.25">
      <c r="A18" s="22"/>
      <c r="B18" s="107" t="str">
        <f>прил._7!B102</f>
        <v>Подпрограмма "Мероприятия, финансируемые за счет средств дорожного фонда"</v>
      </c>
      <c r="C18" s="24" t="s">
        <v>26</v>
      </c>
      <c r="D18" s="24" t="s">
        <v>76</v>
      </c>
      <c r="E18" s="24" t="s">
        <v>24</v>
      </c>
      <c r="F18" s="24" t="s">
        <v>136</v>
      </c>
      <c r="G18" s="24"/>
      <c r="H18" s="30">
        <f>H19</f>
        <v>2532.6999999999998</v>
      </c>
    </row>
    <row r="19" spans="1:8" s="28" customFormat="1" ht="28.5" customHeight="1" x14ac:dyDescent="0.25">
      <c r="A19" s="22"/>
      <c r="B19" s="105" t="s">
        <v>81</v>
      </c>
      <c r="C19" s="24" t="s">
        <v>26</v>
      </c>
      <c r="D19" s="24" t="s">
        <v>76</v>
      </c>
      <c r="E19" s="24" t="s">
        <v>24</v>
      </c>
      <c r="F19" s="24" t="s">
        <v>136</v>
      </c>
      <c r="G19" s="24" t="s">
        <v>82</v>
      </c>
      <c r="H19" s="30">
        <f>прил._7!K103</f>
        <v>2532.6999999999998</v>
      </c>
    </row>
    <row r="20" spans="1:8" s="28" customFormat="1" ht="57" customHeight="1" x14ac:dyDescent="0.25">
      <c r="A20" s="20"/>
      <c r="B20" s="330" t="str">
        <f>прил._7!B81</f>
        <v>Муниципальная программа "Обеспечение безопасности и развитие казачества в Новодмитриевском сельском поселении на 2018-2020 годы"</v>
      </c>
      <c r="C20" s="82" t="s">
        <v>31</v>
      </c>
      <c r="D20" s="82" t="s">
        <v>67</v>
      </c>
      <c r="E20" s="82" t="s">
        <v>24</v>
      </c>
      <c r="F20" s="82" t="s">
        <v>135</v>
      </c>
      <c r="G20" s="82"/>
      <c r="H20" s="83">
        <f>H21+H25+H28</f>
        <v>525</v>
      </c>
    </row>
    <row r="21" spans="1:8" s="28" customFormat="1" ht="48" customHeight="1" x14ac:dyDescent="0.25">
      <c r="A21" s="22"/>
      <c r="B21" s="107" t="s">
        <v>95</v>
      </c>
      <c r="C21" s="24" t="s">
        <v>31</v>
      </c>
      <c r="D21" s="24" t="s">
        <v>76</v>
      </c>
      <c r="E21" s="24" t="s">
        <v>24</v>
      </c>
      <c r="F21" s="24" t="s">
        <v>135</v>
      </c>
      <c r="G21" s="24"/>
      <c r="H21" s="30">
        <f>H22</f>
        <v>500</v>
      </c>
    </row>
    <row r="22" spans="1:8" ht="76.5" customHeight="1" x14ac:dyDescent="0.25">
      <c r="A22" s="22"/>
      <c r="B22" s="105" t="str">
        <f>прил._7!B83</f>
        <v>Подпрограмма "Мероприятия по предупреждению и ликвидация чрезвычайных ситуаций, стихийных бедствий природного и техногенного характера на 2018-2020 гг в Новодмитривеском сельском поселении"</v>
      </c>
      <c r="C22" s="24" t="s">
        <v>31</v>
      </c>
      <c r="D22" s="24" t="s">
        <v>76</v>
      </c>
      <c r="E22" s="24" t="s">
        <v>24</v>
      </c>
      <c r="F22" s="24" t="s">
        <v>156</v>
      </c>
      <c r="G22" s="24"/>
      <c r="H22" s="30">
        <f>H23+H24</f>
        <v>500</v>
      </c>
    </row>
    <row r="23" spans="1:8" ht="75" customHeight="1" x14ac:dyDescent="0.25">
      <c r="A23" s="22"/>
      <c r="B23" s="57" t="s">
        <v>77</v>
      </c>
      <c r="C23" s="24" t="s">
        <v>31</v>
      </c>
      <c r="D23" s="24" t="s">
        <v>76</v>
      </c>
      <c r="E23" s="24" t="s">
        <v>24</v>
      </c>
      <c r="F23" s="24" t="s">
        <v>156</v>
      </c>
      <c r="G23" s="24" t="s">
        <v>78</v>
      </c>
      <c r="H23" s="30">
        <f>прил._7!K84</f>
        <v>355</v>
      </c>
    </row>
    <row r="24" spans="1:8" ht="30" customHeight="1" x14ac:dyDescent="0.25">
      <c r="A24" s="22"/>
      <c r="B24" s="105" t="s">
        <v>81</v>
      </c>
      <c r="C24" s="24" t="s">
        <v>31</v>
      </c>
      <c r="D24" s="24" t="s">
        <v>76</v>
      </c>
      <c r="E24" s="24" t="s">
        <v>24</v>
      </c>
      <c r="F24" s="24" t="s">
        <v>156</v>
      </c>
      <c r="G24" s="24" t="s">
        <v>82</v>
      </c>
      <c r="H24" s="30">
        <f>прил._7!K85</f>
        <v>145</v>
      </c>
    </row>
    <row r="25" spans="1:8" ht="46.5" customHeight="1" x14ac:dyDescent="0.25">
      <c r="A25" s="22"/>
      <c r="B25" s="106" t="s">
        <v>192</v>
      </c>
      <c r="C25" s="24" t="s">
        <v>31</v>
      </c>
      <c r="D25" s="24" t="s">
        <v>89</v>
      </c>
      <c r="E25" s="24" t="s">
        <v>24</v>
      </c>
      <c r="F25" s="24" t="s">
        <v>135</v>
      </c>
      <c r="G25" s="24"/>
      <c r="H25" s="30">
        <f>H26</f>
        <v>5</v>
      </c>
    </row>
    <row r="26" spans="1:8" ht="23.25" customHeight="1" x14ac:dyDescent="0.25">
      <c r="A26" s="22"/>
      <c r="B26" s="57" t="s">
        <v>133</v>
      </c>
      <c r="C26" s="24" t="s">
        <v>31</v>
      </c>
      <c r="D26" s="24" t="s">
        <v>89</v>
      </c>
      <c r="E26" s="24" t="s">
        <v>24</v>
      </c>
      <c r="F26" s="24" t="s">
        <v>158</v>
      </c>
      <c r="G26" s="24"/>
      <c r="H26" s="30">
        <f>H27</f>
        <v>5</v>
      </c>
    </row>
    <row r="27" spans="1:8" ht="31.5" customHeight="1" x14ac:dyDescent="0.25">
      <c r="A27" s="22"/>
      <c r="B27" s="106" t="s">
        <v>81</v>
      </c>
      <c r="C27" s="24" t="s">
        <v>31</v>
      </c>
      <c r="D27" s="24" t="s">
        <v>89</v>
      </c>
      <c r="E27" s="24" t="s">
        <v>24</v>
      </c>
      <c r="F27" s="24" t="s">
        <v>158</v>
      </c>
      <c r="G27" s="24" t="s">
        <v>82</v>
      </c>
      <c r="H27" s="30">
        <f>прил._7!K90</f>
        <v>5</v>
      </c>
    </row>
    <row r="28" spans="1:8" ht="17.25" customHeight="1" x14ac:dyDescent="0.25">
      <c r="A28" s="22"/>
      <c r="B28" s="105" t="s">
        <v>96</v>
      </c>
      <c r="C28" s="24" t="s">
        <v>31</v>
      </c>
      <c r="D28" s="24" t="s">
        <v>90</v>
      </c>
      <c r="E28" s="24" t="s">
        <v>24</v>
      </c>
      <c r="F28" s="24" t="s">
        <v>135</v>
      </c>
      <c r="G28" s="24"/>
      <c r="H28" s="30">
        <f>H29</f>
        <v>20</v>
      </c>
    </row>
    <row r="29" spans="1:8" ht="29.25" customHeight="1" x14ac:dyDescent="0.25">
      <c r="A29" s="22"/>
      <c r="B29" s="105" t="str">
        <f>прил._7!B92</f>
        <v>Подпрограмма "Поддержка и развитие казачества"</v>
      </c>
      <c r="C29" s="24" t="s">
        <v>31</v>
      </c>
      <c r="D29" s="24" t="s">
        <v>90</v>
      </c>
      <c r="E29" s="24" t="s">
        <v>24</v>
      </c>
      <c r="F29" s="24" t="s">
        <v>157</v>
      </c>
      <c r="G29" s="24"/>
      <c r="H29" s="30">
        <f>H30</f>
        <v>20</v>
      </c>
    </row>
    <row r="30" spans="1:8" ht="15.75" customHeight="1" x14ac:dyDescent="0.25">
      <c r="A30" s="22"/>
      <c r="B30" s="105" t="s">
        <v>83</v>
      </c>
      <c r="C30" s="24" t="s">
        <v>31</v>
      </c>
      <c r="D30" s="24" t="s">
        <v>90</v>
      </c>
      <c r="E30" s="24" t="s">
        <v>24</v>
      </c>
      <c r="F30" s="24" t="s">
        <v>157</v>
      </c>
      <c r="G30" s="24" t="s">
        <v>113</v>
      </c>
      <c r="H30" s="30">
        <f>прил._7!K93</f>
        <v>20</v>
      </c>
    </row>
    <row r="31" spans="1:8" ht="45" customHeight="1" x14ac:dyDescent="0.25">
      <c r="A31" s="20"/>
      <c r="B31" s="330" t="str">
        <f>прил._7!B150</f>
        <v>Муниципальная программа "Развитие культуры на 2018-2020 годы  в Новодмитриевском сельском поселении"</v>
      </c>
      <c r="C31" s="82" t="s">
        <v>29</v>
      </c>
      <c r="D31" s="82" t="s">
        <v>67</v>
      </c>
      <c r="E31" s="82" t="s">
        <v>24</v>
      </c>
      <c r="F31" s="82" t="s">
        <v>135</v>
      </c>
      <c r="G31" s="82"/>
      <c r="H31" s="83">
        <f>H32</f>
        <v>6315.1</v>
      </c>
    </row>
    <row r="32" spans="1:8" ht="15.75" customHeight="1" x14ac:dyDescent="0.25">
      <c r="A32" s="22"/>
      <c r="B32" s="93" t="s">
        <v>165</v>
      </c>
      <c r="C32" s="24" t="s">
        <v>29</v>
      </c>
      <c r="D32" s="24" t="s">
        <v>76</v>
      </c>
      <c r="E32" s="24" t="s">
        <v>24</v>
      </c>
      <c r="F32" s="24" t="s">
        <v>135</v>
      </c>
      <c r="G32" s="24"/>
      <c r="H32" s="30">
        <f>H33+H36</f>
        <v>6315.1</v>
      </c>
    </row>
    <row r="33" spans="1:8" ht="21.75" customHeight="1" x14ac:dyDescent="0.25">
      <c r="A33" s="26"/>
      <c r="B33" s="93" t="s">
        <v>114</v>
      </c>
      <c r="C33" s="24" t="s">
        <v>29</v>
      </c>
      <c r="D33" s="24" t="s">
        <v>76</v>
      </c>
      <c r="E33" s="365" t="s">
        <v>26</v>
      </c>
      <c r="F33" s="24" t="s">
        <v>135</v>
      </c>
      <c r="G33" s="24"/>
      <c r="H33" s="30">
        <f>H34</f>
        <v>6215.1</v>
      </c>
    </row>
    <row r="34" spans="1:8" ht="81" customHeight="1" x14ac:dyDescent="0.25">
      <c r="A34" s="22"/>
      <c r="B34" s="93" t="s">
        <v>193</v>
      </c>
      <c r="C34" s="175" t="s">
        <v>29</v>
      </c>
      <c r="D34" s="175" t="s">
        <v>76</v>
      </c>
      <c r="E34" s="365" t="s">
        <v>26</v>
      </c>
      <c r="F34" s="175" t="s">
        <v>137</v>
      </c>
      <c r="G34" s="175"/>
      <c r="H34" s="176">
        <f>H35</f>
        <v>6215.1</v>
      </c>
    </row>
    <row r="35" spans="1:8" ht="52.5" customHeight="1" x14ac:dyDescent="0.25">
      <c r="A35" s="22"/>
      <c r="B35" s="93" t="s">
        <v>162</v>
      </c>
      <c r="C35" s="175" t="s">
        <v>29</v>
      </c>
      <c r="D35" s="175" t="s">
        <v>76</v>
      </c>
      <c r="E35" s="365" t="s">
        <v>26</v>
      </c>
      <c r="F35" s="175" t="s">
        <v>137</v>
      </c>
      <c r="G35" s="175" t="s">
        <v>113</v>
      </c>
      <c r="H35" s="176">
        <f>прил._7!K154</f>
        <v>6215.1</v>
      </c>
    </row>
    <row r="36" spans="1:8" ht="28.5" customHeight="1" x14ac:dyDescent="0.25">
      <c r="A36" s="22"/>
      <c r="B36" s="107" t="s">
        <v>115</v>
      </c>
      <c r="C36" s="24" t="s">
        <v>29</v>
      </c>
      <c r="D36" s="24" t="s">
        <v>76</v>
      </c>
      <c r="E36" s="24" t="s">
        <v>32</v>
      </c>
      <c r="F36" s="24" t="s">
        <v>135</v>
      </c>
      <c r="G36" s="24"/>
      <c r="H36" s="30">
        <f>H37</f>
        <v>100</v>
      </c>
    </row>
    <row r="37" spans="1:8" ht="30.75" customHeight="1" x14ac:dyDescent="0.25">
      <c r="A37" s="22"/>
      <c r="B37" s="105" t="str">
        <f>прил._7!B156</f>
        <v>Мероприятия в сфере сохранения и развития культуры</v>
      </c>
      <c r="C37" s="24" t="s">
        <v>29</v>
      </c>
      <c r="D37" s="24" t="s">
        <v>76</v>
      </c>
      <c r="E37" s="24" t="s">
        <v>32</v>
      </c>
      <c r="F37" s="24" t="s">
        <v>139</v>
      </c>
      <c r="G37" s="24"/>
      <c r="H37" s="30">
        <f>H38</f>
        <v>100</v>
      </c>
    </row>
    <row r="38" spans="1:8" ht="27.75" customHeight="1" x14ac:dyDescent="0.25">
      <c r="A38" s="22"/>
      <c r="B38" s="105" t="s">
        <v>81</v>
      </c>
      <c r="C38" s="24" t="s">
        <v>29</v>
      </c>
      <c r="D38" s="24" t="s">
        <v>76</v>
      </c>
      <c r="E38" s="24" t="s">
        <v>32</v>
      </c>
      <c r="F38" s="24" t="s">
        <v>139</v>
      </c>
      <c r="G38" s="24" t="s">
        <v>82</v>
      </c>
      <c r="H38" s="30">
        <f>прил._7!K157</f>
        <v>100</v>
      </c>
    </row>
    <row r="39" spans="1:8" ht="60.75" customHeight="1" x14ac:dyDescent="0.25">
      <c r="A39" s="22"/>
      <c r="B39" s="330" t="str">
        <f>прил._7!B171</f>
        <v>Муниципальная программа "Развитие физической культуры и спорта в Новодмитриевском сельском поселении на 2015-2017 годы"</v>
      </c>
      <c r="C39" s="82" t="s">
        <v>32</v>
      </c>
      <c r="D39" s="82" t="s">
        <v>67</v>
      </c>
      <c r="E39" s="82" t="s">
        <v>24</v>
      </c>
      <c r="F39" s="82" t="s">
        <v>135</v>
      </c>
      <c r="G39" s="82"/>
      <c r="H39" s="83">
        <f>H40</f>
        <v>400</v>
      </c>
    </row>
    <row r="40" spans="1:8" ht="29.25" customHeight="1" x14ac:dyDescent="0.25">
      <c r="A40" s="22"/>
      <c r="B40" s="105" t="s">
        <v>120</v>
      </c>
      <c r="C40" s="24" t="s">
        <v>32</v>
      </c>
      <c r="D40" s="24" t="s">
        <v>76</v>
      </c>
      <c r="E40" s="24" t="s">
        <v>24</v>
      </c>
      <c r="F40" s="24" t="s">
        <v>135</v>
      </c>
      <c r="G40" s="24"/>
      <c r="H40" s="30">
        <f>H41</f>
        <v>400</v>
      </c>
    </row>
    <row r="41" spans="1:8" ht="29.25" customHeight="1" x14ac:dyDescent="0.25">
      <c r="A41" s="22"/>
      <c r="B41" s="105" t="s">
        <v>120</v>
      </c>
      <c r="C41" s="24" t="s">
        <v>32</v>
      </c>
      <c r="D41" s="24" t="s">
        <v>76</v>
      </c>
      <c r="E41" s="24" t="s">
        <v>27</v>
      </c>
      <c r="F41" s="24" t="s">
        <v>135</v>
      </c>
      <c r="G41" s="24"/>
      <c r="H41" s="30">
        <f>H42</f>
        <v>400</v>
      </c>
    </row>
    <row r="42" spans="1:8" ht="29.25" customHeight="1" x14ac:dyDescent="0.25">
      <c r="A42" s="22"/>
      <c r="B42" s="105" t="s">
        <v>120</v>
      </c>
      <c r="C42" s="24" t="s">
        <v>32</v>
      </c>
      <c r="D42" s="24" t="s">
        <v>76</v>
      </c>
      <c r="E42" s="24" t="s">
        <v>27</v>
      </c>
      <c r="F42" s="24" t="s">
        <v>140</v>
      </c>
      <c r="G42" s="24"/>
      <c r="H42" s="30">
        <f>H43+H44</f>
        <v>400</v>
      </c>
    </row>
    <row r="43" spans="1:8" ht="75" customHeight="1" x14ac:dyDescent="0.25">
      <c r="A43" s="22"/>
      <c r="B43" s="105" t="s">
        <v>77</v>
      </c>
      <c r="C43" s="24" t="s">
        <v>32</v>
      </c>
      <c r="D43" s="24" t="s">
        <v>76</v>
      </c>
      <c r="E43" s="24" t="s">
        <v>27</v>
      </c>
      <c r="F43" s="24" t="s">
        <v>140</v>
      </c>
      <c r="G43" s="24" t="s">
        <v>78</v>
      </c>
      <c r="H43" s="30">
        <f>прил._7!K174</f>
        <v>370</v>
      </c>
    </row>
    <row r="44" spans="1:8" ht="29.25" customHeight="1" x14ac:dyDescent="0.25">
      <c r="A44" s="22"/>
      <c r="B44" s="105" t="s">
        <v>81</v>
      </c>
      <c r="C44" s="24" t="s">
        <v>32</v>
      </c>
      <c r="D44" s="24" t="s">
        <v>76</v>
      </c>
      <c r="E44" s="24" t="s">
        <v>27</v>
      </c>
      <c r="F44" s="24" t="s">
        <v>140</v>
      </c>
      <c r="G44" s="24" t="s">
        <v>82</v>
      </c>
      <c r="H44" s="30">
        <f>прил._7!K175</f>
        <v>30</v>
      </c>
    </row>
    <row r="45" spans="1:8" ht="49.5" customHeight="1" x14ac:dyDescent="0.25">
      <c r="A45" s="20"/>
      <c r="B45" s="330" t="str">
        <f>прил._7!B144</f>
        <v>Муниципальная программа "Молодежь Северского района на 2018-2020 годы  в Новодмитриевском сельском поселении"</v>
      </c>
      <c r="C45" s="82" t="s">
        <v>100</v>
      </c>
      <c r="D45" s="82" t="s">
        <v>67</v>
      </c>
      <c r="E45" s="82" t="s">
        <v>24</v>
      </c>
      <c r="F45" s="82" t="s">
        <v>135</v>
      </c>
      <c r="G45" s="82"/>
      <c r="H45" s="83">
        <f>H46</f>
        <v>100</v>
      </c>
    </row>
    <row r="46" spans="1:8" ht="21" customHeight="1" x14ac:dyDescent="0.25">
      <c r="A46" s="22"/>
      <c r="B46" s="174" t="s">
        <v>52</v>
      </c>
      <c r="C46" s="175" t="s">
        <v>100</v>
      </c>
      <c r="D46" s="175" t="s">
        <v>76</v>
      </c>
      <c r="E46" s="175" t="s">
        <v>24</v>
      </c>
      <c r="F46" s="175" t="s">
        <v>135</v>
      </c>
      <c r="G46" s="24"/>
      <c r="H46" s="30">
        <f>H47</f>
        <v>100</v>
      </c>
    </row>
    <row r="47" spans="1:8" ht="48.75" customHeight="1" x14ac:dyDescent="0.25">
      <c r="A47" s="22"/>
      <c r="B47" s="174" t="s">
        <v>164</v>
      </c>
      <c r="C47" s="175" t="s">
        <v>100</v>
      </c>
      <c r="D47" s="175" t="s">
        <v>76</v>
      </c>
      <c r="E47" s="175" t="s">
        <v>23</v>
      </c>
      <c r="F47" s="175" t="s">
        <v>135</v>
      </c>
      <c r="G47" s="24"/>
      <c r="H47" s="30">
        <f>H48</f>
        <v>100</v>
      </c>
    </row>
    <row r="48" spans="1:8" ht="19.5" customHeight="1" x14ac:dyDescent="0.25">
      <c r="A48" s="22"/>
      <c r="B48" s="57" t="s">
        <v>37</v>
      </c>
      <c r="C48" s="175" t="s">
        <v>100</v>
      </c>
      <c r="D48" s="175" t="s">
        <v>76</v>
      </c>
      <c r="E48" s="175" t="s">
        <v>23</v>
      </c>
      <c r="F48" s="175" t="s">
        <v>141</v>
      </c>
      <c r="G48" s="24"/>
      <c r="H48" s="30">
        <f>H49</f>
        <v>100</v>
      </c>
    </row>
    <row r="49" spans="1:8" ht="29.25" customHeight="1" x14ac:dyDescent="0.25">
      <c r="A49" s="20"/>
      <c r="B49" s="57" t="s">
        <v>81</v>
      </c>
      <c r="C49" s="175" t="s">
        <v>100</v>
      </c>
      <c r="D49" s="175" t="s">
        <v>76</v>
      </c>
      <c r="E49" s="175" t="s">
        <v>23</v>
      </c>
      <c r="F49" s="175" t="s">
        <v>141</v>
      </c>
      <c r="G49" s="24" t="s">
        <v>82</v>
      </c>
      <c r="H49" s="30">
        <f>прил._7!K147</f>
        <v>100</v>
      </c>
    </row>
    <row r="50" spans="1:8" ht="60" customHeight="1" x14ac:dyDescent="0.25">
      <c r="A50" s="26"/>
      <c r="B50" s="330" t="str">
        <f>прил._7!B61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0" s="82" t="s">
        <v>43</v>
      </c>
      <c r="D50" s="82" t="s">
        <v>67</v>
      </c>
      <c r="E50" s="82" t="s">
        <v>24</v>
      </c>
      <c r="F50" s="82" t="s">
        <v>135</v>
      </c>
      <c r="G50" s="84"/>
      <c r="H50" s="83">
        <f>H51</f>
        <v>14.4</v>
      </c>
    </row>
    <row r="51" spans="1:8" ht="27.75" customHeight="1" x14ac:dyDescent="0.25">
      <c r="A51" s="26"/>
      <c r="B51" s="107" t="s">
        <v>92</v>
      </c>
      <c r="C51" s="24" t="s">
        <v>43</v>
      </c>
      <c r="D51" s="24" t="s">
        <v>76</v>
      </c>
      <c r="E51" s="24" t="s">
        <v>24</v>
      </c>
      <c r="F51" s="24" t="s">
        <v>135</v>
      </c>
      <c r="G51" s="27"/>
      <c r="H51" s="30">
        <f>H52</f>
        <v>14.4</v>
      </c>
    </row>
    <row r="52" spans="1:8" ht="33.75" customHeight="1" x14ac:dyDescent="0.25">
      <c r="A52" s="26"/>
      <c r="B52" s="107" t="s">
        <v>93</v>
      </c>
      <c r="C52" s="24" t="s">
        <v>43</v>
      </c>
      <c r="D52" s="24" t="s">
        <v>76</v>
      </c>
      <c r="E52" s="24" t="s">
        <v>24</v>
      </c>
      <c r="F52" s="24" t="s">
        <v>142</v>
      </c>
      <c r="G52" s="27"/>
      <c r="H52" s="30">
        <f>H53</f>
        <v>14.4</v>
      </c>
    </row>
    <row r="53" spans="1:8" ht="28.5" customHeight="1" x14ac:dyDescent="0.25">
      <c r="A53" s="26"/>
      <c r="B53" s="105" t="s">
        <v>81</v>
      </c>
      <c r="C53" s="24" t="s">
        <v>43</v>
      </c>
      <c r="D53" s="24" t="s">
        <v>76</v>
      </c>
      <c r="E53" s="24" t="s">
        <v>24</v>
      </c>
      <c r="F53" s="24" t="s">
        <v>142</v>
      </c>
      <c r="G53" s="27" t="s">
        <v>82</v>
      </c>
      <c r="H53" s="30">
        <f>прил._7!K64</f>
        <v>14.4</v>
      </c>
    </row>
    <row r="54" spans="1:8" s="21" customFormat="1" ht="72" customHeight="1" x14ac:dyDescent="0.2">
      <c r="A54" s="23"/>
      <c r="B54" s="331" t="s">
        <v>174</v>
      </c>
      <c r="C54" s="49" t="s">
        <v>41</v>
      </c>
      <c r="D54" s="49" t="s">
        <v>67</v>
      </c>
      <c r="E54" s="49" t="s">
        <v>24</v>
      </c>
      <c r="F54" s="49" t="s">
        <v>135</v>
      </c>
      <c r="G54" s="84"/>
      <c r="H54" s="83">
        <f>H55</f>
        <v>40</v>
      </c>
    </row>
    <row r="55" spans="1:8" ht="30" customHeight="1" x14ac:dyDescent="0.25">
      <c r="A55" s="26"/>
      <c r="B55" s="94" t="s">
        <v>175</v>
      </c>
      <c r="C55" s="175" t="s">
        <v>41</v>
      </c>
      <c r="D55" s="175" t="s">
        <v>76</v>
      </c>
      <c r="E55" s="175" t="s">
        <v>24</v>
      </c>
      <c r="F55" s="175" t="s">
        <v>135</v>
      </c>
      <c r="G55" s="27"/>
      <c r="H55" s="30">
        <f>H56</f>
        <v>40</v>
      </c>
    </row>
    <row r="56" spans="1:8" ht="30" customHeight="1" x14ac:dyDescent="0.25">
      <c r="A56" s="26"/>
      <c r="B56" s="94" t="s">
        <v>175</v>
      </c>
      <c r="C56" s="175" t="s">
        <v>41</v>
      </c>
      <c r="D56" s="175" t="s">
        <v>76</v>
      </c>
      <c r="E56" s="175" t="s">
        <v>24</v>
      </c>
      <c r="F56" s="175" t="s">
        <v>163</v>
      </c>
      <c r="G56" s="27"/>
      <c r="H56" s="30">
        <f>H57</f>
        <v>40</v>
      </c>
    </row>
    <row r="57" spans="1:8" ht="44.25" customHeight="1" x14ac:dyDescent="0.25">
      <c r="A57" s="26"/>
      <c r="B57" s="94" t="s">
        <v>112</v>
      </c>
      <c r="C57" s="175" t="s">
        <v>41</v>
      </c>
      <c r="D57" s="175" t="s">
        <v>76</v>
      </c>
      <c r="E57" s="175" t="s">
        <v>24</v>
      </c>
      <c r="F57" s="175" t="s">
        <v>163</v>
      </c>
      <c r="G57" s="27" t="s">
        <v>113</v>
      </c>
      <c r="H57" s="30">
        <f>прил._7!K168</f>
        <v>40</v>
      </c>
    </row>
    <row r="58" spans="1:8" ht="66" customHeight="1" x14ac:dyDescent="0.25">
      <c r="A58" s="26"/>
      <c r="B58" s="331" t="s">
        <v>258</v>
      </c>
      <c r="C58" s="49" t="s">
        <v>42</v>
      </c>
      <c r="D58" s="49" t="s">
        <v>67</v>
      </c>
      <c r="E58" s="49" t="s">
        <v>24</v>
      </c>
      <c r="F58" s="49" t="s">
        <v>135</v>
      </c>
      <c r="G58" s="27"/>
      <c r="H58" s="83">
        <f>H59</f>
        <v>70</v>
      </c>
    </row>
    <row r="59" spans="1:8" ht="30" customHeight="1" x14ac:dyDescent="0.25">
      <c r="A59" s="26"/>
      <c r="B59" s="107" t="s">
        <v>209</v>
      </c>
      <c r="C59" s="175" t="s">
        <v>42</v>
      </c>
      <c r="D59" s="175" t="s">
        <v>76</v>
      </c>
      <c r="E59" s="175" t="s">
        <v>24</v>
      </c>
      <c r="F59" s="175" t="s">
        <v>135</v>
      </c>
      <c r="G59" s="58"/>
      <c r="H59" s="176">
        <f>H60</f>
        <v>70</v>
      </c>
    </row>
    <row r="60" spans="1:8" ht="30" customHeight="1" x14ac:dyDescent="0.25">
      <c r="A60" s="26"/>
      <c r="B60" s="57" t="s">
        <v>211</v>
      </c>
      <c r="C60" s="175" t="s">
        <v>42</v>
      </c>
      <c r="D60" s="175" t="s">
        <v>76</v>
      </c>
      <c r="E60" s="175" t="s">
        <v>24</v>
      </c>
      <c r="F60" s="175" t="s">
        <v>210</v>
      </c>
      <c r="G60" s="58"/>
      <c r="H60" s="176">
        <f>H61</f>
        <v>70</v>
      </c>
    </row>
    <row r="61" spans="1:8" ht="30" customHeight="1" x14ac:dyDescent="0.25">
      <c r="A61" s="26"/>
      <c r="B61" s="105" t="s">
        <v>81</v>
      </c>
      <c r="C61" s="175" t="s">
        <v>42</v>
      </c>
      <c r="D61" s="175" t="s">
        <v>76</v>
      </c>
      <c r="E61" s="175" t="s">
        <v>24</v>
      </c>
      <c r="F61" s="175" t="s">
        <v>210</v>
      </c>
      <c r="G61" s="58" t="s">
        <v>82</v>
      </c>
      <c r="H61" s="176">
        <f>прил._7!K68</f>
        <v>70</v>
      </c>
    </row>
    <row r="62" spans="1:8" ht="42.75" customHeight="1" x14ac:dyDescent="0.25">
      <c r="A62" s="20"/>
      <c r="B62" s="332" t="str">
        <f>прил._7!B105</f>
        <v>Муниципальная программа "Информационное общество Северского района в Новодмитриевском сельском поселении на 2018-2020 годы"</v>
      </c>
      <c r="C62" s="82" t="s">
        <v>101</v>
      </c>
      <c r="D62" s="82" t="s">
        <v>67</v>
      </c>
      <c r="E62" s="82" t="s">
        <v>24</v>
      </c>
      <c r="F62" s="82" t="s">
        <v>135</v>
      </c>
      <c r="G62" s="82"/>
      <c r="H62" s="83">
        <f>H63+H66</f>
        <v>500</v>
      </c>
    </row>
    <row r="63" spans="1:8" ht="21" customHeight="1" x14ac:dyDescent="0.25">
      <c r="A63" s="22"/>
      <c r="B63" s="174" t="s">
        <v>121</v>
      </c>
      <c r="C63" s="175" t="s">
        <v>101</v>
      </c>
      <c r="D63" s="175" t="s">
        <v>76</v>
      </c>
      <c r="E63" s="175" t="s">
        <v>24</v>
      </c>
      <c r="F63" s="175" t="s">
        <v>135</v>
      </c>
      <c r="G63" s="175"/>
      <c r="H63" s="95">
        <f>H64</f>
        <v>100</v>
      </c>
    </row>
    <row r="64" spans="1:8" ht="33" customHeight="1" x14ac:dyDescent="0.25">
      <c r="A64" s="22"/>
      <c r="B64" s="57" t="s">
        <v>58</v>
      </c>
      <c r="C64" s="175" t="s">
        <v>101</v>
      </c>
      <c r="D64" s="175" t="s">
        <v>76</v>
      </c>
      <c r="E64" s="175" t="s">
        <v>24</v>
      </c>
      <c r="F64" s="175" t="s">
        <v>143</v>
      </c>
      <c r="G64" s="175"/>
      <c r="H64" s="95">
        <f>H65</f>
        <v>100</v>
      </c>
    </row>
    <row r="65" spans="1:8" ht="33.75" customHeight="1" x14ac:dyDescent="0.25">
      <c r="A65" s="22"/>
      <c r="B65" s="57" t="s">
        <v>81</v>
      </c>
      <c r="C65" s="175" t="s">
        <v>101</v>
      </c>
      <c r="D65" s="175" t="s">
        <v>76</v>
      </c>
      <c r="E65" s="175" t="s">
        <v>24</v>
      </c>
      <c r="F65" s="175" t="s">
        <v>143</v>
      </c>
      <c r="G65" s="175" t="s">
        <v>82</v>
      </c>
      <c r="H65" s="95">
        <f>прил._7!K181</f>
        <v>100</v>
      </c>
    </row>
    <row r="66" spans="1:8" ht="24" customHeight="1" x14ac:dyDescent="0.25">
      <c r="A66" s="22"/>
      <c r="B66" s="105" t="s">
        <v>102</v>
      </c>
      <c r="C66" s="24" t="s">
        <v>101</v>
      </c>
      <c r="D66" s="24" t="s">
        <v>69</v>
      </c>
      <c r="E66" s="24" t="s">
        <v>24</v>
      </c>
      <c r="F66" s="24" t="s">
        <v>135</v>
      </c>
      <c r="G66" s="24"/>
      <c r="H66" s="30">
        <f>H67</f>
        <v>400</v>
      </c>
    </row>
    <row r="67" spans="1:8" ht="30" x14ac:dyDescent="0.25">
      <c r="A67" s="22"/>
      <c r="B67" s="105" t="s">
        <v>451</v>
      </c>
      <c r="C67" s="24" t="s">
        <v>101</v>
      </c>
      <c r="D67" s="24" t="s">
        <v>69</v>
      </c>
      <c r="E67" s="24" t="s">
        <v>24</v>
      </c>
      <c r="F67" s="24" t="s">
        <v>144</v>
      </c>
      <c r="G67" s="24"/>
      <c r="H67" s="30">
        <f>H68</f>
        <v>400</v>
      </c>
    </row>
    <row r="68" spans="1:8" ht="27.75" customHeight="1" x14ac:dyDescent="0.25">
      <c r="A68" s="22"/>
      <c r="B68" s="105" t="s">
        <v>81</v>
      </c>
      <c r="C68" s="24" t="s">
        <v>101</v>
      </c>
      <c r="D68" s="24" t="s">
        <v>69</v>
      </c>
      <c r="E68" s="24" t="s">
        <v>24</v>
      </c>
      <c r="F68" s="24" t="s">
        <v>144</v>
      </c>
      <c r="G68" s="24" t="s">
        <v>82</v>
      </c>
      <c r="H68" s="30">
        <f>прил._7!K108</f>
        <v>400</v>
      </c>
    </row>
    <row r="69" spans="1:8" ht="57.75" customHeight="1" x14ac:dyDescent="0.25">
      <c r="A69" s="20"/>
      <c r="B69" s="330" t="str">
        <f>прил._7!B111</f>
        <v>Муниципальная программа "Развитие жилищно-коммунальной инфраструктуры в Новодмитриевском сельском поселении на 2018-2020 годы"</v>
      </c>
      <c r="C69" s="82" t="s">
        <v>103</v>
      </c>
      <c r="D69" s="82" t="s">
        <v>67</v>
      </c>
      <c r="E69" s="82" t="s">
        <v>24</v>
      </c>
      <c r="F69" s="82" t="s">
        <v>135</v>
      </c>
      <c r="G69" s="82"/>
      <c r="H69" s="83">
        <f>H70+H73+H76</f>
        <v>1045.2</v>
      </c>
    </row>
    <row r="70" spans="1:8" ht="19.5" customHeight="1" x14ac:dyDescent="0.25">
      <c r="A70" s="22"/>
      <c r="B70" s="107" t="s">
        <v>452</v>
      </c>
      <c r="C70" s="24" t="s">
        <v>103</v>
      </c>
      <c r="D70" s="24" t="s">
        <v>69</v>
      </c>
      <c r="E70" s="24" t="s">
        <v>24</v>
      </c>
      <c r="F70" s="24" t="s">
        <v>135</v>
      </c>
      <c r="G70" s="24"/>
      <c r="H70" s="30">
        <f>H71</f>
        <v>845.2</v>
      </c>
    </row>
    <row r="71" spans="1:8" ht="28.5" customHeight="1" x14ac:dyDescent="0.25">
      <c r="A71" s="22"/>
      <c r="B71" s="105" t="str">
        <f>прил._7!B113</f>
        <v>Мероприятия в области коммунального хозяйства</v>
      </c>
      <c r="C71" s="24" t="s">
        <v>103</v>
      </c>
      <c r="D71" s="24" t="s">
        <v>69</v>
      </c>
      <c r="E71" s="24" t="s">
        <v>24</v>
      </c>
      <c r="F71" s="24" t="s">
        <v>159</v>
      </c>
      <c r="G71" s="24"/>
      <c r="H71" s="30">
        <f>H72</f>
        <v>845.2</v>
      </c>
    </row>
    <row r="72" spans="1:8" ht="34.5" customHeight="1" x14ac:dyDescent="0.25">
      <c r="A72" s="22"/>
      <c r="B72" s="105" t="s">
        <v>81</v>
      </c>
      <c r="C72" s="24" t="s">
        <v>103</v>
      </c>
      <c r="D72" s="24" t="s">
        <v>69</v>
      </c>
      <c r="E72" s="24" t="s">
        <v>24</v>
      </c>
      <c r="F72" s="24" t="s">
        <v>159</v>
      </c>
      <c r="G72" s="24" t="s">
        <v>82</v>
      </c>
      <c r="H72" s="30">
        <f>прил._7!K114</f>
        <v>845.2</v>
      </c>
    </row>
    <row r="73" spans="1:8" ht="21" customHeight="1" x14ac:dyDescent="0.25">
      <c r="A73" s="22"/>
      <c r="B73" s="105" t="str">
        <f>прил._7!B115</f>
        <v>Развитие теплоснабжения поселения</v>
      </c>
      <c r="C73" s="24" t="s">
        <v>103</v>
      </c>
      <c r="D73" s="24" t="s">
        <v>87</v>
      </c>
      <c r="E73" s="24" t="s">
        <v>24</v>
      </c>
      <c r="F73" s="24" t="s">
        <v>135</v>
      </c>
      <c r="G73" s="24"/>
      <c r="H73" s="30">
        <f>H74</f>
        <v>150</v>
      </c>
    </row>
    <row r="74" spans="1:8" ht="28.5" customHeight="1" x14ac:dyDescent="0.25">
      <c r="A74" s="22"/>
      <c r="B74" s="105" t="str">
        <f>прил._7!B116</f>
        <v>Проведение мероприятий по подготовке к осенне-зимнему периоду</v>
      </c>
      <c r="C74" s="24" t="s">
        <v>103</v>
      </c>
      <c r="D74" s="24" t="s">
        <v>87</v>
      </c>
      <c r="E74" s="24" t="s">
        <v>24</v>
      </c>
      <c r="F74" s="24" t="s">
        <v>145</v>
      </c>
      <c r="G74" s="24"/>
      <c r="H74" s="30">
        <f>H75</f>
        <v>150</v>
      </c>
    </row>
    <row r="75" spans="1:8" ht="26.25" customHeight="1" x14ac:dyDescent="0.25">
      <c r="A75" s="22"/>
      <c r="B75" s="105" t="str">
        <f>прил._7!B117</f>
        <v>Закупка товаров работ и услуг для государственных (муниципальных) нужд</v>
      </c>
      <c r="C75" s="24" t="s">
        <v>103</v>
      </c>
      <c r="D75" s="24" t="s">
        <v>87</v>
      </c>
      <c r="E75" s="24" t="s">
        <v>24</v>
      </c>
      <c r="F75" s="24" t="s">
        <v>145</v>
      </c>
      <c r="G75" s="24" t="s">
        <v>82</v>
      </c>
      <c r="H75" s="30">
        <v>150</v>
      </c>
    </row>
    <row r="76" spans="1:8" ht="18.75" customHeight="1" x14ac:dyDescent="0.25">
      <c r="A76" s="22"/>
      <c r="B76" s="105" t="s">
        <v>106</v>
      </c>
      <c r="C76" s="24" t="s">
        <v>103</v>
      </c>
      <c r="D76" s="24" t="s">
        <v>94</v>
      </c>
      <c r="E76" s="24" t="s">
        <v>24</v>
      </c>
      <c r="F76" s="24" t="s">
        <v>135</v>
      </c>
      <c r="G76" s="24"/>
      <c r="H76" s="30">
        <f>H77</f>
        <v>50</v>
      </c>
    </row>
    <row r="77" spans="1:8" ht="26.25" customHeight="1" x14ac:dyDescent="0.25">
      <c r="A77" s="22"/>
      <c r="B77" s="107" t="str">
        <f>прил._7!B119</f>
        <v>Газификация Новодмитриевского сельского поселения</v>
      </c>
      <c r="C77" s="24" t="s">
        <v>103</v>
      </c>
      <c r="D77" s="24" t="s">
        <v>94</v>
      </c>
      <c r="E77" s="24" t="s">
        <v>24</v>
      </c>
      <c r="F77" s="24" t="s">
        <v>146</v>
      </c>
      <c r="G77" s="24"/>
      <c r="H77" s="30">
        <f>H78</f>
        <v>50</v>
      </c>
    </row>
    <row r="78" spans="1:8" ht="33.75" customHeight="1" x14ac:dyDescent="0.25">
      <c r="A78" s="22"/>
      <c r="B78" s="105" t="s">
        <v>81</v>
      </c>
      <c r="C78" s="24" t="s">
        <v>103</v>
      </c>
      <c r="D78" s="24" t="s">
        <v>94</v>
      </c>
      <c r="E78" s="24" t="s">
        <v>24</v>
      </c>
      <c r="F78" s="24" t="s">
        <v>146</v>
      </c>
      <c r="G78" s="24" t="s">
        <v>82</v>
      </c>
      <c r="H78" s="30">
        <f>прил._7!K120</f>
        <v>50</v>
      </c>
    </row>
    <row r="79" spans="1:8" ht="56.25" customHeight="1" x14ac:dyDescent="0.25">
      <c r="A79" s="20"/>
      <c r="B79" s="330" t="str">
        <f>прил._7!B122</f>
        <v>Муниципальная программа "Благоустройство территории поселения в Новодмитриевском сельском поселении на 2018-2020 годы"</v>
      </c>
      <c r="C79" s="82" t="s">
        <v>108</v>
      </c>
      <c r="D79" s="82" t="s">
        <v>67</v>
      </c>
      <c r="E79" s="82" t="s">
        <v>24</v>
      </c>
      <c r="F79" s="82" t="s">
        <v>135</v>
      </c>
      <c r="G79" s="82"/>
      <c r="H79" s="83">
        <f>H80+H83+H86+H89</f>
        <v>2940</v>
      </c>
    </row>
    <row r="80" spans="1:8" ht="34.5" customHeight="1" x14ac:dyDescent="0.25">
      <c r="A80" s="22"/>
      <c r="B80" s="107" t="s">
        <v>109</v>
      </c>
      <c r="C80" s="24" t="s">
        <v>108</v>
      </c>
      <c r="D80" s="24" t="s">
        <v>76</v>
      </c>
      <c r="E80" s="24" t="s">
        <v>24</v>
      </c>
      <c r="F80" s="24" t="s">
        <v>135</v>
      </c>
      <c r="G80" s="24"/>
      <c r="H80" s="30">
        <f>H81</f>
        <v>1800</v>
      </c>
    </row>
    <row r="81" spans="1:36" ht="23.25" customHeight="1" x14ac:dyDescent="0.25">
      <c r="A81" s="22"/>
      <c r="B81" s="105" t="s">
        <v>453</v>
      </c>
      <c r="C81" s="24" t="s">
        <v>108</v>
      </c>
      <c r="D81" s="24" t="s">
        <v>76</v>
      </c>
      <c r="E81" s="24" t="s">
        <v>24</v>
      </c>
      <c r="F81" s="24" t="s">
        <v>147</v>
      </c>
      <c r="G81" s="24"/>
      <c r="H81" s="30">
        <f>H82</f>
        <v>1800</v>
      </c>
    </row>
    <row r="82" spans="1:36" ht="30" x14ac:dyDescent="0.25">
      <c r="A82" s="22"/>
      <c r="B82" s="105" t="s">
        <v>81</v>
      </c>
      <c r="C82" s="24" t="s">
        <v>108</v>
      </c>
      <c r="D82" s="24" t="s">
        <v>76</v>
      </c>
      <c r="E82" s="24" t="s">
        <v>24</v>
      </c>
      <c r="F82" s="24" t="s">
        <v>147</v>
      </c>
      <c r="G82" s="24" t="s">
        <v>82</v>
      </c>
      <c r="H82" s="30">
        <f>прил._7!K125</f>
        <v>1800</v>
      </c>
    </row>
    <row r="83" spans="1:36" ht="30.75" customHeight="1" x14ac:dyDescent="0.25">
      <c r="A83" s="22"/>
      <c r="B83" s="105" t="s">
        <v>110</v>
      </c>
      <c r="C83" s="24" t="s">
        <v>108</v>
      </c>
      <c r="D83" s="24" t="s">
        <v>69</v>
      </c>
      <c r="E83" s="24" t="s">
        <v>24</v>
      </c>
      <c r="F83" s="24" t="s">
        <v>135</v>
      </c>
      <c r="G83" s="24"/>
      <c r="H83" s="30">
        <f>H84</f>
        <v>50</v>
      </c>
    </row>
    <row r="84" spans="1:36" ht="30.75" customHeight="1" x14ac:dyDescent="0.25">
      <c r="A84" s="22"/>
      <c r="B84" s="105"/>
      <c r="C84" s="24" t="s">
        <v>108</v>
      </c>
      <c r="D84" s="24" t="s">
        <v>69</v>
      </c>
      <c r="E84" s="24" t="s">
        <v>24</v>
      </c>
      <c r="F84" s="24" t="s">
        <v>148</v>
      </c>
      <c r="G84" s="24"/>
      <c r="H84" s="30">
        <f>H85</f>
        <v>50</v>
      </c>
    </row>
    <row r="85" spans="1:36" ht="30.75" customHeight="1" x14ac:dyDescent="0.25">
      <c r="A85" s="22"/>
      <c r="B85" s="105" t="s">
        <v>81</v>
      </c>
      <c r="C85" s="24" t="s">
        <v>108</v>
      </c>
      <c r="D85" s="24" t="s">
        <v>69</v>
      </c>
      <c r="E85" s="24" t="s">
        <v>24</v>
      </c>
      <c r="F85" s="24" t="s">
        <v>148</v>
      </c>
      <c r="G85" s="24" t="s">
        <v>82</v>
      </c>
      <c r="H85" s="30">
        <f>прил._7!K128</f>
        <v>50</v>
      </c>
    </row>
    <row r="86" spans="1:36" s="137" customFormat="1" ht="46.5" customHeight="1" x14ac:dyDescent="0.25">
      <c r="A86" s="31"/>
      <c r="B86" s="57" t="s">
        <v>466</v>
      </c>
      <c r="C86" s="175" t="s">
        <v>108</v>
      </c>
      <c r="D86" s="175" t="s">
        <v>87</v>
      </c>
      <c r="E86" s="175" t="s">
        <v>24</v>
      </c>
      <c r="F86" s="175" t="s">
        <v>135</v>
      </c>
      <c r="G86" s="175"/>
      <c r="H86" s="176">
        <f>H87</f>
        <v>90</v>
      </c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</row>
    <row r="87" spans="1:36" s="137" customFormat="1" ht="48" customHeight="1" x14ac:dyDescent="0.25">
      <c r="A87" s="31"/>
      <c r="B87" s="57" t="s">
        <v>465</v>
      </c>
      <c r="C87" s="175" t="s">
        <v>108</v>
      </c>
      <c r="D87" s="175" t="s">
        <v>87</v>
      </c>
      <c r="E87" s="175" t="s">
        <v>24</v>
      </c>
      <c r="F87" s="175" t="s">
        <v>149</v>
      </c>
      <c r="G87" s="175"/>
      <c r="H87" s="176">
        <f>H88</f>
        <v>90</v>
      </c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</row>
    <row r="88" spans="1:36" s="137" customFormat="1" ht="35.25" customHeight="1" x14ac:dyDescent="0.25">
      <c r="A88" s="31"/>
      <c r="B88" s="57" t="s">
        <v>81</v>
      </c>
      <c r="C88" s="175" t="s">
        <v>108</v>
      </c>
      <c r="D88" s="175" t="s">
        <v>90</v>
      </c>
      <c r="E88" s="175" t="s">
        <v>24</v>
      </c>
      <c r="F88" s="175" t="s">
        <v>210</v>
      </c>
      <c r="G88" s="175" t="s">
        <v>82</v>
      </c>
      <c r="H88" s="176">
        <f>60+30</f>
        <v>90</v>
      </c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</row>
    <row r="89" spans="1:36" ht="35.25" customHeight="1" x14ac:dyDescent="0.25">
      <c r="A89" s="22"/>
      <c r="B89" s="105" t="s">
        <v>111</v>
      </c>
      <c r="C89" s="24" t="s">
        <v>108</v>
      </c>
      <c r="D89" s="24" t="s">
        <v>94</v>
      </c>
      <c r="E89" s="24" t="s">
        <v>24</v>
      </c>
      <c r="F89" s="24" t="s">
        <v>135</v>
      </c>
      <c r="G89" s="24"/>
      <c r="H89" s="30">
        <f>H90</f>
        <v>1000</v>
      </c>
    </row>
    <row r="90" spans="1:36" ht="22.5" customHeight="1" x14ac:dyDescent="0.25">
      <c r="A90" s="22"/>
      <c r="B90" s="107" t="s">
        <v>454</v>
      </c>
      <c r="C90" s="24" t="s">
        <v>108</v>
      </c>
      <c r="D90" s="24" t="s">
        <v>94</v>
      </c>
      <c r="E90" s="24" t="s">
        <v>24</v>
      </c>
      <c r="F90" s="24" t="s">
        <v>150</v>
      </c>
      <c r="G90" s="24"/>
      <c r="H90" s="30">
        <f>H91</f>
        <v>1000</v>
      </c>
    </row>
    <row r="91" spans="1:36" ht="29.25" customHeight="1" x14ac:dyDescent="0.25">
      <c r="A91" s="22"/>
      <c r="B91" s="105" t="s">
        <v>81</v>
      </c>
      <c r="C91" s="24" t="s">
        <v>108</v>
      </c>
      <c r="D91" s="24" t="s">
        <v>94</v>
      </c>
      <c r="E91" s="24" t="s">
        <v>24</v>
      </c>
      <c r="F91" s="24" t="s">
        <v>150</v>
      </c>
      <c r="G91" s="24" t="s">
        <v>82</v>
      </c>
      <c r="H91" s="30">
        <f>прил._7!K134</f>
        <v>1000</v>
      </c>
    </row>
    <row r="92" spans="1:36" ht="32.25" customHeight="1" x14ac:dyDescent="0.25">
      <c r="A92" s="19"/>
      <c r="B92" s="332" t="s">
        <v>74</v>
      </c>
      <c r="C92" s="82" t="s">
        <v>75</v>
      </c>
      <c r="D92" s="82" t="s">
        <v>67</v>
      </c>
      <c r="E92" s="82" t="s">
        <v>24</v>
      </c>
      <c r="F92" s="82" t="s">
        <v>135</v>
      </c>
      <c r="G92" s="82"/>
      <c r="H92" s="83">
        <f>H93</f>
        <v>821.73</v>
      </c>
    </row>
    <row r="93" spans="1:36" ht="24.75" customHeight="1" x14ac:dyDescent="0.25">
      <c r="A93" s="19"/>
      <c r="B93" s="105" t="s">
        <v>53</v>
      </c>
      <c r="C93" s="24" t="s">
        <v>75</v>
      </c>
      <c r="D93" s="24" t="s">
        <v>76</v>
      </c>
      <c r="E93" s="24" t="s">
        <v>24</v>
      </c>
      <c r="F93" s="24" t="s">
        <v>135</v>
      </c>
      <c r="G93" s="24"/>
      <c r="H93" s="30">
        <f>H94</f>
        <v>821.73</v>
      </c>
    </row>
    <row r="94" spans="1:36" ht="30" x14ac:dyDescent="0.25">
      <c r="A94" s="19"/>
      <c r="B94" s="105" t="s">
        <v>70</v>
      </c>
      <c r="C94" s="24" t="s">
        <v>75</v>
      </c>
      <c r="D94" s="24" t="s">
        <v>76</v>
      </c>
      <c r="E94" s="24" t="s">
        <v>24</v>
      </c>
      <c r="F94" s="24" t="s">
        <v>151</v>
      </c>
      <c r="G94" s="24"/>
      <c r="H94" s="30">
        <f>H95</f>
        <v>821.73</v>
      </c>
    </row>
    <row r="95" spans="1:36" ht="45.75" customHeight="1" x14ac:dyDescent="0.25">
      <c r="A95" s="19"/>
      <c r="B95" s="105" t="s">
        <v>77</v>
      </c>
      <c r="C95" s="24" t="s">
        <v>75</v>
      </c>
      <c r="D95" s="24" t="s">
        <v>76</v>
      </c>
      <c r="E95" s="24" t="s">
        <v>24</v>
      </c>
      <c r="F95" s="24" t="s">
        <v>151</v>
      </c>
      <c r="G95" s="24" t="s">
        <v>78</v>
      </c>
      <c r="H95" s="30">
        <f>прил._7!K31</f>
        <v>821.73</v>
      </c>
    </row>
    <row r="96" spans="1:36" ht="18" customHeight="1" x14ac:dyDescent="0.25">
      <c r="A96" s="19"/>
      <c r="B96" s="332" t="s">
        <v>182</v>
      </c>
      <c r="C96" s="82" t="s">
        <v>80</v>
      </c>
      <c r="D96" s="82" t="s">
        <v>67</v>
      </c>
      <c r="E96" s="82" t="s">
        <v>24</v>
      </c>
      <c r="F96" s="82" t="s">
        <v>135</v>
      </c>
      <c r="G96" s="82"/>
      <c r="H96" s="138">
        <f>H97+H106+H109+H112+H115</f>
        <v>5195.9000000000005</v>
      </c>
    </row>
    <row r="97" spans="1:8" ht="16.5" customHeight="1" x14ac:dyDescent="0.25">
      <c r="A97" s="22"/>
      <c r="B97" s="105" t="s">
        <v>182</v>
      </c>
      <c r="C97" s="24" t="s">
        <v>80</v>
      </c>
      <c r="D97" s="24" t="s">
        <v>76</v>
      </c>
      <c r="E97" s="24" t="s">
        <v>24</v>
      </c>
      <c r="F97" s="24" t="s">
        <v>135</v>
      </c>
      <c r="G97" s="24"/>
      <c r="H97" s="30">
        <f>H98+H102+H104</f>
        <v>4697.9000000000005</v>
      </c>
    </row>
    <row r="98" spans="1:8" ht="30" x14ac:dyDescent="0.25">
      <c r="A98" s="22"/>
      <c r="B98" s="105" t="s">
        <v>70</v>
      </c>
      <c r="C98" s="24" t="s">
        <v>80</v>
      </c>
      <c r="D98" s="24" t="s">
        <v>76</v>
      </c>
      <c r="E98" s="24" t="s">
        <v>24</v>
      </c>
      <c r="F98" s="24" t="s">
        <v>151</v>
      </c>
      <c r="G98" s="24"/>
      <c r="H98" s="30">
        <f>H99+H100+H101</f>
        <v>4445.3</v>
      </c>
    </row>
    <row r="99" spans="1:8" ht="72" customHeight="1" x14ac:dyDescent="0.25">
      <c r="A99" s="22"/>
      <c r="B99" s="105" t="s">
        <v>77</v>
      </c>
      <c r="C99" s="24" t="s">
        <v>80</v>
      </c>
      <c r="D99" s="24" t="s">
        <v>76</v>
      </c>
      <c r="E99" s="24" t="s">
        <v>24</v>
      </c>
      <c r="F99" s="24" t="s">
        <v>151</v>
      </c>
      <c r="G99" s="24" t="s">
        <v>78</v>
      </c>
      <c r="H99" s="30">
        <f>прил._7!K36</f>
        <v>3301</v>
      </c>
    </row>
    <row r="100" spans="1:8" ht="28.5" customHeight="1" x14ac:dyDescent="0.25">
      <c r="A100" s="22"/>
      <c r="B100" s="105" t="s">
        <v>81</v>
      </c>
      <c r="C100" s="24" t="s">
        <v>80</v>
      </c>
      <c r="D100" s="24" t="s">
        <v>76</v>
      </c>
      <c r="E100" s="24" t="s">
        <v>24</v>
      </c>
      <c r="F100" s="24" t="s">
        <v>151</v>
      </c>
      <c r="G100" s="24" t="s">
        <v>82</v>
      </c>
      <c r="H100" s="30">
        <f>прил._7!K37</f>
        <v>1084.3</v>
      </c>
    </row>
    <row r="101" spans="1:8" ht="20.25" customHeight="1" x14ac:dyDescent="0.25">
      <c r="A101" s="22"/>
      <c r="B101" s="105" t="s">
        <v>83</v>
      </c>
      <c r="C101" s="24" t="s">
        <v>80</v>
      </c>
      <c r="D101" s="24" t="s">
        <v>76</v>
      </c>
      <c r="E101" s="24" t="s">
        <v>24</v>
      </c>
      <c r="F101" s="24" t="s">
        <v>151</v>
      </c>
      <c r="G101" s="24" t="s">
        <v>84</v>
      </c>
      <c r="H101" s="30">
        <f>прил._7!K38</f>
        <v>60</v>
      </c>
    </row>
    <row r="102" spans="1:8" ht="47.25" customHeight="1" x14ac:dyDescent="0.25">
      <c r="A102" s="26"/>
      <c r="B102" s="105" t="s">
        <v>36</v>
      </c>
      <c r="C102" s="247" t="s">
        <v>80</v>
      </c>
      <c r="D102" s="247" t="s">
        <v>76</v>
      </c>
      <c r="E102" s="247" t="s">
        <v>24</v>
      </c>
      <c r="F102" s="247" t="s">
        <v>155</v>
      </c>
      <c r="G102" s="247"/>
      <c r="H102" s="315">
        <f>H103</f>
        <v>202.6</v>
      </c>
    </row>
    <row r="103" spans="1:8" ht="74.25" customHeight="1" x14ac:dyDescent="0.25">
      <c r="A103" s="26"/>
      <c r="B103" s="105" t="s">
        <v>77</v>
      </c>
      <c r="C103" s="247" t="s">
        <v>80</v>
      </c>
      <c r="D103" s="247" t="s">
        <v>76</v>
      </c>
      <c r="E103" s="247" t="s">
        <v>24</v>
      </c>
      <c r="F103" s="247" t="s">
        <v>155</v>
      </c>
      <c r="G103" s="247" t="s">
        <v>78</v>
      </c>
      <c r="H103" s="315">
        <f>прил._7!K78</f>
        <v>202.6</v>
      </c>
    </row>
    <row r="104" spans="1:8" ht="29.25" customHeight="1" x14ac:dyDescent="0.25">
      <c r="A104" s="26"/>
      <c r="B104" s="105" t="s">
        <v>195</v>
      </c>
      <c r="C104" s="24" t="s">
        <v>80</v>
      </c>
      <c r="D104" s="24" t="s">
        <v>76</v>
      </c>
      <c r="E104" s="24" t="s">
        <v>24</v>
      </c>
      <c r="F104" s="24" t="s">
        <v>196</v>
      </c>
      <c r="G104" s="24"/>
      <c r="H104" s="30">
        <f>H105</f>
        <v>50</v>
      </c>
    </row>
    <row r="105" spans="1:8" ht="22.5" customHeight="1" x14ac:dyDescent="0.25">
      <c r="A105" s="26"/>
      <c r="B105" s="105" t="s">
        <v>195</v>
      </c>
      <c r="C105" s="24" t="s">
        <v>80</v>
      </c>
      <c r="D105" s="24" t="s">
        <v>76</v>
      </c>
      <c r="E105" s="24" t="s">
        <v>24</v>
      </c>
      <c r="F105" s="24" t="s">
        <v>196</v>
      </c>
      <c r="G105" s="24" t="s">
        <v>84</v>
      </c>
      <c r="H105" s="30">
        <v>50</v>
      </c>
    </row>
    <row r="106" spans="1:8" ht="22.5" customHeight="1" x14ac:dyDescent="0.25">
      <c r="A106" s="22"/>
      <c r="B106" s="105" t="s">
        <v>57</v>
      </c>
      <c r="C106" s="24" t="s">
        <v>80</v>
      </c>
      <c r="D106" s="24" t="s">
        <v>69</v>
      </c>
      <c r="E106" s="24" t="s">
        <v>24</v>
      </c>
      <c r="F106" s="24" t="s">
        <v>135</v>
      </c>
      <c r="G106" s="24"/>
      <c r="H106" s="30">
        <f>H108</f>
        <v>3.8</v>
      </c>
    </row>
    <row r="107" spans="1:8" ht="46.5" customHeight="1" x14ac:dyDescent="0.25">
      <c r="A107" s="22"/>
      <c r="B107" s="105" t="s">
        <v>85</v>
      </c>
      <c r="C107" s="24" t="s">
        <v>80</v>
      </c>
      <c r="D107" s="24" t="s">
        <v>69</v>
      </c>
      <c r="E107" s="24" t="s">
        <v>24</v>
      </c>
      <c r="F107" s="24" t="s">
        <v>152</v>
      </c>
      <c r="G107" s="24"/>
      <c r="H107" s="30">
        <f>H108</f>
        <v>3.8</v>
      </c>
    </row>
    <row r="108" spans="1:8" ht="27" customHeight="1" x14ac:dyDescent="0.25">
      <c r="A108" s="22"/>
      <c r="B108" s="105" t="s">
        <v>81</v>
      </c>
      <c r="C108" s="24" t="s">
        <v>80</v>
      </c>
      <c r="D108" s="24" t="s">
        <v>69</v>
      </c>
      <c r="E108" s="24" t="s">
        <v>24</v>
      </c>
      <c r="F108" s="24" t="s">
        <v>152</v>
      </c>
      <c r="G108" s="24" t="s">
        <v>82</v>
      </c>
      <c r="H108" s="30">
        <f>прил._7!K41</f>
        <v>3.8</v>
      </c>
    </row>
    <row r="109" spans="1:8" ht="25.5" customHeight="1" x14ac:dyDescent="0.25">
      <c r="A109" s="22"/>
      <c r="B109" s="105" t="s">
        <v>56</v>
      </c>
      <c r="C109" s="24" t="s">
        <v>80</v>
      </c>
      <c r="D109" s="24" t="s">
        <v>87</v>
      </c>
      <c r="E109" s="24" t="s">
        <v>24</v>
      </c>
      <c r="F109" s="24" t="s">
        <v>135</v>
      </c>
      <c r="G109" s="24"/>
      <c r="H109" s="30">
        <f>H111</f>
        <v>10</v>
      </c>
    </row>
    <row r="110" spans="1:8" ht="20.25" customHeight="1" x14ac:dyDescent="0.25">
      <c r="A110" s="22"/>
      <c r="B110" s="105" t="s">
        <v>88</v>
      </c>
      <c r="C110" s="24" t="s">
        <v>80</v>
      </c>
      <c r="D110" s="24" t="s">
        <v>87</v>
      </c>
      <c r="E110" s="24" t="s">
        <v>24</v>
      </c>
      <c r="F110" s="24" t="s">
        <v>153</v>
      </c>
      <c r="G110" s="24"/>
      <c r="H110" s="30">
        <f>H111</f>
        <v>10</v>
      </c>
    </row>
    <row r="111" spans="1:8" ht="22.5" customHeight="1" x14ac:dyDescent="0.25">
      <c r="A111" s="22"/>
      <c r="B111" s="57" t="s">
        <v>83</v>
      </c>
      <c r="C111" s="175" t="s">
        <v>80</v>
      </c>
      <c r="D111" s="175" t="s">
        <v>87</v>
      </c>
      <c r="E111" s="175" t="s">
        <v>24</v>
      </c>
      <c r="F111" s="175" t="s">
        <v>153</v>
      </c>
      <c r="G111" s="175" t="s">
        <v>82</v>
      </c>
      <c r="H111" s="176">
        <f>прил._7!K59</f>
        <v>10</v>
      </c>
    </row>
    <row r="112" spans="1:8" s="28" customFormat="1" ht="34.5" customHeight="1" x14ac:dyDescent="0.25">
      <c r="A112" s="26"/>
      <c r="B112" s="107" t="s">
        <v>51</v>
      </c>
      <c r="C112" s="24" t="s">
        <v>80</v>
      </c>
      <c r="D112" s="24" t="s">
        <v>91</v>
      </c>
      <c r="E112" s="24" t="s">
        <v>24</v>
      </c>
      <c r="F112" s="24" t="s">
        <v>135</v>
      </c>
      <c r="G112" s="24"/>
      <c r="H112" s="30">
        <f>H114</f>
        <v>370</v>
      </c>
    </row>
    <row r="113" spans="1:8" x14ac:dyDescent="0.25">
      <c r="A113" s="26"/>
      <c r="B113" s="105" t="s">
        <v>116</v>
      </c>
      <c r="C113" s="24" t="s">
        <v>80</v>
      </c>
      <c r="D113" s="24" t="s">
        <v>91</v>
      </c>
      <c r="E113" s="24" t="s">
        <v>24</v>
      </c>
      <c r="F113" s="24" t="s">
        <v>154</v>
      </c>
      <c r="G113" s="24"/>
      <c r="H113" s="30">
        <v>370</v>
      </c>
    </row>
    <row r="114" spans="1:8" ht="30" x14ac:dyDescent="0.25">
      <c r="A114" s="26"/>
      <c r="B114" s="105" t="s">
        <v>117</v>
      </c>
      <c r="C114" s="24" t="s">
        <v>80</v>
      </c>
      <c r="D114" s="24" t="s">
        <v>91</v>
      </c>
      <c r="E114" s="24" t="s">
        <v>24</v>
      </c>
      <c r="F114" s="24" t="s">
        <v>154</v>
      </c>
      <c r="G114" s="24" t="s">
        <v>118</v>
      </c>
      <c r="H114" s="30">
        <f>прил._7!K163</f>
        <v>370</v>
      </c>
    </row>
    <row r="115" spans="1:8" x14ac:dyDescent="0.25">
      <c r="A115" s="26"/>
      <c r="B115" s="57" t="s">
        <v>471</v>
      </c>
      <c r="C115" s="175" t="s">
        <v>80</v>
      </c>
      <c r="D115" s="175" t="s">
        <v>161</v>
      </c>
      <c r="E115" s="175" t="s">
        <v>24</v>
      </c>
      <c r="F115" s="24" t="s">
        <v>135</v>
      </c>
      <c r="G115" s="58"/>
      <c r="H115" s="81">
        <f>H117+H120</f>
        <v>114.19999999999999</v>
      </c>
    </row>
    <row r="116" spans="1:8" ht="60" x14ac:dyDescent="0.25">
      <c r="A116" s="26"/>
      <c r="B116" s="57" t="s">
        <v>461</v>
      </c>
      <c r="C116" s="175" t="s">
        <v>80</v>
      </c>
      <c r="D116" s="175" t="s">
        <v>161</v>
      </c>
      <c r="E116" s="175" t="s">
        <v>24</v>
      </c>
      <c r="F116" s="175" t="s">
        <v>470</v>
      </c>
      <c r="G116" s="58"/>
      <c r="H116" s="81">
        <f>H117</f>
        <v>50.8</v>
      </c>
    </row>
    <row r="117" spans="1:8" x14ac:dyDescent="0.25">
      <c r="A117" s="26"/>
      <c r="B117" s="57" t="s">
        <v>71</v>
      </c>
      <c r="C117" s="175" t="s">
        <v>80</v>
      </c>
      <c r="D117" s="175" t="s">
        <v>161</v>
      </c>
      <c r="E117" s="175" t="s">
        <v>24</v>
      </c>
      <c r="F117" s="175" t="s">
        <v>470</v>
      </c>
      <c r="G117" s="58" t="s">
        <v>72</v>
      </c>
      <c r="H117" s="81">
        <f>прил._7!K44</f>
        <v>50.8</v>
      </c>
    </row>
    <row r="118" spans="1:8" ht="45" x14ac:dyDescent="0.25">
      <c r="A118" s="26"/>
      <c r="B118" s="57" t="s">
        <v>459</v>
      </c>
      <c r="C118" s="175" t="s">
        <v>80</v>
      </c>
      <c r="D118" s="175" t="s">
        <v>161</v>
      </c>
      <c r="E118" s="175" t="s">
        <v>24</v>
      </c>
      <c r="F118" s="175" t="s">
        <v>469</v>
      </c>
      <c r="G118" s="58"/>
      <c r="H118" s="81">
        <f>H120</f>
        <v>63.4</v>
      </c>
    </row>
    <row r="119" spans="1:8" ht="30" x14ac:dyDescent="0.25">
      <c r="A119" s="26"/>
      <c r="B119" s="57" t="s">
        <v>460</v>
      </c>
      <c r="C119" s="175" t="s">
        <v>80</v>
      </c>
      <c r="D119" s="175" t="s">
        <v>161</v>
      </c>
      <c r="E119" s="175" t="s">
        <v>24</v>
      </c>
      <c r="F119" s="175" t="s">
        <v>469</v>
      </c>
      <c r="G119" s="58"/>
      <c r="H119" s="81">
        <f>H120</f>
        <v>63.4</v>
      </c>
    </row>
    <row r="120" spans="1:8" x14ac:dyDescent="0.25">
      <c r="A120" s="26"/>
      <c r="B120" s="57" t="s">
        <v>71</v>
      </c>
      <c r="C120" s="175" t="s">
        <v>80</v>
      </c>
      <c r="D120" s="175" t="s">
        <v>161</v>
      </c>
      <c r="E120" s="175" t="s">
        <v>24</v>
      </c>
      <c r="F120" s="175" t="s">
        <v>469</v>
      </c>
      <c r="G120" s="58" t="s">
        <v>72</v>
      </c>
      <c r="H120" s="81">
        <f>прил._7!K49</f>
        <v>63.4</v>
      </c>
    </row>
    <row r="121" spans="1:8" ht="31.5" x14ac:dyDescent="0.25">
      <c r="A121" s="26"/>
      <c r="B121" s="134" t="s">
        <v>200</v>
      </c>
      <c r="C121" s="135" t="s">
        <v>198</v>
      </c>
      <c r="D121" s="135" t="s">
        <v>67</v>
      </c>
      <c r="E121" s="135" t="s">
        <v>24</v>
      </c>
      <c r="F121" s="135" t="s">
        <v>135</v>
      </c>
      <c r="G121" s="135"/>
      <c r="H121" s="136">
        <f>H122</f>
        <v>10</v>
      </c>
    </row>
    <row r="122" spans="1:8" ht="31.5" x14ac:dyDescent="0.25">
      <c r="A122" s="26"/>
      <c r="B122" s="113" t="s">
        <v>201</v>
      </c>
      <c r="C122" s="178" t="s">
        <v>198</v>
      </c>
      <c r="D122" s="243" t="s">
        <v>69</v>
      </c>
      <c r="E122" s="243" t="s">
        <v>24</v>
      </c>
      <c r="F122" s="243" t="s">
        <v>135</v>
      </c>
      <c r="G122" s="243"/>
      <c r="H122" s="244">
        <f>H123</f>
        <v>10</v>
      </c>
    </row>
    <row r="123" spans="1:8" ht="31.5" x14ac:dyDescent="0.25">
      <c r="A123" s="26"/>
      <c r="B123" s="113" t="s">
        <v>202</v>
      </c>
      <c r="C123" s="178" t="s">
        <v>198</v>
      </c>
      <c r="D123" s="243" t="s">
        <v>69</v>
      </c>
      <c r="E123" s="243" t="s">
        <v>24</v>
      </c>
      <c r="F123" s="243" t="s">
        <v>151</v>
      </c>
      <c r="G123" s="243"/>
      <c r="H123" s="244">
        <f>H124</f>
        <v>10</v>
      </c>
    </row>
    <row r="124" spans="1:8" ht="15.75" x14ac:dyDescent="0.25">
      <c r="A124" s="26"/>
      <c r="B124" s="177" t="s">
        <v>455</v>
      </c>
      <c r="C124" s="178" t="s">
        <v>198</v>
      </c>
      <c r="D124" s="243" t="s">
        <v>69</v>
      </c>
      <c r="E124" s="243" t="s">
        <v>24</v>
      </c>
      <c r="F124" s="243" t="s">
        <v>151</v>
      </c>
      <c r="G124" s="243" t="s">
        <v>82</v>
      </c>
      <c r="H124" s="244">
        <f>прил._7!K19</f>
        <v>10</v>
      </c>
    </row>
    <row r="125" spans="1:8" ht="43.5" x14ac:dyDescent="0.25">
      <c r="A125" s="19"/>
      <c r="B125" s="332" t="s">
        <v>65</v>
      </c>
      <c r="C125" s="82" t="s">
        <v>66</v>
      </c>
      <c r="D125" s="82" t="s">
        <v>67</v>
      </c>
      <c r="E125" s="82" t="s">
        <v>24</v>
      </c>
      <c r="F125" s="82" t="s">
        <v>135</v>
      </c>
      <c r="G125" s="82"/>
      <c r="H125" s="83">
        <f>H126</f>
        <v>70</v>
      </c>
    </row>
    <row r="126" spans="1:8" x14ac:dyDescent="0.25">
      <c r="A126" s="18"/>
      <c r="B126" s="105" t="s">
        <v>55</v>
      </c>
      <c r="C126" s="24" t="s">
        <v>66</v>
      </c>
      <c r="D126" s="24" t="s">
        <v>69</v>
      </c>
      <c r="E126" s="24" t="s">
        <v>24</v>
      </c>
      <c r="F126" s="24" t="s">
        <v>135</v>
      </c>
      <c r="G126" s="24"/>
      <c r="H126" s="30">
        <f>H127</f>
        <v>70</v>
      </c>
    </row>
    <row r="127" spans="1:8" ht="30" x14ac:dyDescent="0.25">
      <c r="A127" s="18"/>
      <c r="B127" s="105" t="s">
        <v>70</v>
      </c>
      <c r="C127" s="24" t="s">
        <v>66</v>
      </c>
      <c r="D127" s="24" t="s">
        <v>69</v>
      </c>
      <c r="E127" s="24" t="s">
        <v>24</v>
      </c>
      <c r="F127" s="24" t="s">
        <v>151</v>
      </c>
      <c r="G127" s="24"/>
      <c r="H127" s="30">
        <f>H128</f>
        <v>70</v>
      </c>
    </row>
    <row r="128" spans="1:8" ht="24.75" customHeight="1" x14ac:dyDescent="0.25">
      <c r="A128" s="18"/>
      <c r="B128" s="105" t="s">
        <v>71</v>
      </c>
      <c r="C128" s="24" t="s">
        <v>66</v>
      </c>
      <c r="D128" s="24" t="s">
        <v>69</v>
      </c>
      <c r="E128" s="24" t="s">
        <v>24</v>
      </c>
      <c r="F128" s="24" t="s">
        <v>151</v>
      </c>
      <c r="G128" s="24" t="s">
        <v>72</v>
      </c>
      <c r="H128" s="30">
        <f>прил._7!K24</f>
        <v>70</v>
      </c>
    </row>
    <row r="129" spans="1:8" ht="47.25" customHeight="1" x14ac:dyDescent="0.25">
      <c r="A129" s="242"/>
      <c r="B129" s="333" t="s">
        <v>385</v>
      </c>
      <c r="C129" s="334">
        <v>99</v>
      </c>
      <c r="D129" s="335" t="s">
        <v>67</v>
      </c>
      <c r="E129" s="335" t="s">
        <v>24</v>
      </c>
      <c r="F129" s="335" t="s">
        <v>135</v>
      </c>
      <c r="G129" s="335"/>
      <c r="H129" s="336">
        <f>H130</f>
        <v>300</v>
      </c>
    </row>
    <row r="130" spans="1:8" ht="32.25" customHeight="1" x14ac:dyDescent="0.25">
      <c r="A130" s="242"/>
      <c r="B130" s="337" t="s">
        <v>386</v>
      </c>
      <c r="C130" s="338">
        <v>99</v>
      </c>
      <c r="D130" s="339" t="s">
        <v>67</v>
      </c>
      <c r="E130" s="339" t="s">
        <v>24</v>
      </c>
      <c r="F130" s="339" t="s">
        <v>388</v>
      </c>
      <c r="G130" s="339"/>
      <c r="H130" s="340">
        <f>H131</f>
        <v>300</v>
      </c>
    </row>
    <row r="131" spans="1:8" ht="32.25" customHeight="1" x14ac:dyDescent="0.25">
      <c r="A131" s="242"/>
      <c r="B131" s="337" t="s">
        <v>386</v>
      </c>
      <c r="C131" s="338">
        <v>99</v>
      </c>
      <c r="D131" s="339" t="s">
        <v>67</v>
      </c>
      <c r="E131" s="339" t="s">
        <v>24</v>
      </c>
      <c r="F131" s="339" t="s">
        <v>388</v>
      </c>
      <c r="G131" s="339" t="s">
        <v>82</v>
      </c>
      <c r="H131" s="340">
        <f>прил._7!K54</f>
        <v>300</v>
      </c>
    </row>
    <row r="132" spans="1:8" ht="32.25" customHeight="1" x14ac:dyDescent="0.25">
      <c r="A132" s="29"/>
      <c r="B132" s="25"/>
      <c r="C132" s="85"/>
      <c r="D132" s="85"/>
      <c r="E132" s="85"/>
      <c r="F132" s="85"/>
      <c r="G132" s="85"/>
      <c r="H132" s="86"/>
    </row>
    <row r="133" spans="1:8" ht="32.25" customHeight="1" x14ac:dyDescent="0.25">
      <c r="A133" s="29"/>
      <c r="B133" s="25"/>
      <c r="C133" s="85"/>
      <c r="D133" s="85"/>
      <c r="E133" s="85"/>
      <c r="F133" s="85"/>
      <c r="G133" s="85"/>
      <c r="H133" s="86"/>
    </row>
    <row r="134" spans="1:8" ht="32.25" customHeight="1" x14ac:dyDescent="0.25">
      <c r="A134" s="29"/>
      <c r="B134" s="25"/>
      <c r="C134" s="85"/>
      <c r="D134" s="85"/>
      <c r="E134" s="85"/>
      <c r="F134" s="85"/>
      <c r="G134" s="85"/>
      <c r="H134" s="86"/>
    </row>
    <row r="135" spans="1:8" ht="18.75" x14ac:dyDescent="0.3">
      <c r="B135" s="390" t="s">
        <v>203</v>
      </c>
      <c r="C135" s="391"/>
      <c r="D135" s="391"/>
      <c r="E135" s="391"/>
      <c r="F135" s="391"/>
      <c r="G135" s="391"/>
      <c r="H135" s="391"/>
    </row>
    <row r="136" spans="1:8" x14ac:dyDescent="0.25">
      <c r="B136" s="28"/>
      <c r="C136" s="28"/>
      <c r="D136" s="28"/>
      <c r="E136" s="28"/>
      <c r="F136" s="28"/>
      <c r="G136" s="92"/>
      <c r="H136" s="28"/>
    </row>
  </sheetData>
  <autoFilter ref="A9:AJ131"/>
  <mergeCells count="9">
    <mergeCell ref="C8:F8"/>
    <mergeCell ref="C10:F10"/>
    <mergeCell ref="B135:H135"/>
    <mergeCell ref="C1:H1"/>
    <mergeCell ref="C2:H2"/>
    <mergeCell ref="C3:H3"/>
    <mergeCell ref="C4:H4"/>
    <mergeCell ref="C5:H5"/>
    <mergeCell ref="A6:H6"/>
  </mergeCells>
  <phoneticPr fontId="34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3"/>
  <sheetViews>
    <sheetView zoomScale="80" zoomScaleNormal="80" zoomScaleSheetLayoutView="90" workbookViewId="0">
      <selection activeCell="O15" sqref="O15"/>
    </sheetView>
  </sheetViews>
  <sheetFormatPr defaultColWidth="11.42578125" defaultRowHeight="15" x14ac:dyDescent="0.25"/>
  <cols>
    <col min="1" max="1" width="3.85546875" style="52" customWidth="1"/>
    <col min="2" max="2" width="45.28515625" style="52" customWidth="1"/>
    <col min="3" max="3" width="4.85546875" style="52" customWidth="1"/>
    <col min="4" max="5" width="3.85546875" style="52" customWidth="1"/>
    <col min="6" max="6" width="6.28515625" style="52" customWidth="1"/>
    <col min="7" max="7" width="3.28515625" style="52" customWidth="1"/>
    <col min="8" max="8" width="6.140625" style="52" customWidth="1"/>
    <col min="9" max="9" width="9.5703125" style="52" customWidth="1"/>
    <col min="10" max="10" width="4.7109375" style="87" customWidth="1"/>
    <col min="11" max="11" width="13.85546875" style="52" customWidth="1"/>
    <col min="12" max="12" width="11.28515625" style="115" customWidth="1"/>
    <col min="13" max="13" width="14.7109375" style="116" customWidth="1"/>
    <col min="14" max="14" width="9.140625" style="116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/>
      <c r="C1" s="399" t="s">
        <v>393</v>
      </c>
      <c r="D1" s="399"/>
      <c r="E1" s="399"/>
      <c r="F1" s="399"/>
      <c r="G1" s="399"/>
      <c r="H1" s="399"/>
      <c r="I1" s="399"/>
      <c r="J1" s="399"/>
      <c r="K1" s="399"/>
    </row>
    <row r="2" spans="1:17" x14ac:dyDescent="0.25">
      <c r="C2" s="399" t="s">
        <v>0</v>
      </c>
      <c r="D2" s="399"/>
      <c r="E2" s="399"/>
      <c r="F2" s="399"/>
      <c r="G2" s="399"/>
      <c r="H2" s="399"/>
      <c r="I2" s="399"/>
      <c r="J2" s="399"/>
      <c r="K2" s="399"/>
      <c r="P2" s="131"/>
      <c r="Q2" s="131"/>
    </row>
    <row r="3" spans="1:17" x14ac:dyDescent="0.25">
      <c r="C3" s="399" t="s">
        <v>1</v>
      </c>
      <c r="D3" s="399"/>
      <c r="E3" s="399"/>
      <c r="F3" s="399"/>
      <c r="G3" s="399"/>
      <c r="H3" s="399"/>
      <c r="I3" s="399"/>
      <c r="J3" s="399"/>
      <c r="K3" s="399"/>
    </row>
    <row r="4" spans="1:17" x14ac:dyDescent="0.25">
      <c r="C4" s="399" t="s">
        <v>2</v>
      </c>
      <c r="D4" s="399"/>
      <c r="E4" s="399"/>
      <c r="F4" s="399"/>
      <c r="G4" s="399"/>
      <c r="H4" s="399"/>
      <c r="I4" s="399"/>
      <c r="J4" s="399"/>
      <c r="K4" s="399"/>
    </row>
    <row r="5" spans="1:17" ht="12.75" customHeight="1" x14ac:dyDescent="0.25">
      <c r="C5" s="399"/>
      <c r="D5" s="399"/>
      <c r="E5" s="399"/>
      <c r="F5" s="399"/>
      <c r="G5" s="399"/>
      <c r="H5" s="399"/>
      <c r="I5" s="399"/>
      <c r="J5" s="399"/>
      <c r="K5" s="399"/>
    </row>
    <row r="6" spans="1:17" x14ac:dyDescent="0.25">
      <c r="A6" s="400" t="s">
        <v>436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</row>
    <row r="7" spans="1:17" ht="6" customHeight="1" x14ac:dyDescent="0.25">
      <c r="A7" s="396"/>
      <c r="B7" s="396"/>
      <c r="C7" s="396"/>
      <c r="D7" s="396"/>
      <c r="E7" s="396"/>
      <c r="F7" s="396"/>
      <c r="G7" s="396"/>
      <c r="H7" s="396"/>
      <c r="I7" s="396"/>
      <c r="J7" s="396"/>
      <c r="K7" s="396"/>
    </row>
    <row r="8" spans="1:17" ht="17.2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90"/>
      <c r="K8" s="91" t="s">
        <v>60</v>
      </c>
    </row>
    <row r="9" spans="1:17" ht="43.5" customHeight="1" x14ac:dyDescent="0.25">
      <c r="A9" s="341" t="s">
        <v>61</v>
      </c>
      <c r="B9" s="341" t="s">
        <v>4</v>
      </c>
      <c r="C9" s="342" t="s">
        <v>62</v>
      </c>
      <c r="D9" s="343" t="s">
        <v>63</v>
      </c>
      <c r="E9" s="343" t="s">
        <v>6</v>
      </c>
      <c r="F9" s="397" t="s">
        <v>33</v>
      </c>
      <c r="G9" s="397"/>
      <c r="H9" s="397"/>
      <c r="I9" s="397"/>
      <c r="J9" s="341" t="s">
        <v>34</v>
      </c>
      <c r="K9" s="344" t="s">
        <v>160</v>
      </c>
      <c r="L9" s="117"/>
      <c r="M9" s="118"/>
    </row>
    <row r="10" spans="1:17" x14ac:dyDescent="0.25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98">
        <v>6</v>
      </c>
      <c r="G10" s="398"/>
      <c r="H10" s="398"/>
      <c r="I10" s="398"/>
      <c r="J10" s="32">
        <v>7</v>
      </c>
      <c r="K10" s="246">
        <v>8</v>
      </c>
      <c r="L10" s="130"/>
      <c r="M10" s="130"/>
    </row>
    <row r="11" spans="1:17" x14ac:dyDescent="0.25">
      <c r="A11" s="32"/>
      <c r="B11" s="32"/>
      <c r="C11" s="32"/>
      <c r="D11" s="32"/>
      <c r="E11" s="32"/>
      <c r="F11" s="288"/>
      <c r="G11" s="288"/>
      <c r="H11" s="288"/>
      <c r="I11" s="288"/>
      <c r="J11" s="32"/>
      <c r="K11" s="246"/>
      <c r="L11" s="130"/>
      <c r="M11" s="130"/>
    </row>
    <row r="12" spans="1:17" x14ac:dyDescent="0.25">
      <c r="A12" s="32"/>
      <c r="B12" s="54" t="s">
        <v>64</v>
      </c>
      <c r="C12" s="48"/>
      <c r="D12" s="48"/>
      <c r="E12" s="48"/>
      <c r="F12" s="79"/>
      <c r="G12" s="79"/>
      <c r="H12" s="79"/>
      <c r="I12" s="79"/>
      <c r="J12" s="48"/>
      <c r="K12" s="241">
        <f>K13+K25</f>
        <v>20930.03</v>
      </c>
      <c r="L12" s="117"/>
      <c r="M12" s="60"/>
      <c r="N12" s="119"/>
      <c r="O12" s="53"/>
      <c r="Q12" s="53"/>
    </row>
    <row r="13" spans="1:17" ht="29.25" x14ac:dyDescent="0.25">
      <c r="A13" s="48">
        <v>1</v>
      </c>
      <c r="B13" s="114" t="s">
        <v>125</v>
      </c>
      <c r="C13" s="48">
        <v>991</v>
      </c>
      <c r="D13" s="49"/>
      <c r="E13" s="49"/>
      <c r="F13" s="78"/>
      <c r="G13" s="78"/>
      <c r="H13" s="78"/>
      <c r="I13" s="78"/>
      <c r="J13" s="49"/>
      <c r="K13" s="241">
        <f>K14</f>
        <v>80</v>
      </c>
    </row>
    <row r="14" spans="1:17" x14ac:dyDescent="0.25">
      <c r="A14" s="48"/>
      <c r="B14" s="114" t="s">
        <v>8</v>
      </c>
      <c r="C14" s="48">
        <v>991</v>
      </c>
      <c r="D14" s="49" t="s">
        <v>23</v>
      </c>
      <c r="E14" s="49" t="s">
        <v>24</v>
      </c>
      <c r="F14" s="78"/>
      <c r="G14" s="78"/>
      <c r="H14" s="78"/>
      <c r="I14" s="78"/>
      <c r="J14" s="49"/>
      <c r="K14" s="241">
        <f>K15+K20</f>
        <v>80</v>
      </c>
    </row>
    <row r="15" spans="1:17" ht="67.5" customHeight="1" x14ac:dyDescent="0.25">
      <c r="A15" s="48"/>
      <c r="B15" s="113" t="s">
        <v>199</v>
      </c>
      <c r="C15" s="48">
        <v>991</v>
      </c>
      <c r="D15" s="49" t="s">
        <v>23</v>
      </c>
      <c r="E15" s="49" t="s">
        <v>27</v>
      </c>
      <c r="F15" s="78"/>
      <c r="G15" s="55"/>
      <c r="H15" s="55"/>
      <c r="I15" s="55"/>
      <c r="J15" s="49"/>
      <c r="K15" s="241">
        <f>K16</f>
        <v>10</v>
      </c>
      <c r="N15" s="118"/>
    </row>
    <row r="16" spans="1:17" ht="33" customHeight="1" x14ac:dyDescent="0.25">
      <c r="A16" s="32"/>
      <c r="B16" s="113" t="s">
        <v>200</v>
      </c>
      <c r="C16" s="32">
        <v>991</v>
      </c>
      <c r="D16" s="175" t="s">
        <v>23</v>
      </c>
      <c r="E16" s="175" t="s">
        <v>27</v>
      </c>
      <c r="F16" s="33" t="s">
        <v>198</v>
      </c>
      <c r="G16" s="33" t="s">
        <v>67</v>
      </c>
      <c r="H16" s="33" t="s">
        <v>24</v>
      </c>
      <c r="I16" s="33" t="s">
        <v>135</v>
      </c>
      <c r="J16" s="175"/>
      <c r="K16" s="237">
        <f>K17</f>
        <v>10</v>
      </c>
      <c r="O16" s="53"/>
    </row>
    <row r="17" spans="1:17" ht="31.5" x14ac:dyDescent="0.25">
      <c r="A17" s="32"/>
      <c r="B17" s="113" t="s">
        <v>201</v>
      </c>
      <c r="C17" s="32">
        <v>991</v>
      </c>
      <c r="D17" s="175" t="s">
        <v>23</v>
      </c>
      <c r="E17" s="175" t="s">
        <v>27</v>
      </c>
      <c r="F17" s="33" t="s">
        <v>198</v>
      </c>
      <c r="G17" s="33" t="s">
        <v>69</v>
      </c>
      <c r="H17" s="33" t="s">
        <v>24</v>
      </c>
      <c r="I17" s="33" t="s">
        <v>135</v>
      </c>
      <c r="J17" s="175"/>
      <c r="K17" s="237">
        <f>K18</f>
        <v>10</v>
      </c>
      <c r="N17" s="118"/>
      <c r="P17" s="53"/>
    </row>
    <row r="18" spans="1:17" ht="31.5" x14ac:dyDescent="0.25">
      <c r="A18" s="48"/>
      <c r="B18" s="113" t="s">
        <v>202</v>
      </c>
      <c r="C18" s="32">
        <v>991</v>
      </c>
      <c r="D18" s="175" t="s">
        <v>23</v>
      </c>
      <c r="E18" s="175" t="s">
        <v>27</v>
      </c>
      <c r="F18" s="355" t="s">
        <v>198</v>
      </c>
      <c r="G18" s="355" t="s">
        <v>69</v>
      </c>
      <c r="H18" s="355" t="s">
        <v>24</v>
      </c>
      <c r="I18" s="355" t="s">
        <v>151</v>
      </c>
      <c r="J18" s="175"/>
      <c r="K18" s="237">
        <f>K19</f>
        <v>10</v>
      </c>
    </row>
    <row r="19" spans="1:17" ht="31.5" x14ac:dyDescent="0.25">
      <c r="A19" s="48"/>
      <c r="B19" s="177" t="s">
        <v>456</v>
      </c>
      <c r="C19" s="32">
        <v>991</v>
      </c>
      <c r="D19" s="175" t="s">
        <v>23</v>
      </c>
      <c r="E19" s="175" t="s">
        <v>27</v>
      </c>
      <c r="F19" s="355" t="s">
        <v>198</v>
      </c>
      <c r="G19" s="355" t="s">
        <v>69</v>
      </c>
      <c r="H19" s="355" t="s">
        <v>24</v>
      </c>
      <c r="I19" s="355" t="s">
        <v>151</v>
      </c>
      <c r="J19" s="175" t="s">
        <v>82</v>
      </c>
      <c r="K19" s="237">
        <v>10</v>
      </c>
    </row>
    <row r="20" spans="1:17" ht="63.75" customHeight="1" x14ac:dyDescent="0.25">
      <c r="A20" s="48"/>
      <c r="B20" s="114" t="s">
        <v>457</v>
      </c>
      <c r="C20" s="48">
        <v>991</v>
      </c>
      <c r="D20" s="49" t="s">
        <v>23</v>
      </c>
      <c r="E20" s="49" t="s">
        <v>29</v>
      </c>
      <c r="F20" s="50"/>
      <c r="G20" s="50"/>
      <c r="H20" s="50"/>
      <c r="I20" s="50"/>
      <c r="J20" s="49"/>
      <c r="K20" s="80">
        <f>K21</f>
        <v>70</v>
      </c>
    </row>
    <row r="21" spans="1:17" ht="31.5" customHeight="1" x14ac:dyDescent="0.25">
      <c r="A21" s="32"/>
      <c r="B21" s="57" t="s">
        <v>458</v>
      </c>
      <c r="C21" s="32">
        <v>991</v>
      </c>
      <c r="D21" s="175" t="s">
        <v>23</v>
      </c>
      <c r="E21" s="175" t="s">
        <v>29</v>
      </c>
      <c r="F21" s="33" t="s">
        <v>66</v>
      </c>
      <c r="G21" s="33" t="s">
        <v>67</v>
      </c>
      <c r="H21" s="33" t="s">
        <v>24</v>
      </c>
      <c r="I21" s="33" t="s">
        <v>135</v>
      </c>
      <c r="J21" s="175"/>
      <c r="K21" s="237">
        <f>K22</f>
        <v>70</v>
      </c>
      <c r="O21" s="53"/>
    </row>
    <row r="22" spans="1:17" x14ac:dyDescent="0.25">
      <c r="A22" s="32"/>
      <c r="B22" s="57" t="s">
        <v>55</v>
      </c>
      <c r="C22" s="32">
        <v>991</v>
      </c>
      <c r="D22" s="175" t="s">
        <v>23</v>
      </c>
      <c r="E22" s="175" t="s">
        <v>29</v>
      </c>
      <c r="F22" s="33" t="s">
        <v>66</v>
      </c>
      <c r="G22" s="33" t="s">
        <v>69</v>
      </c>
      <c r="H22" s="33" t="s">
        <v>24</v>
      </c>
      <c r="I22" s="33" t="s">
        <v>135</v>
      </c>
      <c r="J22" s="175"/>
      <c r="K22" s="81">
        <f>K23</f>
        <v>70</v>
      </c>
      <c r="N22" s="118"/>
      <c r="P22" s="53"/>
    </row>
    <row r="23" spans="1:17" ht="30" customHeight="1" x14ac:dyDescent="0.25">
      <c r="A23" s="32"/>
      <c r="B23" s="57" t="s">
        <v>70</v>
      </c>
      <c r="C23" s="32">
        <v>991</v>
      </c>
      <c r="D23" s="175" t="s">
        <v>23</v>
      </c>
      <c r="E23" s="175" t="s">
        <v>29</v>
      </c>
      <c r="F23" s="33" t="s">
        <v>66</v>
      </c>
      <c r="G23" s="33" t="s">
        <v>69</v>
      </c>
      <c r="H23" s="33" t="s">
        <v>24</v>
      </c>
      <c r="I23" s="33" t="s">
        <v>151</v>
      </c>
      <c r="J23" s="175"/>
      <c r="K23" s="81">
        <f>K24</f>
        <v>70</v>
      </c>
      <c r="O23" s="53"/>
      <c r="P23" s="53"/>
    </row>
    <row r="24" spans="1:17" ht="21" customHeight="1" x14ac:dyDescent="0.25">
      <c r="A24" s="32"/>
      <c r="B24" s="57" t="s">
        <v>71</v>
      </c>
      <c r="C24" s="246">
        <v>991</v>
      </c>
      <c r="D24" s="247" t="s">
        <v>23</v>
      </c>
      <c r="E24" s="247" t="s">
        <v>29</v>
      </c>
      <c r="F24" s="289" t="s">
        <v>66</v>
      </c>
      <c r="G24" s="289" t="s">
        <v>69</v>
      </c>
      <c r="H24" s="289" t="s">
        <v>24</v>
      </c>
      <c r="I24" s="289" t="s">
        <v>151</v>
      </c>
      <c r="J24" s="247" t="s">
        <v>72</v>
      </c>
      <c r="K24" s="237">
        <v>70</v>
      </c>
      <c r="L24" s="117"/>
      <c r="M24" s="118"/>
      <c r="N24" s="118"/>
      <c r="O24" s="53"/>
    </row>
    <row r="25" spans="1:17" ht="36.75" customHeight="1" x14ac:dyDescent="0.25">
      <c r="A25" s="48">
        <v>2</v>
      </c>
      <c r="B25" s="56" t="s">
        <v>73</v>
      </c>
      <c r="C25" s="48">
        <v>992</v>
      </c>
      <c r="D25" s="47"/>
      <c r="E25" s="47"/>
      <c r="F25" s="33"/>
      <c r="G25" s="33"/>
      <c r="H25" s="33"/>
      <c r="I25" s="33"/>
      <c r="J25" s="48"/>
      <c r="K25" s="80">
        <f>K26+K73+K79+K94+K109+K142+K148+K158+K169+K176</f>
        <v>20850.03</v>
      </c>
      <c r="L25" s="117"/>
      <c r="N25" s="118"/>
      <c r="O25" s="53"/>
      <c r="P25" s="53"/>
      <c r="Q25" s="53"/>
    </row>
    <row r="26" spans="1:17" s="51" customFormat="1" ht="14.25" x14ac:dyDescent="0.2">
      <c r="A26" s="48"/>
      <c r="B26" s="56" t="s">
        <v>8</v>
      </c>
      <c r="C26" s="48">
        <v>992</v>
      </c>
      <c r="D26" s="49" t="s">
        <v>23</v>
      </c>
      <c r="E26" s="49" t="s">
        <v>24</v>
      </c>
      <c r="F26" s="50"/>
      <c r="G26" s="50"/>
      <c r="H26" s="50"/>
      <c r="I26" s="50"/>
      <c r="J26" s="49"/>
      <c r="K26" s="80">
        <f>K27+K32+K45+K50+K55+K60</f>
        <v>5829.43</v>
      </c>
      <c r="L26" s="120"/>
      <c r="M26" s="121"/>
      <c r="N26" s="121"/>
    </row>
    <row r="27" spans="1:17" s="51" customFormat="1" ht="51" customHeight="1" x14ac:dyDescent="0.2">
      <c r="A27" s="48"/>
      <c r="B27" s="114" t="s">
        <v>38</v>
      </c>
      <c r="C27" s="48">
        <v>992</v>
      </c>
      <c r="D27" s="49" t="s">
        <v>23</v>
      </c>
      <c r="E27" s="49" t="s">
        <v>25</v>
      </c>
      <c r="F27" s="50"/>
      <c r="G27" s="50"/>
      <c r="H27" s="50"/>
      <c r="I27" s="50"/>
      <c r="J27" s="49"/>
      <c r="K27" s="80">
        <f>K28</f>
        <v>821.73</v>
      </c>
      <c r="L27" s="120"/>
      <c r="M27" s="121"/>
      <c r="N27" s="121"/>
    </row>
    <row r="28" spans="1:17" s="51" customFormat="1" ht="30" x14ac:dyDescent="0.25">
      <c r="A28" s="48"/>
      <c r="B28" s="57" t="s">
        <v>74</v>
      </c>
      <c r="C28" s="32">
        <v>992</v>
      </c>
      <c r="D28" s="175" t="s">
        <v>23</v>
      </c>
      <c r="E28" s="175" t="s">
        <v>25</v>
      </c>
      <c r="F28" s="33" t="s">
        <v>75</v>
      </c>
      <c r="G28" s="33" t="s">
        <v>67</v>
      </c>
      <c r="H28" s="33" t="s">
        <v>24</v>
      </c>
      <c r="I28" s="33" t="s">
        <v>135</v>
      </c>
      <c r="J28" s="175"/>
      <c r="K28" s="81">
        <f>K29</f>
        <v>821.73</v>
      </c>
      <c r="L28" s="120"/>
      <c r="M28" s="121"/>
      <c r="N28" s="121"/>
      <c r="O28" s="60"/>
    </row>
    <row r="29" spans="1:17" s="51" customFormat="1" x14ac:dyDescent="0.25">
      <c r="A29" s="48"/>
      <c r="B29" s="57" t="s">
        <v>53</v>
      </c>
      <c r="C29" s="32">
        <v>992</v>
      </c>
      <c r="D29" s="175" t="s">
        <v>23</v>
      </c>
      <c r="E29" s="175" t="s">
        <v>25</v>
      </c>
      <c r="F29" s="33" t="s">
        <v>75</v>
      </c>
      <c r="G29" s="33" t="s">
        <v>76</v>
      </c>
      <c r="H29" s="33" t="s">
        <v>24</v>
      </c>
      <c r="I29" s="33" t="s">
        <v>135</v>
      </c>
      <c r="J29" s="175"/>
      <c r="K29" s="81">
        <f>K30</f>
        <v>821.73</v>
      </c>
      <c r="L29" s="120"/>
      <c r="M29" s="121"/>
      <c r="N29" s="121"/>
      <c r="O29" s="60"/>
    </row>
    <row r="30" spans="1:17" s="51" customFormat="1" ht="30" x14ac:dyDescent="0.25">
      <c r="A30" s="48"/>
      <c r="B30" s="57" t="s">
        <v>70</v>
      </c>
      <c r="C30" s="32">
        <v>992</v>
      </c>
      <c r="D30" s="175" t="s">
        <v>23</v>
      </c>
      <c r="E30" s="175" t="s">
        <v>25</v>
      </c>
      <c r="F30" s="33" t="s">
        <v>75</v>
      </c>
      <c r="G30" s="33" t="s">
        <v>76</v>
      </c>
      <c r="H30" s="33" t="s">
        <v>24</v>
      </c>
      <c r="I30" s="33" t="s">
        <v>151</v>
      </c>
      <c r="J30" s="175"/>
      <c r="K30" s="81">
        <f>K31</f>
        <v>821.73</v>
      </c>
      <c r="L30" s="120"/>
      <c r="M30" s="121"/>
      <c r="N30" s="121"/>
    </row>
    <row r="31" spans="1:17" s="51" customFormat="1" ht="75" customHeight="1" x14ac:dyDescent="0.25">
      <c r="A31" s="48"/>
      <c r="B31" s="57" t="s">
        <v>77</v>
      </c>
      <c r="C31" s="32">
        <v>992</v>
      </c>
      <c r="D31" s="175" t="s">
        <v>23</v>
      </c>
      <c r="E31" s="175" t="s">
        <v>25</v>
      </c>
      <c r="F31" s="33" t="s">
        <v>75</v>
      </c>
      <c r="G31" s="33" t="s">
        <v>76</v>
      </c>
      <c r="H31" s="33" t="s">
        <v>24</v>
      </c>
      <c r="I31" s="33" t="s">
        <v>151</v>
      </c>
      <c r="J31" s="175" t="s">
        <v>78</v>
      </c>
      <c r="K31" s="237">
        <v>821.73</v>
      </c>
      <c r="L31" s="120"/>
      <c r="M31" s="121"/>
      <c r="N31" s="121"/>
      <c r="O31" s="60"/>
    </row>
    <row r="32" spans="1:17" s="51" customFormat="1" ht="72.75" customHeight="1" x14ac:dyDescent="0.2">
      <c r="A32" s="48"/>
      <c r="B32" s="114" t="s">
        <v>79</v>
      </c>
      <c r="C32" s="48">
        <v>992</v>
      </c>
      <c r="D32" s="49" t="s">
        <v>23</v>
      </c>
      <c r="E32" s="49" t="s">
        <v>26</v>
      </c>
      <c r="F32" s="50"/>
      <c r="G32" s="50"/>
      <c r="H32" s="50"/>
      <c r="I32" s="50"/>
      <c r="J32" s="49"/>
      <c r="K32" s="80">
        <f>K36+K37+K38+K44+K41</f>
        <v>4499.9000000000005</v>
      </c>
      <c r="L32" s="120"/>
      <c r="M32" s="122"/>
      <c r="N32" s="121"/>
    </row>
    <row r="33" spans="1:14" s="51" customFormat="1" ht="24.75" customHeight="1" x14ac:dyDescent="0.25">
      <c r="A33" s="48"/>
      <c r="B33" s="57" t="s">
        <v>182</v>
      </c>
      <c r="C33" s="32">
        <v>992</v>
      </c>
      <c r="D33" s="175" t="s">
        <v>23</v>
      </c>
      <c r="E33" s="175" t="s">
        <v>26</v>
      </c>
      <c r="F33" s="33" t="s">
        <v>80</v>
      </c>
      <c r="G33" s="33" t="s">
        <v>67</v>
      </c>
      <c r="H33" s="33" t="s">
        <v>24</v>
      </c>
      <c r="I33" s="33" t="s">
        <v>135</v>
      </c>
      <c r="J33" s="175"/>
      <c r="K33" s="81">
        <f>K34+K39+K42</f>
        <v>4499.9000000000005</v>
      </c>
      <c r="L33" s="120"/>
      <c r="M33" s="121"/>
      <c r="N33" s="121"/>
    </row>
    <row r="34" spans="1:14" ht="24.75" customHeight="1" x14ac:dyDescent="0.25">
      <c r="A34" s="31"/>
      <c r="B34" s="57" t="s">
        <v>182</v>
      </c>
      <c r="C34" s="32">
        <v>992</v>
      </c>
      <c r="D34" s="175" t="s">
        <v>23</v>
      </c>
      <c r="E34" s="175" t="s">
        <v>26</v>
      </c>
      <c r="F34" s="33" t="s">
        <v>80</v>
      </c>
      <c r="G34" s="33" t="s">
        <v>76</v>
      </c>
      <c r="H34" s="33" t="s">
        <v>24</v>
      </c>
      <c r="I34" s="33" t="s">
        <v>135</v>
      </c>
      <c r="J34" s="175"/>
      <c r="K34" s="81">
        <f>K35</f>
        <v>4445.3</v>
      </c>
    </row>
    <row r="35" spans="1:14" ht="30" x14ac:dyDescent="0.25">
      <c r="A35" s="31"/>
      <c r="B35" s="57" t="s">
        <v>70</v>
      </c>
      <c r="C35" s="32">
        <v>992</v>
      </c>
      <c r="D35" s="175" t="s">
        <v>23</v>
      </c>
      <c r="E35" s="175" t="s">
        <v>26</v>
      </c>
      <c r="F35" s="33" t="s">
        <v>80</v>
      </c>
      <c r="G35" s="33" t="s">
        <v>76</v>
      </c>
      <c r="H35" s="33" t="s">
        <v>24</v>
      </c>
      <c r="I35" s="33" t="s">
        <v>151</v>
      </c>
      <c r="J35" s="175"/>
      <c r="K35" s="81">
        <f>K36+K37+K38</f>
        <v>4445.3</v>
      </c>
    </row>
    <row r="36" spans="1:14" ht="76.5" customHeight="1" x14ac:dyDescent="0.25">
      <c r="A36" s="31"/>
      <c r="B36" s="275" t="s">
        <v>77</v>
      </c>
      <c r="C36" s="246">
        <v>992</v>
      </c>
      <c r="D36" s="247" t="s">
        <v>23</v>
      </c>
      <c r="E36" s="247" t="s">
        <v>26</v>
      </c>
      <c r="F36" s="289" t="s">
        <v>80</v>
      </c>
      <c r="G36" s="289" t="s">
        <v>76</v>
      </c>
      <c r="H36" s="289" t="s">
        <v>24</v>
      </c>
      <c r="I36" s="289" t="s">
        <v>151</v>
      </c>
      <c r="J36" s="247" t="s">
        <v>78</v>
      </c>
      <c r="K36" s="237">
        <v>3301</v>
      </c>
    </row>
    <row r="37" spans="1:14" ht="28.5" customHeight="1" x14ac:dyDescent="0.25">
      <c r="A37" s="31"/>
      <c r="B37" s="275" t="s">
        <v>81</v>
      </c>
      <c r="C37" s="246">
        <v>992</v>
      </c>
      <c r="D37" s="247" t="s">
        <v>23</v>
      </c>
      <c r="E37" s="247" t="s">
        <v>26</v>
      </c>
      <c r="F37" s="289" t="s">
        <v>80</v>
      </c>
      <c r="G37" s="289" t="s">
        <v>76</v>
      </c>
      <c r="H37" s="289" t="s">
        <v>24</v>
      </c>
      <c r="I37" s="289" t="s">
        <v>151</v>
      </c>
      <c r="J37" s="247" t="s">
        <v>82</v>
      </c>
      <c r="K37" s="237">
        <f>1066.8+17.5</f>
        <v>1084.3</v>
      </c>
    </row>
    <row r="38" spans="1:14" ht="24.75" customHeight="1" x14ac:dyDescent="0.25">
      <c r="A38" s="271"/>
      <c r="B38" s="275" t="s">
        <v>83</v>
      </c>
      <c r="C38" s="246">
        <v>992</v>
      </c>
      <c r="D38" s="247" t="s">
        <v>23</v>
      </c>
      <c r="E38" s="247" t="s">
        <v>26</v>
      </c>
      <c r="F38" s="289" t="s">
        <v>80</v>
      </c>
      <c r="G38" s="289" t="s">
        <v>76</v>
      </c>
      <c r="H38" s="289" t="s">
        <v>24</v>
      </c>
      <c r="I38" s="289" t="s">
        <v>151</v>
      </c>
      <c r="J38" s="247" t="s">
        <v>84</v>
      </c>
      <c r="K38" s="237">
        <v>60</v>
      </c>
    </row>
    <row r="39" spans="1:14" ht="23.25" customHeight="1" x14ac:dyDescent="0.25">
      <c r="A39" s="31"/>
      <c r="B39" s="275" t="s">
        <v>57</v>
      </c>
      <c r="C39" s="246">
        <v>992</v>
      </c>
      <c r="D39" s="247" t="s">
        <v>23</v>
      </c>
      <c r="E39" s="247" t="s">
        <v>26</v>
      </c>
      <c r="F39" s="289" t="s">
        <v>80</v>
      </c>
      <c r="G39" s="289" t="s">
        <v>69</v>
      </c>
      <c r="H39" s="289" t="s">
        <v>24</v>
      </c>
      <c r="I39" s="289" t="s">
        <v>135</v>
      </c>
      <c r="J39" s="247"/>
      <c r="K39" s="237">
        <f>K40</f>
        <v>3.8</v>
      </c>
    </row>
    <row r="40" spans="1:14" ht="45" x14ac:dyDescent="0.25">
      <c r="A40" s="31"/>
      <c r="B40" s="275" t="s">
        <v>85</v>
      </c>
      <c r="C40" s="246">
        <v>992</v>
      </c>
      <c r="D40" s="247" t="s">
        <v>23</v>
      </c>
      <c r="E40" s="247" t="s">
        <v>26</v>
      </c>
      <c r="F40" s="289" t="s">
        <v>80</v>
      </c>
      <c r="G40" s="289" t="s">
        <v>69</v>
      </c>
      <c r="H40" s="289" t="s">
        <v>24</v>
      </c>
      <c r="I40" s="289" t="s">
        <v>152</v>
      </c>
      <c r="J40" s="247"/>
      <c r="K40" s="237">
        <f>K41</f>
        <v>3.8</v>
      </c>
    </row>
    <row r="41" spans="1:14" ht="39" customHeight="1" x14ac:dyDescent="0.25">
      <c r="A41" s="31"/>
      <c r="B41" s="275" t="s">
        <v>81</v>
      </c>
      <c r="C41" s="246">
        <v>992</v>
      </c>
      <c r="D41" s="247" t="s">
        <v>23</v>
      </c>
      <c r="E41" s="247" t="s">
        <v>26</v>
      </c>
      <c r="F41" s="289" t="s">
        <v>80</v>
      </c>
      <c r="G41" s="289" t="s">
        <v>69</v>
      </c>
      <c r="H41" s="289" t="s">
        <v>24</v>
      </c>
      <c r="I41" s="289" t="s">
        <v>152</v>
      </c>
      <c r="J41" s="247" t="s">
        <v>82</v>
      </c>
      <c r="K41" s="237">
        <v>3.8</v>
      </c>
    </row>
    <row r="42" spans="1:14" ht="39" customHeight="1" x14ac:dyDescent="0.25">
      <c r="A42" s="31"/>
      <c r="B42" s="275"/>
      <c r="C42" s="246">
        <v>992</v>
      </c>
      <c r="D42" s="247" t="s">
        <v>23</v>
      </c>
      <c r="E42" s="247" t="s">
        <v>26</v>
      </c>
      <c r="F42" s="289" t="s">
        <v>80</v>
      </c>
      <c r="G42" s="289" t="s">
        <v>161</v>
      </c>
      <c r="H42" s="289" t="s">
        <v>24</v>
      </c>
      <c r="I42" s="289" t="s">
        <v>135</v>
      </c>
      <c r="J42" s="247"/>
      <c r="K42" s="237">
        <f>K43</f>
        <v>50.8</v>
      </c>
    </row>
    <row r="43" spans="1:14" ht="60" x14ac:dyDescent="0.25">
      <c r="A43" s="31"/>
      <c r="B43" s="275" t="s">
        <v>461</v>
      </c>
      <c r="C43" s="246">
        <v>992</v>
      </c>
      <c r="D43" s="247" t="s">
        <v>23</v>
      </c>
      <c r="E43" s="247" t="s">
        <v>26</v>
      </c>
      <c r="F43" s="289" t="s">
        <v>80</v>
      </c>
      <c r="G43" s="289" t="s">
        <v>161</v>
      </c>
      <c r="H43" s="289" t="s">
        <v>24</v>
      </c>
      <c r="I43" s="289" t="s">
        <v>470</v>
      </c>
      <c r="J43" s="247"/>
      <c r="K43" s="237">
        <f>K44</f>
        <v>50.8</v>
      </c>
    </row>
    <row r="44" spans="1:14" ht="24.75" customHeight="1" x14ac:dyDescent="0.25">
      <c r="A44" s="31"/>
      <c r="B44" s="275" t="s">
        <v>71</v>
      </c>
      <c r="C44" s="246">
        <v>992</v>
      </c>
      <c r="D44" s="247" t="s">
        <v>23</v>
      </c>
      <c r="E44" s="247" t="s">
        <v>26</v>
      </c>
      <c r="F44" s="289" t="s">
        <v>80</v>
      </c>
      <c r="G44" s="289" t="s">
        <v>161</v>
      </c>
      <c r="H44" s="289" t="s">
        <v>24</v>
      </c>
      <c r="I44" s="289" t="s">
        <v>470</v>
      </c>
      <c r="J44" s="247" t="s">
        <v>72</v>
      </c>
      <c r="K44" s="237">
        <v>50.8</v>
      </c>
    </row>
    <row r="45" spans="1:14" ht="58.5" customHeight="1" x14ac:dyDescent="0.25">
      <c r="A45" s="32"/>
      <c r="B45" s="274" t="s">
        <v>459</v>
      </c>
      <c r="C45" s="238">
        <v>992</v>
      </c>
      <c r="D45" s="239" t="s">
        <v>23</v>
      </c>
      <c r="E45" s="239" t="s">
        <v>29</v>
      </c>
      <c r="F45" s="240"/>
      <c r="G45" s="240"/>
      <c r="H45" s="240"/>
      <c r="I45" s="240"/>
      <c r="J45" s="239"/>
      <c r="K45" s="241">
        <f>K46</f>
        <v>63.4</v>
      </c>
    </row>
    <row r="46" spans="1:14" ht="58.5" customHeight="1" x14ac:dyDescent="0.25">
      <c r="A46" s="32"/>
      <c r="B46" s="275"/>
      <c r="C46" s="246">
        <v>992</v>
      </c>
      <c r="D46" s="247" t="s">
        <v>23</v>
      </c>
      <c r="E46" s="247" t="s">
        <v>29</v>
      </c>
      <c r="F46" s="289" t="s">
        <v>80</v>
      </c>
      <c r="G46" s="289" t="s">
        <v>67</v>
      </c>
      <c r="H46" s="289" t="s">
        <v>24</v>
      </c>
      <c r="I46" s="289" t="s">
        <v>135</v>
      </c>
      <c r="J46" s="247"/>
      <c r="K46" s="237">
        <f>K47</f>
        <v>63.4</v>
      </c>
    </row>
    <row r="47" spans="1:14" ht="58.5" customHeight="1" x14ac:dyDescent="0.25">
      <c r="A47" s="32"/>
      <c r="B47" s="275"/>
      <c r="C47" s="246">
        <v>992</v>
      </c>
      <c r="D47" s="247" t="s">
        <v>23</v>
      </c>
      <c r="E47" s="247" t="s">
        <v>29</v>
      </c>
      <c r="F47" s="289" t="s">
        <v>80</v>
      </c>
      <c r="G47" s="289" t="s">
        <v>161</v>
      </c>
      <c r="H47" s="289" t="s">
        <v>24</v>
      </c>
      <c r="I47" s="289" t="s">
        <v>135</v>
      </c>
      <c r="J47" s="247"/>
      <c r="K47" s="237">
        <f>K48</f>
        <v>63.4</v>
      </c>
    </row>
    <row r="48" spans="1:14" ht="27.75" customHeight="1" x14ac:dyDescent="0.25">
      <c r="A48" s="32"/>
      <c r="B48" s="275" t="s">
        <v>460</v>
      </c>
      <c r="C48" s="246">
        <v>992</v>
      </c>
      <c r="D48" s="247" t="s">
        <v>23</v>
      </c>
      <c r="E48" s="247" t="s">
        <v>29</v>
      </c>
      <c r="F48" s="289" t="s">
        <v>80</v>
      </c>
      <c r="G48" s="289" t="s">
        <v>161</v>
      </c>
      <c r="H48" s="289" t="s">
        <v>24</v>
      </c>
      <c r="I48" s="289" t="s">
        <v>493</v>
      </c>
      <c r="J48" s="247"/>
      <c r="K48" s="237">
        <f>K49</f>
        <v>63.4</v>
      </c>
    </row>
    <row r="49" spans="1:14" ht="27.75" customHeight="1" x14ac:dyDescent="0.25">
      <c r="A49" s="32"/>
      <c r="B49" s="275" t="s">
        <v>71</v>
      </c>
      <c r="C49" s="246">
        <v>992</v>
      </c>
      <c r="D49" s="247" t="s">
        <v>23</v>
      </c>
      <c r="E49" s="247" t="s">
        <v>29</v>
      </c>
      <c r="F49" s="289" t="s">
        <v>80</v>
      </c>
      <c r="G49" s="289" t="s">
        <v>161</v>
      </c>
      <c r="H49" s="289" t="s">
        <v>24</v>
      </c>
      <c r="I49" s="289" t="s">
        <v>493</v>
      </c>
      <c r="J49" s="247" t="s">
        <v>72</v>
      </c>
      <c r="K49" s="237">
        <v>63.4</v>
      </c>
    </row>
    <row r="50" spans="1:14" ht="27.75" customHeight="1" x14ac:dyDescent="0.25">
      <c r="A50" s="32"/>
      <c r="B50" s="345" t="s">
        <v>384</v>
      </c>
      <c r="C50" s="238">
        <v>992</v>
      </c>
      <c r="D50" s="239" t="s">
        <v>23</v>
      </c>
      <c r="E50" s="239" t="s">
        <v>30</v>
      </c>
      <c r="F50" s="240"/>
      <c r="G50" s="240"/>
      <c r="H50" s="240"/>
      <c r="I50" s="240"/>
      <c r="J50" s="239"/>
      <c r="K50" s="241">
        <f>K51</f>
        <v>300</v>
      </c>
    </row>
    <row r="51" spans="1:14" ht="27.75" customHeight="1" x14ac:dyDescent="0.25">
      <c r="A51" s="32"/>
      <c r="B51" s="275" t="s">
        <v>385</v>
      </c>
      <c r="C51" s="246">
        <v>992</v>
      </c>
      <c r="D51" s="247" t="s">
        <v>23</v>
      </c>
      <c r="E51" s="247" t="s">
        <v>30</v>
      </c>
      <c r="F51" s="289" t="s">
        <v>387</v>
      </c>
      <c r="G51" s="289" t="s">
        <v>67</v>
      </c>
      <c r="H51" s="289" t="s">
        <v>24</v>
      </c>
      <c r="I51" s="289" t="s">
        <v>135</v>
      </c>
      <c r="J51" s="247"/>
      <c r="K51" s="237">
        <f>K53</f>
        <v>300</v>
      </c>
    </row>
    <row r="52" spans="1:14" ht="27.75" customHeight="1" x14ac:dyDescent="0.25">
      <c r="A52" s="32"/>
      <c r="B52" s="275"/>
      <c r="C52" s="246">
        <v>992</v>
      </c>
      <c r="D52" s="247" t="s">
        <v>23</v>
      </c>
      <c r="E52" s="247" t="s">
        <v>30</v>
      </c>
      <c r="F52" s="289" t="s">
        <v>387</v>
      </c>
      <c r="G52" s="289" t="s">
        <v>161</v>
      </c>
      <c r="H52" s="289" t="s">
        <v>24</v>
      </c>
      <c r="I52" s="289" t="s">
        <v>135</v>
      </c>
      <c r="J52" s="247"/>
      <c r="K52" s="237">
        <f>K53</f>
        <v>300</v>
      </c>
    </row>
    <row r="53" spans="1:14" ht="27.75" customHeight="1" x14ac:dyDescent="0.25">
      <c r="A53" s="32"/>
      <c r="B53" s="275" t="s">
        <v>195</v>
      </c>
      <c r="C53" s="246">
        <v>992</v>
      </c>
      <c r="D53" s="247" t="s">
        <v>23</v>
      </c>
      <c r="E53" s="247" t="s">
        <v>30</v>
      </c>
      <c r="F53" s="289" t="s">
        <v>387</v>
      </c>
      <c r="G53" s="289" t="s">
        <v>161</v>
      </c>
      <c r="H53" s="289" t="s">
        <v>24</v>
      </c>
      <c r="I53" s="289" t="s">
        <v>388</v>
      </c>
      <c r="J53" s="247"/>
      <c r="K53" s="237">
        <f>K54</f>
        <v>300</v>
      </c>
    </row>
    <row r="54" spans="1:14" ht="27.75" customHeight="1" x14ac:dyDescent="0.25">
      <c r="A54" s="32"/>
      <c r="B54" s="275" t="s">
        <v>386</v>
      </c>
      <c r="C54" s="246">
        <v>992</v>
      </c>
      <c r="D54" s="247" t="s">
        <v>23</v>
      </c>
      <c r="E54" s="247" t="s">
        <v>30</v>
      </c>
      <c r="F54" s="289" t="s">
        <v>387</v>
      </c>
      <c r="G54" s="289" t="s">
        <v>161</v>
      </c>
      <c r="H54" s="289" t="s">
        <v>24</v>
      </c>
      <c r="I54" s="289" t="s">
        <v>388</v>
      </c>
      <c r="J54" s="247" t="s">
        <v>82</v>
      </c>
      <c r="K54" s="237">
        <v>300</v>
      </c>
    </row>
    <row r="55" spans="1:14" ht="19.5" customHeight="1" x14ac:dyDescent="0.25">
      <c r="A55" s="31"/>
      <c r="B55" s="274" t="s">
        <v>86</v>
      </c>
      <c r="C55" s="238">
        <v>992</v>
      </c>
      <c r="D55" s="239" t="s">
        <v>23</v>
      </c>
      <c r="E55" s="239" t="s">
        <v>43</v>
      </c>
      <c r="F55" s="240"/>
      <c r="G55" s="240"/>
      <c r="H55" s="240"/>
      <c r="I55" s="240"/>
      <c r="J55" s="239"/>
      <c r="K55" s="241">
        <f>K56</f>
        <v>10</v>
      </c>
    </row>
    <row r="56" spans="1:14" ht="22.5" customHeight="1" x14ac:dyDescent="0.25">
      <c r="A56" s="31"/>
      <c r="B56" s="275" t="s">
        <v>59</v>
      </c>
      <c r="C56" s="246">
        <v>992</v>
      </c>
      <c r="D56" s="247" t="s">
        <v>23</v>
      </c>
      <c r="E56" s="247" t="s">
        <v>43</v>
      </c>
      <c r="F56" s="289" t="s">
        <v>80</v>
      </c>
      <c r="G56" s="289" t="s">
        <v>67</v>
      </c>
      <c r="H56" s="289" t="s">
        <v>24</v>
      </c>
      <c r="I56" s="289" t="s">
        <v>135</v>
      </c>
      <c r="J56" s="247"/>
      <c r="K56" s="237">
        <f>K57</f>
        <v>10</v>
      </c>
    </row>
    <row r="57" spans="1:14" ht="30" x14ac:dyDescent="0.25">
      <c r="A57" s="31"/>
      <c r="B57" s="275" t="s">
        <v>56</v>
      </c>
      <c r="C57" s="246">
        <v>992</v>
      </c>
      <c r="D57" s="247" t="s">
        <v>23</v>
      </c>
      <c r="E57" s="247" t="s">
        <v>43</v>
      </c>
      <c r="F57" s="289" t="s">
        <v>80</v>
      </c>
      <c r="G57" s="289" t="s">
        <v>87</v>
      </c>
      <c r="H57" s="289" t="s">
        <v>24</v>
      </c>
      <c r="I57" s="289" t="s">
        <v>135</v>
      </c>
      <c r="J57" s="247"/>
      <c r="K57" s="237">
        <f>K58</f>
        <v>10</v>
      </c>
    </row>
    <row r="58" spans="1:14" ht="22.5" customHeight="1" x14ac:dyDescent="0.25">
      <c r="A58" s="31"/>
      <c r="B58" s="275" t="s">
        <v>88</v>
      </c>
      <c r="C58" s="246">
        <v>992</v>
      </c>
      <c r="D58" s="247" t="s">
        <v>23</v>
      </c>
      <c r="E58" s="247" t="s">
        <v>43</v>
      </c>
      <c r="F58" s="289" t="s">
        <v>80</v>
      </c>
      <c r="G58" s="289" t="s">
        <v>87</v>
      </c>
      <c r="H58" s="289" t="s">
        <v>24</v>
      </c>
      <c r="I58" s="289" t="s">
        <v>153</v>
      </c>
      <c r="J58" s="247"/>
      <c r="K58" s="237">
        <f>K59</f>
        <v>10</v>
      </c>
    </row>
    <row r="59" spans="1:14" ht="27" customHeight="1" x14ac:dyDescent="0.25">
      <c r="A59" s="31"/>
      <c r="B59" s="275" t="s">
        <v>83</v>
      </c>
      <c r="C59" s="246">
        <v>992</v>
      </c>
      <c r="D59" s="247" t="s">
        <v>23</v>
      </c>
      <c r="E59" s="247" t="s">
        <v>43</v>
      </c>
      <c r="F59" s="289" t="s">
        <v>80</v>
      </c>
      <c r="G59" s="289" t="s">
        <v>87</v>
      </c>
      <c r="H59" s="289" t="s">
        <v>24</v>
      </c>
      <c r="I59" s="289" t="s">
        <v>153</v>
      </c>
      <c r="J59" s="247" t="s">
        <v>84</v>
      </c>
      <c r="K59" s="237">
        <v>10</v>
      </c>
    </row>
    <row r="60" spans="1:14" s="51" customFormat="1" ht="28.5" customHeight="1" x14ac:dyDescent="0.25">
      <c r="A60" s="47"/>
      <c r="B60" s="276" t="s">
        <v>462</v>
      </c>
      <c r="C60" s="238">
        <v>992</v>
      </c>
      <c r="D60" s="239" t="s">
        <v>23</v>
      </c>
      <c r="E60" s="239">
        <v>13</v>
      </c>
      <c r="F60" s="240"/>
      <c r="G60" s="240"/>
      <c r="H60" s="289"/>
      <c r="I60" s="240"/>
      <c r="J60" s="239"/>
      <c r="K60" s="241">
        <f>K61+K65+K69</f>
        <v>134.4</v>
      </c>
      <c r="L60" s="120"/>
      <c r="M60" s="121"/>
      <c r="N60" s="121"/>
    </row>
    <row r="61" spans="1:14" ht="72" customHeight="1" x14ac:dyDescent="0.25">
      <c r="A61" s="31"/>
      <c r="B61" s="277" t="s">
        <v>178</v>
      </c>
      <c r="C61" s="246">
        <v>992</v>
      </c>
      <c r="D61" s="247" t="s">
        <v>23</v>
      </c>
      <c r="E61" s="247">
        <v>13</v>
      </c>
      <c r="F61" s="289" t="s">
        <v>43</v>
      </c>
      <c r="G61" s="289" t="s">
        <v>67</v>
      </c>
      <c r="H61" s="289" t="s">
        <v>24</v>
      </c>
      <c r="I61" s="289" t="s">
        <v>135</v>
      </c>
      <c r="J61" s="278"/>
      <c r="K61" s="237">
        <f>K62</f>
        <v>14.4</v>
      </c>
    </row>
    <row r="62" spans="1:14" ht="34.5" customHeight="1" x14ac:dyDescent="0.25">
      <c r="A62" s="31"/>
      <c r="B62" s="277" t="s">
        <v>92</v>
      </c>
      <c r="C62" s="246">
        <v>992</v>
      </c>
      <c r="D62" s="247" t="s">
        <v>23</v>
      </c>
      <c r="E62" s="247">
        <v>13</v>
      </c>
      <c r="F62" s="289" t="s">
        <v>43</v>
      </c>
      <c r="G62" s="289" t="s">
        <v>76</v>
      </c>
      <c r="H62" s="289" t="s">
        <v>24</v>
      </c>
      <c r="I62" s="289" t="s">
        <v>135</v>
      </c>
      <c r="J62" s="278"/>
      <c r="K62" s="237">
        <f>K63</f>
        <v>14.4</v>
      </c>
    </row>
    <row r="63" spans="1:14" s="28" customFormat="1" ht="44.25" customHeight="1" x14ac:dyDescent="0.25">
      <c r="A63" s="26"/>
      <c r="B63" s="277" t="s">
        <v>93</v>
      </c>
      <c r="C63" s="246">
        <v>992</v>
      </c>
      <c r="D63" s="247" t="s">
        <v>23</v>
      </c>
      <c r="E63" s="247">
        <v>13</v>
      </c>
      <c r="F63" s="289" t="s">
        <v>43</v>
      </c>
      <c r="G63" s="289" t="s">
        <v>76</v>
      </c>
      <c r="H63" s="289" t="s">
        <v>24</v>
      </c>
      <c r="I63" s="289" t="s">
        <v>142</v>
      </c>
      <c r="J63" s="278"/>
      <c r="K63" s="237">
        <f>K64</f>
        <v>14.4</v>
      </c>
      <c r="L63" s="123"/>
      <c r="M63" s="124"/>
      <c r="N63" s="124"/>
    </row>
    <row r="64" spans="1:14" ht="29.25" customHeight="1" x14ac:dyDescent="0.25">
      <c r="A64" s="31"/>
      <c r="B64" s="275" t="s">
        <v>81</v>
      </c>
      <c r="C64" s="246">
        <v>992</v>
      </c>
      <c r="D64" s="247" t="s">
        <v>23</v>
      </c>
      <c r="E64" s="247">
        <v>13</v>
      </c>
      <c r="F64" s="289" t="s">
        <v>43</v>
      </c>
      <c r="G64" s="289" t="s">
        <v>76</v>
      </c>
      <c r="H64" s="289" t="s">
        <v>24</v>
      </c>
      <c r="I64" s="289" t="s">
        <v>142</v>
      </c>
      <c r="J64" s="247" t="s">
        <v>82</v>
      </c>
      <c r="K64" s="237">
        <v>14.4</v>
      </c>
    </row>
    <row r="65" spans="1:256" ht="72" customHeight="1" x14ac:dyDescent="0.25">
      <c r="A65" s="31"/>
      <c r="B65" s="277" t="s">
        <v>258</v>
      </c>
      <c r="C65" s="246">
        <v>992</v>
      </c>
      <c r="D65" s="247" t="s">
        <v>23</v>
      </c>
      <c r="E65" s="247">
        <v>13</v>
      </c>
      <c r="F65" s="289" t="s">
        <v>42</v>
      </c>
      <c r="G65" s="289" t="s">
        <v>67</v>
      </c>
      <c r="H65" s="289" t="s">
        <v>24</v>
      </c>
      <c r="I65" s="289" t="s">
        <v>135</v>
      </c>
      <c r="J65" s="247"/>
      <c r="K65" s="237">
        <f>K66</f>
        <v>70</v>
      </c>
    </row>
    <row r="66" spans="1:256" ht="35.25" customHeight="1" x14ac:dyDescent="0.25">
      <c r="A66" s="31"/>
      <c r="B66" s="277" t="s">
        <v>209</v>
      </c>
      <c r="C66" s="246">
        <v>992</v>
      </c>
      <c r="D66" s="247" t="s">
        <v>23</v>
      </c>
      <c r="E66" s="247">
        <v>13</v>
      </c>
      <c r="F66" s="289" t="s">
        <v>42</v>
      </c>
      <c r="G66" s="289" t="s">
        <v>76</v>
      </c>
      <c r="H66" s="289" t="s">
        <v>24</v>
      </c>
      <c r="I66" s="289" t="s">
        <v>135</v>
      </c>
      <c r="J66" s="247"/>
      <c r="K66" s="237">
        <f>K67</f>
        <v>70</v>
      </c>
    </row>
    <row r="67" spans="1:256" ht="58.5" customHeight="1" x14ac:dyDescent="0.25">
      <c r="A67" s="31"/>
      <c r="B67" s="277" t="s">
        <v>473</v>
      </c>
      <c r="C67" s="246">
        <v>992</v>
      </c>
      <c r="D67" s="247" t="s">
        <v>23</v>
      </c>
      <c r="E67" s="247">
        <v>13</v>
      </c>
      <c r="F67" s="289" t="s">
        <v>42</v>
      </c>
      <c r="G67" s="289" t="s">
        <v>76</v>
      </c>
      <c r="H67" s="289" t="s">
        <v>24</v>
      </c>
      <c r="I67" s="289" t="s">
        <v>210</v>
      </c>
      <c r="J67" s="247"/>
      <c r="K67" s="237">
        <f>K68</f>
        <v>70</v>
      </c>
    </row>
    <row r="68" spans="1:256" ht="35.25" customHeight="1" x14ac:dyDescent="0.25">
      <c r="A68" s="31"/>
      <c r="B68" s="275" t="s">
        <v>81</v>
      </c>
      <c r="C68" s="246">
        <v>992</v>
      </c>
      <c r="D68" s="247" t="s">
        <v>23</v>
      </c>
      <c r="E68" s="247">
        <v>13</v>
      </c>
      <c r="F68" s="289" t="s">
        <v>42</v>
      </c>
      <c r="G68" s="289" t="s">
        <v>76</v>
      </c>
      <c r="H68" s="289" t="s">
        <v>24</v>
      </c>
      <c r="I68" s="289" t="s">
        <v>210</v>
      </c>
      <c r="J68" s="247" t="s">
        <v>82</v>
      </c>
      <c r="K68" s="237">
        <v>70</v>
      </c>
    </row>
    <row r="69" spans="1:256" ht="35.25" customHeight="1" x14ac:dyDescent="0.25">
      <c r="A69" s="31"/>
      <c r="B69" s="275"/>
      <c r="C69" s="246">
        <v>992</v>
      </c>
      <c r="D69" s="247" t="s">
        <v>23</v>
      </c>
      <c r="E69" s="247" t="s">
        <v>42</v>
      </c>
      <c r="F69" s="289" t="s">
        <v>80</v>
      </c>
      <c r="G69" s="289" t="s">
        <v>67</v>
      </c>
      <c r="H69" s="289" t="s">
        <v>24</v>
      </c>
      <c r="I69" s="289" t="s">
        <v>135</v>
      </c>
      <c r="J69" s="247"/>
      <c r="K69" s="237">
        <f>K70</f>
        <v>50</v>
      </c>
    </row>
    <row r="70" spans="1:256" s="51" customFormat="1" ht="21.75" customHeight="1" x14ac:dyDescent="0.25">
      <c r="A70" s="31"/>
      <c r="B70" s="275" t="s">
        <v>54</v>
      </c>
      <c r="C70" s="246">
        <v>992</v>
      </c>
      <c r="D70" s="247" t="s">
        <v>23</v>
      </c>
      <c r="E70" s="247" t="s">
        <v>42</v>
      </c>
      <c r="F70" s="289" t="s">
        <v>80</v>
      </c>
      <c r="G70" s="289" t="s">
        <v>76</v>
      </c>
      <c r="H70" s="289" t="s">
        <v>24</v>
      </c>
      <c r="I70" s="289" t="s">
        <v>135</v>
      </c>
      <c r="J70" s="247"/>
      <c r="K70" s="237">
        <f>K71</f>
        <v>50</v>
      </c>
      <c r="L70" s="115"/>
      <c r="M70" s="116"/>
      <c r="N70" s="116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  <c r="DO70" s="52"/>
      <c r="DP70" s="52"/>
      <c r="DQ70" s="52"/>
      <c r="DR70" s="52"/>
      <c r="DS70" s="52"/>
      <c r="DT70" s="52"/>
      <c r="DU70" s="52"/>
      <c r="DV70" s="52"/>
      <c r="DW70" s="52"/>
      <c r="DX70" s="52"/>
      <c r="DY70" s="52"/>
      <c r="DZ70" s="52"/>
      <c r="EA70" s="52"/>
      <c r="EB70" s="52"/>
      <c r="EC70" s="52"/>
      <c r="ED70" s="52"/>
      <c r="EE70" s="52"/>
      <c r="EF70" s="52"/>
      <c r="EG70" s="52"/>
      <c r="EH70" s="52"/>
      <c r="EI70" s="52"/>
      <c r="EJ70" s="52"/>
      <c r="EK70" s="52"/>
      <c r="EL70" s="52"/>
      <c r="EM70" s="52"/>
      <c r="EN70" s="52"/>
      <c r="EO70" s="52"/>
      <c r="EP70" s="52"/>
      <c r="EQ70" s="52"/>
      <c r="ER70" s="52"/>
      <c r="ES70" s="52"/>
      <c r="ET70" s="52"/>
      <c r="EU70" s="52"/>
      <c r="EV70" s="52"/>
      <c r="EW70" s="52"/>
      <c r="EX70" s="52"/>
      <c r="EY70" s="52"/>
      <c r="EZ70" s="52"/>
      <c r="FA70" s="52"/>
      <c r="FB70" s="52"/>
      <c r="FC70" s="52"/>
      <c r="FD70" s="52"/>
      <c r="FE70" s="52"/>
      <c r="FF70" s="52"/>
      <c r="FG70" s="52"/>
      <c r="FH70" s="52"/>
      <c r="FI70" s="52"/>
      <c r="FJ70" s="52"/>
      <c r="FK70" s="52"/>
      <c r="FL70" s="52"/>
      <c r="FM70" s="52"/>
      <c r="FN70" s="52"/>
      <c r="FO70" s="52"/>
      <c r="FP70" s="52"/>
      <c r="FQ70" s="52"/>
      <c r="FR70" s="52"/>
      <c r="FS70" s="52"/>
      <c r="FT70" s="52"/>
      <c r="FU70" s="52"/>
      <c r="FV70" s="52"/>
      <c r="FW70" s="52"/>
      <c r="FX70" s="52"/>
      <c r="FY70" s="52"/>
      <c r="FZ70" s="52"/>
      <c r="GA70" s="52"/>
      <c r="GB70" s="52"/>
      <c r="GC70" s="52"/>
      <c r="GD70" s="52"/>
      <c r="GE70" s="52"/>
      <c r="GF70" s="52"/>
      <c r="GG70" s="52"/>
      <c r="GH70" s="52"/>
      <c r="GI70" s="52"/>
      <c r="GJ70" s="52"/>
      <c r="GK70" s="52"/>
      <c r="GL70" s="52"/>
      <c r="GM70" s="52"/>
      <c r="GN70" s="52"/>
      <c r="GO70" s="52"/>
      <c r="GP70" s="52"/>
      <c r="GQ70" s="52"/>
      <c r="GR70" s="52"/>
      <c r="GS70" s="52"/>
      <c r="GT70" s="52"/>
      <c r="GU70" s="52"/>
      <c r="GV70" s="52"/>
      <c r="GW70" s="52"/>
      <c r="GX70" s="52"/>
      <c r="GY70" s="52"/>
      <c r="GZ70" s="52"/>
      <c r="HA70" s="52"/>
      <c r="HB70" s="52"/>
      <c r="HC70" s="52"/>
      <c r="HD70" s="52"/>
      <c r="HE70" s="52"/>
      <c r="HF70" s="52"/>
      <c r="HG70" s="52"/>
      <c r="HH70" s="52"/>
      <c r="HI70" s="52"/>
      <c r="HJ70" s="52"/>
      <c r="HK70" s="52"/>
      <c r="HL70" s="52"/>
      <c r="HM70" s="52"/>
      <c r="HN70" s="52"/>
      <c r="HO70" s="52"/>
      <c r="HP70" s="52"/>
      <c r="HQ70" s="52"/>
      <c r="HR70" s="52"/>
      <c r="HS70" s="52"/>
      <c r="HT70" s="52"/>
      <c r="HU70" s="52"/>
      <c r="HV70" s="52"/>
      <c r="HW70" s="52"/>
      <c r="HX70" s="52"/>
      <c r="HY70" s="52"/>
      <c r="HZ70" s="52"/>
      <c r="IA70" s="52"/>
      <c r="IB70" s="52"/>
      <c r="IC70" s="52"/>
      <c r="ID70" s="52"/>
      <c r="IE70" s="52"/>
      <c r="IF70" s="52"/>
      <c r="IG70" s="52"/>
      <c r="IH70" s="52"/>
      <c r="II70" s="52"/>
      <c r="IJ70" s="52"/>
      <c r="IK70" s="52"/>
      <c r="IL70" s="52"/>
      <c r="IM70" s="52"/>
      <c r="IN70" s="52"/>
      <c r="IO70" s="52"/>
      <c r="IP70" s="52"/>
      <c r="IQ70" s="52"/>
      <c r="IR70" s="52"/>
      <c r="IS70" s="52"/>
      <c r="IT70" s="52"/>
      <c r="IU70" s="52"/>
      <c r="IV70" s="52"/>
    </row>
    <row r="71" spans="1:256" s="51" customFormat="1" ht="21.75" customHeight="1" x14ac:dyDescent="0.25">
      <c r="A71" s="31"/>
      <c r="B71" s="275"/>
      <c r="C71" s="246">
        <v>992</v>
      </c>
      <c r="D71" s="247" t="s">
        <v>23</v>
      </c>
      <c r="E71" s="247" t="s">
        <v>42</v>
      </c>
      <c r="F71" s="289" t="s">
        <v>80</v>
      </c>
      <c r="G71" s="289" t="s">
        <v>76</v>
      </c>
      <c r="H71" s="289" t="s">
        <v>24</v>
      </c>
      <c r="I71" s="289" t="s">
        <v>196</v>
      </c>
      <c r="J71" s="247"/>
      <c r="K71" s="237">
        <f>K72</f>
        <v>50</v>
      </c>
      <c r="L71" s="115"/>
      <c r="M71" s="116"/>
      <c r="N71" s="116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52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52"/>
      <c r="DB71" s="52"/>
      <c r="DC71" s="52"/>
      <c r="DD71" s="52"/>
      <c r="DE71" s="52"/>
      <c r="DF71" s="52"/>
      <c r="DG71" s="52"/>
      <c r="DH71" s="52"/>
      <c r="DI71" s="52"/>
      <c r="DJ71" s="52"/>
      <c r="DK71" s="52"/>
      <c r="DL71" s="52"/>
      <c r="DM71" s="52"/>
      <c r="DN71" s="52"/>
      <c r="DO71" s="52"/>
      <c r="DP71" s="52"/>
      <c r="DQ71" s="52"/>
      <c r="DR71" s="52"/>
      <c r="DS71" s="52"/>
      <c r="DT71" s="52"/>
      <c r="DU71" s="52"/>
      <c r="DV71" s="52"/>
      <c r="DW71" s="52"/>
      <c r="DX71" s="52"/>
      <c r="DY71" s="52"/>
      <c r="DZ71" s="52"/>
      <c r="EA71" s="52"/>
      <c r="EB71" s="52"/>
      <c r="EC71" s="52"/>
      <c r="ED71" s="52"/>
      <c r="EE71" s="52"/>
      <c r="EF71" s="52"/>
      <c r="EG71" s="52"/>
      <c r="EH71" s="52"/>
      <c r="EI71" s="52"/>
      <c r="EJ71" s="52"/>
      <c r="EK71" s="52"/>
      <c r="EL71" s="52"/>
      <c r="EM71" s="52"/>
      <c r="EN71" s="52"/>
      <c r="EO71" s="52"/>
      <c r="EP71" s="52"/>
      <c r="EQ71" s="52"/>
      <c r="ER71" s="52"/>
      <c r="ES71" s="52"/>
      <c r="ET71" s="52"/>
      <c r="EU71" s="52"/>
      <c r="EV71" s="52"/>
      <c r="EW71" s="52"/>
      <c r="EX71" s="52"/>
      <c r="EY71" s="52"/>
      <c r="EZ71" s="52"/>
      <c r="FA71" s="52"/>
      <c r="FB71" s="52"/>
      <c r="FC71" s="52"/>
      <c r="FD71" s="52"/>
      <c r="FE71" s="52"/>
      <c r="FF71" s="52"/>
      <c r="FG71" s="52"/>
      <c r="FH71" s="52"/>
      <c r="FI71" s="52"/>
      <c r="FJ71" s="52"/>
      <c r="FK71" s="52"/>
      <c r="FL71" s="52"/>
      <c r="FM71" s="52"/>
      <c r="FN71" s="52"/>
      <c r="FO71" s="52"/>
      <c r="FP71" s="52"/>
      <c r="FQ71" s="52"/>
      <c r="FR71" s="52"/>
      <c r="FS71" s="52"/>
      <c r="FT71" s="52"/>
      <c r="FU71" s="52"/>
      <c r="FV71" s="52"/>
      <c r="FW71" s="52"/>
      <c r="FX71" s="52"/>
      <c r="FY71" s="52"/>
      <c r="FZ71" s="52"/>
      <c r="GA71" s="52"/>
      <c r="GB71" s="52"/>
      <c r="GC71" s="52"/>
      <c r="GD71" s="52"/>
      <c r="GE71" s="52"/>
      <c r="GF71" s="52"/>
      <c r="GG71" s="52"/>
      <c r="GH71" s="52"/>
      <c r="GI71" s="52"/>
      <c r="GJ71" s="52"/>
      <c r="GK71" s="52"/>
      <c r="GL71" s="52"/>
      <c r="GM71" s="52"/>
      <c r="GN71" s="52"/>
      <c r="GO71" s="52"/>
      <c r="GP71" s="52"/>
      <c r="GQ71" s="52"/>
      <c r="GR71" s="52"/>
      <c r="GS71" s="52"/>
      <c r="GT71" s="52"/>
      <c r="GU71" s="52"/>
      <c r="GV71" s="52"/>
      <c r="GW71" s="52"/>
      <c r="GX71" s="52"/>
      <c r="GY71" s="52"/>
      <c r="GZ71" s="52"/>
      <c r="HA71" s="52"/>
      <c r="HB71" s="52"/>
      <c r="HC71" s="52"/>
      <c r="HD71" s="52"/>
      <c r="HE71" s="52"/>
      <c r="HF71" s="52"/>
      <c r="HG71" s="52"/>
      <c r="HH71" s="52"/>
      <c r="HI71" s="52"/>
      <c r="HJ71" s="52"/>
      <c r="HK71" s="52"/>
      <c r="HL71" s="52"/>
      <c r="HM71" s="52"/>
      <c r="HN71" s="52"/>
      <c r="HO71" s="52"/>
      <c r="HP71" s="52"/>
      <c r="HQ71" s="52"/>
      <c r="HR71" s="52"/>
      <c r="HS71" s="52"/>
      <c r="HT71" s="52"/>
      <c r="HU71" s="52"/>
      <c r="HV71" s="52"/>
      <c r="HW71" s="52"/>
      <c r="HX71" s="52"/>
      <c r="HY71" s="52"/>
      <c r="HZ71" s="52"/>
      <c r="IA71" s="52"/>
      <c r="IB71" s="52"/>
      <c r="IC71" s="52"/>
      <c r="ID71" s="52"/>
      <c r="IE71" s="52"/>
      <c r="IF71" s="52"/>
      <c r="IG71" s="52"/>
      <c r="IH71" s="52"/>
      <c r="II71" s="52"/>
      <c r="IJ71" s="52"/>
      <c r="IK71" s="52"/>
      <c r="IL71" s="52"/>
      <c r="IM71" s="52"/>
      <c r="IN71" s="52"/>
      <c r="IO71" s="52"/>
      <c r="IP71" s="52"/>
      <c r="IQ71" s="52"/>
      <c r="IR71" s="52"/>
      <c r="IS71" s="52"/>
      <c r="IT71" s="52"/>
      <c r="IU71" s="52"/>
      <c r="IV71" s="52"/>
    </row>
    <row r="72" spans="1:256" ht="25.5" customHeight="1" x14ac:dyDescent="0.25">
      <c r="A72" s="31"/>
      <c r="B72" s="275" t="s">
        <v>195</v>
      </c>
      <c r="C72" s="246">
        <v>992</v>
      </c>
      <c r="D72" s="247" t="s">
        <v>23</v>
      </c>
      <c r="E72" s="247" t="s">
        <v>42</v>
      </c>
      <c r="F72" s="289" t="s">
        <v>80</v>
      </c>
      <c r="G72" s="289" t="s">
        <v>76</v>
      </c>
      <c r="H72" s="289" t="s">
        <v>24</v>
      </c>
      <c r="I72" s="289" t="s">
        <v>196</v>
      </c>
      <c r="J72" s="247" t="s">
        <v>84</v>
      </c>
      <c r="K72" s="237">
        <v>50</v>
      </c>
    </row>
    <row r="73" spans="1:256" s="51" customFormat="1" ht="26.25" customHeight="1" x14ac:dyDescent="0.2">
      <c r="A73" s="47"/>
      <c r="B73" s="274" t="s">
        <v>35</v>
      </c>
      <c r="C73" s="238">
        <v>992</v>
      </c>
      <c r="D73" s="239" t="s">
        <v>25</v>
      </c>
      <c r="E73" s="239" t="s">
        <v>24</v>
      </c>
      <c r="F73" s="240"/>
      <c r="G73" s="240"/>
      <c r="H73" s="240"/>
      <c r="I73" s="240"/>
      <c r="J73" s="239"/>
      <c r="K73" s="241">
        <f>K78</f>
        <v>202.6</v>
      </c>
      <c r="L73" s="120"/>
      <c r="M73" s="121"/>
      <c r="N73" s="121"/>
    </row>
    <row r="74" spans="1:256" ht="32.25" customHeight="1" x14ac:dyDescent="0.25">
      <c r="A74" s="31"/>
      <c r="B74" s="274" t="s">
        <v>10</v>
      </c>
      <c r="C74" s="238">
        <v>992</v>
      </c>
      <c r="D74" s="239" t="s">
        <v>25</v>
      </c>
      <c r="E74" s="239" t="s">
        <v>27</v>
      </c>
      <c r="F74" s="240"/>
      <c r="G74" s="240"/>
      <c r="H74" s="240"/>
      <c r="I74" s="240"/>
      <c r="J74" s="239"/>
      <c r="K74" s="241">
        <f>K73</f>
        <v>202.6</v>
      </c>
    </row>
    <row r="75" spans="1:256" x14ac:dyDescent="0.25">
      <c r="A75" s="31"/>
      <c r="B75" s="275" t="s">
        <v>59</v>
      </c>
      <c r="C75" s="246">
        <v>992</v>
      </c>
      <c r="D75" s="247" t="s">
        <v>25</v>
      </c>
      <c r="E75" s="247" t="s">
        <v>27</v>
      </c>
      <c r="F75" s="289" t="s">
        <v>80</v>
      </c>
      <c r="G75" s="289" t="s">
        <v>67</v>
      </c>
      <c r="H75" s="289" t="s">
        <v>24</v>
      </c>
      <c r="I75" s="289" t="s">
        <v>68</v>
      </c>
      <c r="J75" s="247"/>
      <c r="K75" s="237">
        <f>K73</f>
        <v>202.6</v>
      </c>
    </row>
    <row r="76" spans="1:256" x14ac:dyDescent="0.25">
      <c r="A76" s="31"/>
      <c r="B76" s="275" t="s">
        <v>182</v>
      </c>
      <c r="C76" s="246">
        <v>992</v>
      </c>
      <c r="D76" s="247" t="s">
        <v>25</v>
      </c>
      <c r="E76" s="247" t="s">
        <v>27</v>
      </c>
      <c r="F76" s="289" t="s">
        <v>80</v>
      </c>
      <c r="G76" s="289" t="s">
        <v>76</v>
      </c>
      <c r="H76" s="289" t="s">
        <v>24</v>
      </c>
      <c r="I76" s="289" t="s">
        <v>68</v>
      </c>
      <c r="J76" s="247"/>
      <c r="K76" s="237">
        <f>K73</f>
        <v>202.6</v>
      </c>
    </row>
    <row r="77" spans="1:256" ht="46.5" customHeight="1" x14ac:dyDescent="0.25">
      <c r="A77" s="31"/>
      <c r="B77" s="275" t="s">
        <v>36</v>
      </c>
      <c r="C77" s="246">
        <v>992</v>
      </c>
      <c r="D77" s="247" t="s">
        <v>25</v>
      </c>
      <c r="E77" s="247" t="s">
        <v>27</v>
      </c>
      <c r="F77" s="289" t="s">
        <v>80</v>
      </c>
      <c r="G77" s="289" t="s">
        <v>76</v>
      </c>
      <c r="H77" s="289" t="s">
        <v>24</v>
      </c>
      <c r="I77" s="289" t="s">
        <v>155</v>
      </c>
      <c r="J77" s="247"/>
      <c r="K77" s="237">
        <f>K78</f>
        <v>202.6</v>
      </c>
    </row>
    <row r="78" spans="1:256" ht="75" customHeight="1" x14ac:dyDescent="0.25">
      <c r="A78" s="31"/>
      <c r="B78" s="275" t="s">
        <v>77</v>
      </c>
      <c r="C78" s="246">
        <v>992</v>
      </c>
      <c r="D78" s="247" t="s">
        <v>25</v>
      </c>
      <c r="E78" s="247" t="s">
        <v>27</v>
      </c>
      <c r="F78" s="289" t="s">
        <v>80</v>
      </c>
      <c r="G78" s="289" t="s">
        <v>76</v>
      </c>
      <c r="H78" s="289" t="s">
        <v>24</v>
      </c>
      <c r="I78" s="289" t="s">
        <v>155</v>
      </c>
      <c r="J78" s="247" t="s">
        <v>78</v>
      </c>
      <c r="K78" s="279">
        <v>202.6</v>
      </c>
    </row>
    <row r="79" spans="1:256" s="51" customFormat="1" ht="39.75" customHeight="1" x14ac:dyDescent="0.2">
      <c r="A79" s="47"/>
      <c r="B79" s="276" t="s">
        <v>11</v>
      </c>
      <c r="C79" s="238">
        <v>992</v>
      </c>
      <c r="D79" s="239" t="s">
        <v>27</v>
      </c>
      <c r="E79" s="239" t="s">
        <v>24</v>
      </c>
      <c r="F79" s="240"/>
      <c r="G79" s="240"/>
      <c r="H79" s="240"/>
      <c r="I79" s="240"/>
      <c r="J79" s="239"/>
      <c r="K79" s="241">
        <f>K80+K86</f>
        <v>525</v>
      </c>
      <c r="L79" s="120"/>
      <c r="M79" s="121"/>
      <c r="N79" s="121"/>
    </row>
    <row r="80" spans="1:256" ht="56.25" customHeight="1" x14ac:dyDescent="0.25">
      <c r="A80" s="31"/>
      <c r="B80" s="276" t="s">
        <v>12</v>
      </c>
      <c r="C80" s="238">
        <v>992</v>
      </c>
      <c r="D80" s="239" t="s">
        <v>27</v>
      </c>
      <c r="E80" s="239" t="s">
        <v>28</v>
      </c>
      <c r="F80" s="240"/>
      <c r="G80" s="240"/>
      <c r="H80" s="240"/>
      <c r="I80" s="240"/>
      <c r="J80" s="239"/>
      <c r="K80" s="241">
        <f>K81</f>
        <v>500</v>
      </c>
    </row>
    <row r="81" spans="1:14" ht="60" x14ac:dyDescent="0.25">
      <c r="A81" s="31"/>
      <c r="B81" s="277" t="s">
        <v>181</v>
      </c>
      <c r="C81" s="246">
        <v>992</v>
      </c>
      <c r="D81" s="247" t="s">
        <v>27</v>
      </c>
      <c r="E81" s="247" t="s">
        <v>28</v>
      </c>
      <c r="F81" s="289" t="s">
        <v>31</v>
      </c>
      <c r="G81" s="289" t="s">
        <v>67</v>
      </c>
      <c r="H81" s="289" t="s">
        <v>24</v>
      </c>
      <c r="I81" s="289" t="s">
        <v>135</v>
      </c>
      <c r="J81" s="247"/>
      <c r="K81" s="237">
        <f>K82</f>
        <v>500</v>
      </c>
    </row>
    <row r="82" spans="1:14" ht="45.75" customHeight="1" x14ac:dyDescent="0.25">
      <c r="A82" s="31"/>
      <c r="B82" s="277" t="s">
        <v>185</v>
      </c>
      <c r="C82" s="246">
        <v>992</v>
      </c>
      <c r="D82" s="247" t="s">
        <v>27</v>
      </c>
      <c r="E82" s="247" t="s">
        <v>28</v>
      </c>
      <c r="F82" s="289" t="s">
        <v>31</v>
      </c>
      <c r="G82" s="289" t="s">
        <v>76</v>
      </c>
      <c r="H82" s="289" t="s">
        <v>24</v>
      </c>
      <c r="I82" s="289" t="s">
        <v>135</v>
      </c>
      <c r="J82" s="247"/>
      <c r="K82" s="237">
        <f>K83</f>
        <v>500</v>
      </c>
    </row>
    <row r="83" spans="1:14" ht="84" customHeight="1" x14ac:dyDescent="0.25">
      <c r="A83" s="31"/>
      <c r="B83" s="275" t="s">
        <v>183</v>
      </c>
      <c r="C83" s="246">
        <v>992</v>
      </c>
      <c r="D83" s="247" t="s">
        <v>27</v>
      </c>
      <c r="E83" s="247" t="s">
        <v>28</v>
      </c>
      <c r="F83" s="289" t="s">
        <v>31</v>
      </c>
      <c r="G83" s="289" t="s">
        <v>76</v>
      </c>
      <c r="H83" s="289" t="s">
        <v>24</v>
      </c>
      <c r="I83" s="289" t="s">
        <v>156</v>
      </c>
      <c r="J83" s="247"/>
      <c r="K83" s="237">
        <f>K84+K85</f>
        <v>500</v>
      </c>
    </row>
    <row r="84" spans="1:14" ht="43.5" customHeight="1" x14ac:dyDescent="0.25">
      <c r="A84" s="31"/>
      <c r="B84" s="275" t="s">
        <v>77</v>
      </c>
      <c r="C84" s="246">
        <v>992</v>
      </c>
      <c r="D84" s="247" t="s">
        <v>27</v>
      </c>
      <c r="E84" s="247" t="s">
        <v>28</v>
      </c>
      <c r="F84" s="289" t="s">
        <v>31</v>
      </c>
      <c r="G84" s="289" t="s">
        <v>76</v>
      </c>
      <c r="H84" s="289" t="s">
        <v>24</v>
      </c>
      <c r="I84" s="289" t="s">
        <v>156</v>
      </c>
      <c r="J84" s="247" t="s">
        <v>78</v>
      </c>
      <c r="K84" s="237">
        <v>355</v>
      </c>
    </row>
    <row r="85" spans="1:14" ht="36" customHeight="1" x14ac:dyDescent="0.25">
      <c r="A85" s="31"/>
      <c r="B85" s="275" t="s">
        <v>81</v>
      </c>
      <c r="C85" s="246">
        <v>992</v>
      </c>
      <c r="D85" s="247" t="s">
        <v>27</v>
      </c>
      <c r="E85" s="247" t="s">
        <v>28</v>
      </c>
      <c r="F85" s="289" t="s">
        <v>31</v>
      </c>
      <c r="G85" s="289" t="s">
        <v>76</v>
      </c>
      <c r="H85" s="289" t="s">
        <v>24</v>
      </c>
      <c r="I85" s="289" t="s">
        <v>156</v>
      </c>
      <c r="J85" s="247" t="s">
        <v>82</v>
      </c>
      <c r="K85" s="237">
        <v>145</v>
      </c>
    </row>
    <row r="86" spans="1:14" s="51" customFormat="1" ht="36" customHeight="1" x14ac:dyDescent="0.2">
      <c r="A86" s="47"/>
      <c r="B86" s="276" t="s">
        <v>138</v>
      </c>
      <c r="C86" s="238">
        <v>992</v>
      </c>
      <c r="D86" s="239" t="s">
        <v>27</v>
      </c>
      <c r="E86" s="239" t="s">
        <v>47</v>
      </c>
      <c r="F86" s="240"/>
      <c r="G86" s="240"/>
      <c r="H86" s="240"/>
      <c r="I86" s="240"/>
      <c r="J86" s="239"/>
      <c r="K86" s="241">
        <f>K87</f>
        <v>25</v>
      </c>
      <c r="L86" s="120"/>
      <c r="M86" s="121"/>
      <c r="N86" s="121"/>
    </row>
    <row r="87" spans="1:14" s="51" customFormat="1" ht="60.75" customHeight="1" x14ac:dyDescent="0.25">
      <c r="A87" s="31"/>
      <c r="B87" s="277" t="s">
        <v>181</v>
      </c>
      <c r="C87" s="246">
        <v>992</v>
      </c>
      <c r="D87" s="247" t="s">
        <v>27</v>
      </c>
      <c r="E87" s="247" t="s">
        <v>47</v>
      </c>
      <c r="F87" s="289" t="s">
        <v>31</v>
      </c>
      <c r="G87" s="289" t="s">
        <v>67</v>
      </c>
      <c r="H87" s="289" t="s">
        <v>24</v>
      </c>
      <c r="I87" s="289" t="s">
        <v>135</v>
      </c>
      <c r="J87" s="247"/>
      <c r="K87" s="237">
        <f>K88+K91</f>
        <v>25</v>
      </c>
      <c r="L87" s="120"/>
      <c r="M87" s="121"/>
      <c r="N87" s="121"/>
    </row>
    <row r="88" spans="1:14" ht="60" customHeight="1" x14ac:dyDescent="0.25">
      <c r="A88" s="31"/>
      <c r="B88" s="280" t="s">
        <v>166</v>
      </c>
      <c r="C88" s="246">
        <v>992</v>
      </c>
      <c r="D88" s="247" t="s">
        <v>27</v>
      </c>
      <c r="E88" s="247" t="s">
        <v>47</v>
      </c>
      <c r="F88" s="289" t="s">
        <v>31</v>
      </c>
      <c r="G88" s="289" t="s">
        <v>89</v>
      </c>
      <c r="H88" s="289" t="s">
        <v>24</v>
      </c>
      <c r="I88" s="289" t="s">
        <v>135</v>
      </c>
      <c r="J88" s="247"/>
      <c r="K88" s="237">
        <f>K89</f>
        <v>5</v>
      </c>
    </row>
    <row r="89" spans="1:14" ht="24.75" customHeight="1" x14ac:dyDescent="0.25">
      <c r="A89" s="31"/>
      <c r="B89" s="275" t="s">
        <v>133</v>
      </c>
      <c r="C89" s="246">
        <v>992</v>
      </c>
      <c r="D89" s="247" t="s">
        <v>27</v>
      </c>
      <c r="E89" s="247" t="s">
        <v>47</v>
      </c>
      <c r="F89" s="289" t="s">
        <v>31</v>
      </c>
      <c r="G89" s="289" t="s">
        <v>89</v>
      </c>
      <c r="H89" s="289" t="s">
        <v>24</v>
      </c>
      <c r="I89" s="289" t="s">
        <v>158</v>
      </c>
      <c r="J89" s="247"/>
      <c r="K89" s="237">
        <f>K90</f>
        <v>5</v>
      </c>
    </row>
    <row r="90" spans="1:14" ht="30.75" customHeight="1" x14ac:dyDescent="0.25">
      <c r="A90" s="31"/>
      <c r="B90" s="280" t="s">
        <v>81</v>
      </c>
      <c r="C90" s="246">
        <v>992</v>
      </c>
      <c r="D90" s="247" t="s">
        <v>27</v>
      </c>
      <c r="E90" s="247" t="s">
        <v>47</v>
      </c>
      <c r="F90" s="289" t="s">
        <v>31</v>
      </c>
      <c r="G90" s="289" t="s">
        <v>89</v>
      </c>
      <c r="H90" s="289" t="s">
        <v>24</v>
      </c>
      <c r="I90" s="289" t="s">
        <v>158</v>
      </c>
      <c r="J90" s="247" t="s">
        <v>82</v>
      </c>
      <c r="K90" s="237">
        <v>5</v>
      </c>
    </row>
    <row r="91" spans="1:14" ht="20.25" customHeight="1" x14ac:dyDescent="0.25">
      <c r="A91" s="31"/>
      <c r="B91" s="275" t="s">
        <v>96</v>
      </c>
      <c r="C91" s="246">
        <v>992</v>
      </c>
      <c r="D91" s="247" t="s">
        <v>27</v>
      </c>
      <c r="E91" s="247" t="s">
        <v>47</v>
      </c>
      <c r="F91" s="281" t="s">
        <v>31</v>
      </c>
      <c r="G91" s="281" t="s">
        <v>90</v>
      </c>
      <c r="H91" s="281" t="s">
        <v>24</v>
      </c>
      <c r="I91" s="281" t="s">
        <v>135</v>
      </c>
      <c r="J91" s="247"/>
      <c r="K91" s="237">
        <f>K92</f>
        <v>20</v>
      </c>
    </row>
    <row r="92" spans="1:14" s="110" customFormat="1" ht="28.5" customHeight="1" x14ac:dyDescent="0.25">
      <c r="A92" s="109"/>
      <c r="B92" s="282" t="s">
        <v>184</v>
      </c>
      <c r="C92" s="246">
        <v>992</v>
      </c>
      <c r="D92" s="247" t="s">
        <v>27</v>
      </c>
      <c r="E92" s="247" t="s">
        <v>47</v>
      </c>
      <c r="F92" s="289" t="s">
        <v>31</v>
      </c>
      <c r="G92" s="289" t="s">
        <v>90</v>
      </c>
      <c r="H92" s="289" t="s">
        <v>24</v>
      </c>
      <c r="I92" s="289" t="s">
        <v>157</v>
      </c>
      <c r="J92" s="247"/>
      <c r="K92" s="237">
        <f>K93</f>
        <v>20</v>
      </c>
      <c r="L92" s="115"/>
      <c r="M92" s="125"/>
      <c r="N92" s="125"/>
    </row>
    <row r="93" spans="1:14" s="110" customFormat="1" ht="35.25" customHeight="1" x14ac:dyDescent="0.25">
      <c r="A93" s="109"/>
      <c r="B93" s="346" t="s">
        <v>112</v>
      </c>
      <c r="C93" s="246">
        <v>992</v>
      </c>
      <c r="D93" s="247" t="s">
        <v>27</v>
      </c>
      <c r="E93" s="247" t="s">
        <v>47</v>
      </c>
      <c r="F93" s="289" t="s">
        <v>31</v>
      </c>
      <c r="G93" s="289" t="s">
        <v>90</v>
      </c>
      <c r="H93" s="289" t="s">
        <v>24</v>
      </c>
      <c r="I93" s="289" t="s">
        <v>157</v>
      </c>
      <c r="J93" s="247" t="s">
        <v>113</v>
      </c>
      <c r="K93" s="237">
        <v>20</v>
      </c>
      <c r="L93" s="115"/>
      <c r="M93" s="125"/>
      <c r="N93" s="125"/>
    </row>
    <row r="94" spans="1:14" s="112" customFormat="1" ht="19.5" customHeight="1" x14ac:dyDescent="0.2">
      <c r="A94" s="111"/>
      <c r="B94" s="283" t="s">
        <v>14</v>
      </c>
      <c r="C94" s="238">
        <v>992</v>
      </c>
      <c r="D94" s="239" t="s">
        <v>26</v>
      </c>
      <c r="E94" s="239" t="s">
        <v>24</v>
      </c>
      <c r="F94" s="240"/>
      <c r="G94" s="240"/>
      <c r="H94" s="240"/>
      <c r="I94" s="240"/>
      <c r="J94" s="239"/>
      <c r="K94" s="241">
        <f>K95+K104</f>
        <v>2982.7</v>
      </c>
      <c r="L94" s="126"/>
      <c r="M94" s="127"/>
      <c r="N94" s="128"/>
    </row>
    <row r="95" spans="1:14" x14ac:dyDescent="0.25">
      <c r="A95" s="31"/>
      <c r="B95" s="276" t="s">
        <v>97</v>
      </c>
      <c r="C95" s="238">
        <v>992</v>
      </c>
      <c r="D95" s="239" t="s">
        <v>26</v>
      </c>
      <c r="E95" s="239" t="s">
        <v>28</v>
      </c>
      <c r="F95" s="240"/>
      <c r="G95" s="240"/>
      <c r="H95" s="240"/>
      <c r="I95" s="240"/>
      <c r="J95" s="239"/>
      <c r="K95" s="241">
        <f>K96+K100</f>
        <v>2582.6999999999998</v>
      </c>
    </row>
    <row r="96" spans="1:14" ht="45" x14ac:dyDescent="0.25">
      <c r="A96" s="31"/>
      <c r="B96" s="275" t="s">
        <v>177</v>
      </c>
      <c r="C96" s="246">
        <v>992</v>
      </c>
      <c r="D96" s="247" t="s">
        <v>26</v>
      </c>
      <c r="E96" s="247" t="s">
        <v>28</v>
      </c>
      <c r="F96" s="289" t="s">
        <v>25</v>
      </c>
      <c r="G96" s="289" t="s">
        <v>67</v>
      </c>
      <c r="H96" s="289" t="s">
        <v>24</v>
      </c>
      <c r="I96" s="289" t="s">
        <v>135</v>
      </c>
      <c r="J96" s="247"/>
      <c r="K96" s="237">
        <f>K97</f>
        <v>50</v>
      </c>
    </row>
    <row r="97" spans="1:11" x14ac:dyDescent="0.25">
      <c r="A97" s="31"/>
      <c r="B97" s="275" t="s">
        <v>107</v>
      </c>
      <c r="C97" s="246">
        <v>992</v>
      </c>
      <c r="D97" s="247" t="s">
        <v>26</v>
      </c>
      <c r="E97" s="247" t="s">
        <v>28</v>
      </c>
      <c r="F97" s="289" t="s">
        <v>25</v>
      </c>
      <c r="G97" s="289" t="s">
        <v>76</v>
      </c>
      <c r="H97" s="289" t="s">
        <v>24</v>
      </c>
      <c r="I97" s="289" t="s">
        <v>135</v>
      </c>
      <c r="J97" s="247"/>
      <c r="K97" s="237">
        <f>K98</f>
        <v>50</v>
      </c>
    </row>
    <row r="98" spans="1:11" ht="45" x14ac:dyDescent="0.25">
      <c r="A98" s="31"/>
      <c r="B98" s="275" t="s">
        <v>176</v>
      </c>
      <c r="C98" s="246">
        <v>992</v>
      </c>
      <c r="D98" s="247" t="s">
        <v>26</v>
      </c>
      <c r="E98" s="247" t="s">
        <v>28</v>
      </c>
      <c r="F98" s="289" t="s">
        <v>25</v>
      </c>
      <c r="G98" s="289" t="s">
        <v>76</v>
      </c>
      <c r="H98" s="289" t="s">
        <v>24</v>
      </c>
      <c r="I98" s="289" t="s">
        <v>134</v>
      </c>
      <c r="J98" s="247"/>
      <c r="K98" s="237">
        <f>K99</f>
        <v>50</v>
      </c>
    </row>
    <row r="99" spans="1:11" ht="30" x14ac:dyDescent="0.25">
      <c r="A99" s="31"/>
      <c r="B99" s="275" t="s">
        <v>81</v>
      </c>
      <c r="C99" s="246">
        <v>992</v>
      </c>
      <c r="D99" s="247" t="s">
        <v>26</v>
      </c>
      <c r="E99" s="247" t="s">
        <v>28</v>
      </c>
      <c r="F99" s="289" t="s">
        <v>25</v>
      </c>
      <c r="G99" s="289" t="s">
        <v>76</v>
      </c>
      <c r="H99" s="289" t="s">
        <v>24</v>
      </c>
      <c r="I99" s="289" t="s">
        <v>134</v>
      </c>
      <c r="J99" s="247" t="s">
        <v>82</v>
      </c>
      <c r="K99" s="237">
        <v>50</v>
      </c>
    </row>
    <row r="100" spans="1:11" ht="69.75" customHeight="1" x14ac:dyDescent="0.25">
      <c r="A100" s="31"/>
      <c r="B100" s="277" t="s">
        <v>186</v>
      </c>
      <c r="C100" s="246">
        <v>992</v>
      </c>
      <c r="D100" s="247" t="s">
        <v>26</v>
      </c>
      <c r="E100" s="247" t="s">
        <v>28</v>
      </c>
      <c r="F100" s="289" t="s">
        <v>26</v>
      </c>
      <c r="G100" s="289" t="s">
        <v>67</v>
      </c>
      <c r="H100" s="289" t="s">
        <v>24</v>
      </c>
      <c r="I100" s="289" t="s">
        <v>135</v>
      </c>
      <c r="J100" s="247"/>
      <c r="K100" s="237">
        <f>K101</f>
        <v>2532.6999999999998</v>
      </c>
    </row>
    <row r="101" spans="1:11" ht="21.75" customHeight="1" x14ac:dyDescent="0.25">
      <c r="A101" s="31"/>
      <c r="B101" s="275" t="s">
        <v>98</v>
      </c>
      <c r="C101" s="246">
        <v>992</v>
      </c>
      <c r="D101" s="247" t="s">
        <v>26</v>
      </c>
      <c r="E101" s="247" t="s">
        <v>28</v>
      </c>
      <c r="F101" s="289" t="s">
        <v>26</v>
      </c>
      <c r="G101" s="289" t="s">
        <v>87</v>
      </c>
      <c r="H101" s="289" t="s">
        <v>24</v>
      </c>
      <c r="I101" s="289" t="s">
        <v>135</v>
      </c>
      <c r="J101" s="247"/>
      <c r="K101" s="237">
        <f>K102</f>
        <v>2532.6999999999998</v>
      </c>
    </row>
    <row r="102" spans="1:11" ht="40.5" customHeight="1" x14ac:dyDescent="0.25">
      <c r="A102" s="31"/>
      <c r="B102" s="277" t="s">
        <v>187</v>
      </c>
      <c r="C102" s="246">
        <v>992</v>
      </c>
      <c r="D102" s="247" t="s">
        <v>26</v>
      </c>
      <c r="E102" s="247" t="s">
        <v>28</v>
      </c>
      <c r="F102" s="289" t="s">
        <v>26</v>
      </c>
      <c r="G102" s="289" t="s">
        <v>87</v>
      </c>
      <c r="H102" s="289" t="s">
        <v>24</v>
      </c>
      <c r="I102" s="289" t="s">
        <v>136</v>
      </c>
      <c r="J102" s="247"/>
      <c r="K102" s="237">
        <f>K103</f>
        <v>2532.6999999999998</v>
      </c>
    </row>
    <row r="103" spans="1:11" ht="30" x14ac:dyDescent="0.25">
      <c r="A103" s="31"/>
      <c r="B103" s="275" t="s">
        <v>81</v>
      </c>
      <c r="C103" s="246">
        <v>992</v>
      </c>
      <c r="D103" s="247" t="s">
        <v>26</v>
      </c>
      <c r="E103" s="247" t="s">
        <v>28</v>
      </c>
      <c r="F103" s="289" t="s">
        <v>26</v>
      </c>
      <c r="G103" s="289" t="s">
        <v>87</v>
      </c>
      <c r="H103" s="289" t="s">
        <v>24</v>
      </c>
      <c r="I103" s="289" t="s">
        <v>136</v>
      </c>
      <c r="J103" s="247" t="s">
        <v>82</v>
      </c>
      <c r="K103" s="237">
        <v>2532.6999999999998</v>
      </c>
    </row>
    <row r="104" spans="1:11" ht="18.75" customHeight="1" x14ac:dyDescent="0.25">
      <c r="A104" s="31"/>
      <c r="B104" s="274" t="s">
        <v>99</v>
      </c>
      <c r="C104" s="238">
        <v>992</v>
      </c>
      <c r="D104" s="239" t="s">
        <v>26</v>
      </c>
      <c r="E104" s="239" t="s">
        <v>100</v>
      </c>
      <c r="F104" s="240"/>
      <c r="G104" s="240"/>
      <c r="H104" s="240"/>
      <c r="I104" s="240"/>
      <c r="J104" s="239"/>
      <c r="K104" s="241">
        <f>K105</f>
        <v>400</v>
      </c>
    </row>
    <row r="105" spans="1:11" ht="60" x14ac:dyDescent="0.25">
      <c r="A105" s="31"/>
      <c r="B105" s="275" t="s">
        <v>167</v>
      </c>
      <c r="C105" s="246">
        <v>992</v>
      </c>
      <c r="D105" s="247" t="s">
        <v>26</v>
      </c>
      <c r="E105" s="247" t="s">
        <v>100</v>
      </c>
      <c r="F105" s="289" t="s">
        <v>101</v>
      </c>
      <c r="G105" s="289" t="s">
        <v>67</v>
      </c>
      <c r="H105" s="289" t="s">
        <v>24</v>
      </c>
      <c r="I105" s="289" t="s">
        <v>135</v>
      </c>
      <c r="J105" s="247"/>
      <c r="K105" s="237">
        <f>K106</f>
        <v>400</v>
      </c>
    </row>
    <row r="106" spans="1:11" x14ac:dyDescent="0.25">
      <c r="A106" s="31"/>
      <c r="B106" s="275" t="s">
        <v>188</v>
      </c>
      <c r="C106" s="246">
        <v>992</v>
      </c>
      <c r="D106" s="247" t="s">
        <v>26</v>
      </c>
      <c r="E106" s="247" t="s">
        <v>100</v>
      </c>
      <c r="F106" s="289" t="s">
        <v>101</v>
      </c>
      <c r="G106" s="289" t="s">
        <v>69</v>
      </c>
      <c r="H106" s="289" t="s">
        <v>24</v>
      </c>
      <c r="I106" s="289" t="s">
        <v>135</v>
      </c>
      <c r="J106" s="247"/>
      <c r="K106" s="237">
        <f>K107</f>
        <v>400</v>
      </c>
    </row>
    <row r="107" spans="1:11" ht="30" x14ac:dyDescent="0.25">
      <c r="A107" s="31"/>
      <c r="B107" s="275" t="s">
        <v>463</v>
      </c>
      <c r="C107" s="246">
        <v>992</v>
      </c>
      <c r="D107" s="247" t="s">
        <v>26</v>
      </c>
      <c r="E107" s="247" t="s">
        <v>100</v>
      </c>
      <c r="F107" s="289" t="s">
        <v>101</v>
      </c>
      <c r="G107" s="289" t="s">
        <v>69</v>
      </c>
      <c r="H107" s="289" t="s">
        <v>24</v>
      </c>
      <c r="I107" s="289" t="s">
        <v>144</v>
      </c>
      <c r="J107" s="247"/>
      <c r="K107" s="237">
        <f>K108</f>
        <v>400</v>
      </c>
    </row>
    <row r="108" spans="1:11" ht="30" x14ac:dyDescent="0.25">
      <c r="A108" s="31"/>
      <c r="B108" s="275" t="s">
        <v>81</v>
      </c>
      <c r="C108" s="246">
        <v>992</v>
      </c>
      <c r="D108" s="247" t="s">
        <v>26</v>
      </c>
      <c r="E108" s="247" t="s">
        <v>100</v>
      </c>
      <c r="F108" s="289" t="s">
        <v>101</v>
      </c>
      <c r="G108" s="289" t="s">
        <v>69</v>
      </c>
      <c r="H108" s="289" t="s">
        <v>24</v>
      </c>
      <c r="I108" s="289" t="s">
        <v>144</v>
      </c>
      <c r="J108" s="247" t="s">
        <v>82</v>
      </c>
      <c r="K108" s="237">
        <v>400</v>
      </c>
    </row>
    <row r="109" spans="1:11" x14ac:dyDescent="0.25">
      <c r="A109" s="31"/>
      <c r="B109" s="274"/>
      <c r="C109" s="238">
        <v>992</v>
      </c>
      <c r="D109" s="239" t="s">
        <v>31</v>
      </c>
      <c r="E109" s="239" t="s">
        <v>24</v>
      </c>
      <c r="F109" s="240"/>
      <c r="G109" s="240"/>
      <c r="H109" s="240"/>
      <c r="I109" s="240"/>
      <c r="J109" s="239"/>
      <c r="K109" s="241">
        <f>K110+K121</f>
        <v>3985.2</v>
      </c>
    </row>
    <row r="110" spans="1:11" ht="18.75" customHeight="1" x14ac:dyDescent="0.25">
      <c r="A110" s="31"/>
      <c r="B110" s="276" t="s">
        <v>16</v>
      </c>
      <c r="C110" s="238">
        <v>992</v>
      </c>
      <c r="D110" s="239" t="s">
        <v>31</v>
      </c>
      <c r="E110" s="239" t="s">
        <v>25</v>
      </c>
      <c r="F110" s="240"/>
      <c r="G110" s="240"/>
      <c r="H110" s="240"/>
      <c r="I110" s="240"/>
      <c r="J110" s="239"/>
      <c r="K110" s="241">
        <f>K111</f>
        <v>1045.2</v>
      </c>
    </row>
    <row r="111" spans="1:11" ht="60" x14ac:dyDescent="0.25">
      <c r="A111" s="31"/>
      <c r="B111" s="277" t="s">
        <v>171</v>
      </c>
      <c r="C111" s="246">
        <v>992</v>
      </c>
      <c r="D111" s="247" t="s">
        <v>31</v>
      </c>
      <c r="E111" s="247" t="s">
        <v>25</v>
      </c>
      <c r="F111" s="289" t="s">
        <v>103</v>
      </c>
      <c r="G111" s="289" t="s">
        <v>67</v>
      </c>
      <c r="H111" s="289" t="s">
        <v>24</v>
      </c>
      <c r="I111" s="289" t="s">
        <v>135</v>
      </c>
      <c r="J111" s="247"/>
      <c r="K111" s="237">
        <f>K112+K115+K118</f>
        <v>1045.2</v>
      </c>
    </row>
    <row r="112" spans="1:11" x14ac:dyDescent="0.25">
      <c r="A112" s="31"/>
      <c r="B112" s="277" t="s">
        <v>168</v>
      </c>
      <c r="C112" s="246">
        <v>992</v>
      </c>
      <c r="D112" s="247" t="s">
        <v>31</v>
      </c>
      <c r="E112" s="247" t="s">
        <v>25</v>
      </c>
      <c r="F112" s="289" t="s">
        <v>103</v>
      </c>
      <c r="G112" s="289" t="s">
        <v>69</v>
      </c>
      <c r="H112" s="289" t="s">
        <v>24</v>
      </c>
      <c r="I112" s="289" t="s">
        <v>135</v>
      </c>
      <c r="J112" s="247"/>
      <c r="K112" s="237">
        <f>K113</f>
        <v>845.2</v>
      </c>
    </row>
    <row r="113" spans="1:21" ht="30" x14ac:dyDescent="0.25">
      <c r="A113" s="31"/>
      <c r="B113" s="277" t="s">
        <v>48</v>
      </c>
      <c r="C113" s="246">
        <v>992</v>
      </c>
      <c r="D113" s="247" t="s">
        <v>31</v>
      </c>
      <c r="E113" s="247" t="s">
        <v>25</v>
      </c>
      <c r="F113" s="289" t="s">
        <v>103</v>
      </c>
      <c r="G113" s="289" t="s">
        <v>69</v>
      </c>
      <c r="H113" s="289" t="s">
        <v>24</v>
      </c>
      <c r="I113" s="289" t="s">
        <v>159</v>
      </c>
      <c r="J113" s="247"/>
      <c r="K113" s="237">
        <f>K114</f>
        <v>845.2</v>
      </c>
    </row>
    <row r="114" spans="1:21" ht="30" x14ac:dyDescent="0.25">
      <c r="A114" s="31"/>
      <c r="B114" s="277" t="s">
        <v>81</v>
      </c>
      <c r="C114" s="246">
        <v>992</v>
      </c>
      <c r="D114" s="247" t="s">
        <v>31</v>
      </c>
      <c r="E114" s="247" t="s">
        <v>25</v>
      </c>
      <c r="F114" s="289" t="s">
        <v>103</v>
      </c>
      <c r="G114" s="289" t="s">
        <v>69</v>
      </c>
      <c r="H114" s="289" t="s">
        <v>24</v>
      </c>
      <c r="I114" s="289" t="s">
        <v>159</v>
      </c>
      <c r="J114" s="247" t="s">
        <v>82</v>
      </c>
      <c r="K114" s="237">
        <v>845.2</v>
      </c>
    </row>
    <row r="115" spans="1:21" ht="19.5" customHeight="1" x14ac:dyDescent="0.25">
      <c r="A115" s="31"/>
      <c r="B115" s="277" t="s">
        <v>105</v>
      </c>
      <c r="C115" s="246">
        <v>992</v>
      </c>
      <c r="D115" s="247" t="s">
        <v>31</v>
      </c>
      <c r="E115" s="247" t="s">
        <v>25</v>
      </c>
      <c r="F115" s="289" t="s">
        <v>103</v>
      </c>
      <c r="G115" s="289" t="s">
        <v>87</v>
      </c>
      <c r="H115" s="289" t="s">
        <v>24</v>
      </c>
      <c r="I115" s="289" t="s">
        <v>135</v>
      </c>
      <c r="J115" s="247"/>
      <c r="K115" s="237">
        <f>K116</f>
        <v>150</v>
      </c>
    </row>
    <row r="116" spans="1:21" ht="32.25" customHeight="1" x14ac:dyDescent="0.25">
      <c r="A116" s="31"/>
      <c r="B116" s="277" t="s">
        <v>104</v>
      </c>
      <c r="C116" s="246">
        <v>992</v>
      </c>
      <c r="D116" s="247" t="s">
        <v>31</v>
      </c>
      <c r="E116" s="247" t="s">
        <v>25</v>
      </c>
      <c r="F116" s="289" t="s">
        <v>103</v>
      </c>
      <c r="G116" s="289" t="s">
        <v>87</v>
      </c>
      <c r="H116" s="289" t="s">
        <v>24</v>
      </c>
      <c r="I116" s="289" t="s">
        <v>145</v>
      </c>
      <c r="J116" s="247"/>
      <c r="K116" s="237">
        <f>K117</f>
        <v>150</v>
      </c>
    </row>
    <row r="117" spans="1:21" ht="33" customHeight="1" x14ac:dyDescent="0.25">
      <c r="A117" s="31"/>
      <c r="B117" s="275" t="s">
        <v>81</v>
      </c>
      <c r="C117" s="246">
        <v>992</v>
      </c>
      <c r="D117" s="247" t="s">
        <v>31</v>
      </c>
      <c r="E117" s="247" t="s">
        <v>25</v>
      </c>
      <c r="F117" s="289" t="s">
        <v>103</v>
      </c>
      <c r="G117" s="289" t="s">
        <v>87</v>
      </c>
      <c r="H117" s="289" t="s">
        <v>24</v>
      </c>
      <c r="I117" s="289" t="s">
        <v>145</v>
      </c>
      <c r="J117" s="247" t="s">
        <v>82</v>
      </c>
      <c r="K117" s="237">
        <v>150</v>
      </c>
    </row>
    <row r="118" spans="1:21" ht="16.5" customHeight="1" x14ac:dyDescent="0.25">
      <c r="A118" s="31"/>
      <c r="B118" s="275" t="s">
        <v>106</v>
      </c>
      <c r="C118" s="246">
        <v>992</v>
      </c>
      <c r="D118" s="247" t="s">
        <v>31</v>
      </c>
      <c r="E118" s="247" t="s">
        <v>25</v>
      </c>
      <c r="F118" s="289" t="s">
        <v>103</v>
      </c>
      <c r="G118" s="289" t="s">
        <v>94</v>
      </c>
      <c r="H118" s="289" t="s">
        <v>24</v>
      </c>
      <c r="I118" s="289" t="s">
        <v>135</v>
      </c>
      <c r="J118" s="247"/>
      <c r="K118" s="237">
        <f>K119</f>
        <v>50</v>
      </c>
    </row>
    <row r="119" spans="1:21" ht="28.5" customHeight="1" x14ac:dyDescent="0.25">
      <c r="A119" s="31"/>
      <c r="B119" s="275" t="s">
        <v>169</v>
      </c>
      <c r="C119" s="246">
        <v>992</v>
      </c>
      <c r="D119" s="247" t="s">
        <v>31</v>
      </c>
      <c r="E119" s="247" t="s">
        <v>25</v>
      </c>
      <c r="F119" s="289" t="s">
        <v>103</v>
      </c>
      <c r="G119" s="289" t="s">
        <v>94</v>
      </c>
      <c r="H119" s="289" t="s">
        <v>24</v>
      </c>
      <c r="I119" s="289" t="s">
        <v>146</v>
      </c>
      <c r="J119" s="247"/>
      <c r="K119" s="237">
        <f>K120</f>
        <v>50</v>
      </c>
    </row>
    <row r="120" spans="1:21" ht="32.25" customHeight="1" x14ac:dyDescent="0.25">
      <c r="A120" s="31"/>
      <c r="B120" s="275" t="s">
        <v>81</v>
      </c>
      <c r="C120" s="246">
        <v>992</v>
      </c>
      <c r="D120" s="247" t="s">
        <v>31</v>
      </c>
      <c r="E120" s="247" t="s">
        <v>25</v>
      </c>
      <c r="F120" s="289" t="s">
        <v>103</v>
      </c>
      <c r="G120" s="289" t="s">
        <v>94</v>
      </c>
      <c r="H120" s="289" t="s">
        <v>24</v>
      </c>
      <c r="I120" s="289" t="s">
        <v>146</v>
      </c>
      <c r="J120" s="247" t="s">
        <v>82</v>
      </c>
      <c r="K120" s="237">
        <v>50</v>
      </c>
    </row>
    <row r="121" spans="1:21" s="51" customFormat="1" ht="22.5" customHeight="1" x14ac:dyDescent="0.2">
      <c r="A121" s="47"/>
      <c r="B121" s="276" t="s">
        <v>17</v>
      </c>
      <c r="C121" s="238">
        <v>992</v>
      </c>
      <c r="D121" s="239" t="s">
        <v>31</v>
      </c>
      <c r="E121" s="239" t="s">
        <v>27</v>
      </c>
      <c r="F121" s="240"/>
      <c r="G121" s="240"/>
      <c r="H121" s="240"/>
      <c r="I121" s="240"/>
      <c r="J121" s="239"/>
      <c r="K121" s="241">
        <f>K122</f>
        <v>2940</v>
      </c>
      <c r="L121" s="120"/>
      <c r="M121" s="122"/>
      <c r="N121" s="121"/>
    </row>
    <row r="122" spans="1:21" ht="45" x14ac:dyDescent="0.25">
      <c r="A122" s="31"/>
      <c r="B122" s="277" t="s">
        <v>170</v>
      </c>
      <c r="C122" s="246">
        <v>992</v>
      </c>
      <c r="D122" s="247" t="s">
        <v>31</v>
      </c>
      <c r="E122" s="247" t="s">
        <v>27</v>
      </c>
      <c r="F122" s="289" t="s">
        <v>108</v>
      </c>
      <c r="G122" s="289" t="s">
        <v>67</v>
      </c>
      <c r="H122" s="289" t="s">
        <v>24</v>
      </c>
      <c r="I122" s="289" t="s">
        <v>135</v>
      </c>
      <c r="J122" s="247"/>
      <c r="K122" s="237">
        <f>K123+K126+K132+K139</f>
        <v>2940</v>
      </c>
    </row>
    <row r="123" spans="1:21" ht="27.75" customHeight="1" x14ac:dyDescent="0.25">
      <c r="A123" s="31"/>
      <c r="B123" s="277" t="s">
        <v>109</v>
      </c>
      <c r="C123" s="246">
        <v>992</v>
      </c>
      <c r="D123" s="247" t="s">
        <v>31</v>
      </c>
      <c r="E123" s="247" t="s">
        <v>27</v>
      </c>
      <c r="F123" s="289" t="s">
        <v>108</v>
      </c>
      <c r="G123" s="289" t="s">
        <v>76</v>
      </c>
      <c r="H123" s="289" t="s">
        <v>24</v>
      </c>
      <c r="I123" s="289" t="s">
        <v>135</v>
      </c>
      <c r="J123" s="247"/>
      <c r="K123" s="237">
        <f>K124</f>
        <v>1800</v>
      </c>
    </row>
    <row r="124" spans="1:21" ht="60" x14ac:dyDescent="0.25">
      <c r="A124" s="31"/>
      <c r="B124" s="275" t="s">
        <v>189</v>
      </c>
      <c r="C124" s="246">
        <v>992</v>
      </c>
      <c r="D124" s="247" t="s">
        <v>31</v>
      </c>
      <c r="E124" s="247" t="s">
        <v>27</v>
      </c>
      <c r="F124" s="289" t="s">
        <v>108</v>
      </c>
      <c r="G124" s="289" t="s">
        <v>76</v>
      </c>
      <c r="H124" s="289" t="s">
        <v>24</v>
      </c>
      <c r="I124" s="289" t="s">
        <v>147</v>
      </c>
      <c r="J124" s="247"/>
      <c r="K124" s="237">
        <f>K125</f>
        <v>1800</v>
      </c>
      <c r="U124" s="52" t="s">
        <v>197</v>
      </c>
    </row>
    <row r="125" spans="1:21" ht="40.5" customHeight="1" x14ac:dyDescent="0.25">
      <c r="A125" s="31"/>
      <c r="B125" s="275" t="s">
        <v>81</v>
      </c>
      <c r="C125" s="246">
        <v>992</v>
      </c>
      <c r="D125" s="247" t="s">
        <v>31</v>
      </c>
      <c r="E125" s="247" t="s">
        <v>27</v>
      </c>
      <c r="F125" s="289" t="s">
        <v>108</v>
      </c>
      <c r="G125" s="289" t="s">
        <v>76</v>
      </c>
      <c r="H125" s="289" t="s">
        <v>24</v>
      </c>
      <c r="I125" s="289" t="s">
        <v>147</v>
      </c>
      <c r="J125" s="247" t="s">
        <v>82</v>
      </c>
      <c r="K125" s="237">
        <v>1800</v>
      </c>
    </row>
    <row r="126" spans="1:21" ht="30" x14ac:dyDescent="0.25">
      <c r="A126" s="271"/>
      <c r="B126" s="275" t="s">
        <v>110</v>
      </c>
      <c r="C126" s="246">
        <v>992</v>
      </c>
      <c r="D126" s="247" t="s">
        <v>31</v>
      </c>
      <c r="E126" s="247" t="s">
        <v>27</v>
      </c>
      <c r="F126" s="289" t="s">
        <v>108</v>
      </c>
      <c r="G126" s="289" t="s">
        <v>69</v>
      </c>
      <c r="H126" s="289" t="s">
        <v>24</v>
      </c>
      <c r="I126" s="289" t="s">
        <v>135</v>
      </c>
      <c r="J126" s="247"/>
      <c r="K126" s="237">
        <f>K127</f>
        <v>50</v>
      </c>
    </row>
    <row r="127" spans="1:21" ht="45" x14ac:dyDescent="0.25">
      <c r="A127" s="271"/>
      <c r="B127" s="275" t="s">
        <v>190</v>
      </c>
      <c r="C127" s="246">
        <v>992</v>
      </c>
      <c r="D127" s="247" t="s">
        <v>31</v>
      </c>
      <c r="E127" s="247" t="s">
        <v>27</v>
      </c>
      <c r="F127" s="289" t="s">
        <v>108</v>
      </c>
      <c r="G127" s="289" t="s">
        <v>69</v>
      </c>
      <c r="H127" s="289" t="s">
        <v>24</v>
      </c>
      <c r="I127" s="289" t="s">
        <v>148</v>
      </c>
      <c r="J127" s="247"/>
      <c r="K127" s="237">
        <f>K128</f>
        <v>50</v>
      </c>
    </row>
    <row r="128" spans="1:21" ht="30" x14ac:dyDescent="0.25">
      <c r="A128" s="271"/>
      <c r="B128" s="275" t="s">
        <v>81</v>
      </c>
      <c r="C128" s="246">
        <v>992</v>
      </c>
      <c r="D128" s="247" t="s">
        <v>31</v>
      </c>
      <c r="E128" s="247" t="s">
        <v>27</v>
      </c>
      <c r="F128" s="289" t="s">
        <v>108</v>
      </c>
      <c r="G128" s="289" t="s">
        <v>69</v>
      </c>
      <c r="H128" s="289" t="s">
        <v>24</v>
      </c>
      <c r="I128" s="289" t="s">
        <v>148</v>
      </c>
      <c r="J128" s="247" t="s">
        <v>82</v>
      </c>
      <c r="K128" s="237">
        <v>50</v>
      </c>
      <c r="N128" s="115"/>
    </row>
    <row r="129" spans="1:14" s="316" customFormat="1" ht="42.75" customHeight="1" x14ac:dyDescent="0.25">
      <c r="A129" s="271"/>
      <c r="B129" s="275" t="s">
        <v>464</v>
      </c>
      <c r="C129" s="246">
        <v>992</v>
      </c>
      <c r="D129" s="247" t="s">
        <v>31</v>
      </c>
      <c r="E129" s="247" t="s">
        <v>27</v>
      </c>
      <c r="F129" s="289" t="s">
        <v>108</v>
      </c>
      <c r="G129" s="289" t="s">
        <v>90</v>
      </c>
      <c r="H129" s="289" t="s">
        <v>24</v>
      </c>
      <c r="I129" s="289" t="s">
        <v>391</v>
      </c>
      <c r="J129" s="247"/>
      <c r="K129" s="237">
        <f>K131</f>
        <v>90</v>
      </c>
      <c r="L129" s="362"/>
      <c r="M129" s="363"/>
      <c r="N129" s="362"/>
    </row>
    <row r="130" spans="1:14" s="316" customFormat="1" ht="60" customHeight="1" x14ac:dyDescent="0.25">
      <c r="A130" s="271"/>
      <c r="B130" s="275" t="s">
        <v>472</v>
      </c>
      <c r="C130" s="246">
        <v>992</v>
      </c>
      <c r="D130" s="247" t="s">
        <v>31</v>
      </c>
      <c r="E130" s="247" t="s">
        <v>27</v>
      </c>
      <c r="F130" s="289" t="s">
        <v>108</v>
      </c>
      <c r="G130" s="289" t="s">
        <v>90</v>
      </c>
      <c r="H130" s="289" t="s">
        <v>24</v>
      </c>
      <c r="I130" s="289" t="s">
        <v>391</v>
      </c>
      <c r="J130" s="247"/>
      <c r="K130" s="237">
        <f>K131</f>
        <v>90</v>
      </c>
      <c r="L130" s="362"/>
      <c r="M130" s="363"/>
      <c r="N130" s="362"/>
    </row>
    <row r="131" spans="1:14" s="316" customFormat="1" ht="36" customHeight="1" x14ac:dyDescent="0.25">
      <c r="A131" s="271"/>
      <c r="B131" s="275" t="s">
        <v>81</v>
      </c>
      <c r="C131" s="246">
        <v>992</v>
      </c>
      <c r="D131" s="247" t="s">
        <v>31</v>
      </c>
      <c r="E131" s="247" t="s">
        <v>27</v>
      </c>
      <c r="F131" s="289" t="s">
        <v>108</v>
      </c>
      <c r="G131" s="289" t="s">
        <v>90</v>
      </c>
      <c r="H131" s="289" t="s">
        <v>24</v>
      </c>
      <c r="I131" s="289" t="s">
        <v>391</v>
      </c>
      <c r="J131" s="247" t="s">
        <v>82</v>
      </c>
      <c r="K131" s="237">
        <f>60+30</f>
        <v>90</v>
      </c>
      <c r="L131" s="362"/>
      <c r="M131" s="363"/>
      <c r="N131" s="362"/>
    </row>
    <row r="132" spans="1:14" ht="43.5" customHeight="1" x14ac:dyDescent="0.25">
      <c r="A132" s="31"/>
      <c r="B132" s="275" t="s">
        <v>111</v>
      </c>
      <c r="C132" s="246">
        <v>992</v>
      </c>
      <c r="D132" s="247" t="s">
        <v>31</v>
      </c>
      <c r="E132" s="247" t="s">
        <v>27</v>
      </c>
      <c r="F132" s="289" t="s">
        <v>108</v>
      </c>
      <c r="G132" s="289" t="s">
        <v>94</v>
      </c>
      <c r="H132" s="289" t="s">
        <v>24</v>
      </c>
      <c r="I132" s="289" t="s">
        <v>135</v>
      </c>
      <c r="J132" s="247"/>
      <c r="K132" s="237">
        <f>K133</f>
        <v>1000</v>
      </c>
      <c r="M132" s="118"/>
    </row>
    <row r="133" spans="1:14" ht="59.25" customHeight="1" x14ac:dyDescent="0.25">
      <c r="A133" s="31"/>
      <c r="B133" s="277" t="s">
        <v>191</v>
      </c>
      <c r="C133" s="246">
        <v>992</v>
      </c>
      <c r="D133" s="247" t="s">
        <v>31</v>
      </c>
      <c r="E133" s="247" t="s">
        <v>27</v>
      </c>
      <c r="F133" s="289" t="s">
        <v>108</v>
      </c>
      <c r="G133" s="289" t="s">
        <v>94</v>
      </c>
      <c r="H133" s="289" t="s">
        <v>24</v>
      </c>
      <c r="I133" s="289" t="s">
        <v>150</v>
      </c>
      <c r="J133" s="247"/>
      <c r="K133" s="237">
        <f>K134</f>
        <v>1000</v>
      </c>
    </row>
    <row r="134" spans="1:14" ht="33.75" customHeight="1" x14ac:dyDescent="0.25">
      <c r="A134" s="31"/>
      <c r="B134" s="275" t="s">
        <v>81</v>
      </c>
      <c r="C134" s="246">
        <v>992</v>
      </c>
      <c r="D134" s="247" t="s">
        <v>31</v>
      </c>
      <c r="E134" s="247" t="s">
        <v>27</v>
      </c>
      <c r="F134" s="289" t="s">
        <v>108</v>
      </c>
      <c r="G134" s="289" t="s">
        <v>94</v>
      </c>
      <c r="H134" s="289" t="s">
        <v>24</v>
      </c>
      <c r="I134" s="289" t="s">
        <v>150</v>
      </c>
      <c r="J134" s="247" t="s">
        <v>82</v>
      </c>
      <c r="K134" s="237">
        <v>1000</v>
      </c>
      <c r="L134" s="167"/>
    </row>
    <row r="135" spans="1:14" ht="33.75" customHeight="1" x14ac:dyDescent="0.25">
      <c r="A135" s="31"/>
      <c r="B135" s="284" t="s">
        <v>259</v>
      </c>
      <c r="C135" s="238">
        <v>992</v>
      </c>
      <c r="D135" s="239" t="s">
        <v>31</v>
      </c>
      <c r="E135" s="239" t="s">
        <v>27</v>
      </c>
      <c r="F135" s="240"/>
      <c r="G135" s="240"/>
      <c r="H135" s="240"/>
      <c r="I135" s="240"/>
      <c r="J135" s="247"/>
      <c r="K135" s="237">
        <v>0</v>
      </c>
      <c r="L135" s="167"/>
    </row>
    <row r="136" spans="1:14" ht="33.75" customHeight="1" x14ac:dyDescent="0.25">
      <c r="A136" s="31"/>
      <c r="B136" s="285" t="s">
        <v>208</v>
      </c>
      <c r="C136" s="246">
        <v>992</v>
      </c>
      <c r="D136" s="247" t="s">
        <v>31</v>
      </c>
      <c r="E136" s="247" t="s">
        <v>27</v>
      </c>
      <c r="F136" s="289" t="s">
        <v>205</v>
      </c>
      <c r="G136" s="289" t="s">
        <v>67</v>
      </c>
      <c r="H136" s="289" t="s">
        <v>24</v>
      </c>
      <c r="I136" s="289" t="s">
        <v>135</v>
      </c>
      <c r="J136" s="247"/>
      <c r="K136" s="237">
        <v>0</v>
      </c>
      <c r="L136" s="167"/>
    </row>
    <row r="137" spans="1:14" s="51" customFormat="1" ht="33.75" customHeight="1" x14ac:dyDescent="0.35">
      <c r="A137" s="47"/>
      <c r="B137" s="275" t="s">
        <v>207</v>
      </c>
      <c r="C137" s="246">
        <v>992</v>
      </c>
      <c r="D137" s="247" t="s">
        <v>31</v>
      </c>
      <c r="E137" s="247" t="s">
        <v>27</v>
      </c>
      <c r="F137" s="289" t="s">
        <v>205</v>
      </c>
      <c r="G137" s="289" t="s">
        <v>94</v>
      </c>
      <c r="H137" s="289" t="s">
        <v>24</v>
      </c>
      <c r="I137" s="289" t="s">
        <v>206</v>
      </c>
      <c r="J137" s="247"/>
      <c r="K137" s="237">
        <f>K138</f>
        <v>0</v>
      </c>
      <c r="L137" s="129"/>
    </row>
    <row r="138" spans="1:14" ht="33.75" customHeight="1" x14ac:dyDescent="0.25">
      <c r="A138" s="31"/>
      <c r="B138" s="275" t="s">
        <v>81</v>
      </c>
      <c r="C138" s="246">
        <v>992</v>
      </c>
      <c r="D138" s="247" t="s">
        <v>31</v>
      </c>
      <c r="E138" s="247" t="s">
        <v>27</v>
      </c>
      <c r="F138" s="289" t="s">
        <v>205</v>
      </c>
      <c r="G138" s="289" t="s">
        <v>94</v>
      </c>
      <c r="H138" s="289" t="s">
        <v>24</v>
      </c>
      <c r="I138" s="289" t="s">
        <v>206</v>
      </c>
      <c r="J138" s="247" t="s">
        <v>82</v>
      </c>
      <c r="K138" s="237">
        <v>0</v>
      </c>
      <c r="L138" s="167"/>
    </row>
    <row r="139" spans="1:14" ht="49.5" customHeight="1" x14ac:dyDescent="0.25">
      <c r="A139" s="31"/>
      <c r="B139" s="275" t="s">
        <v>464</v>
      </c>
      <c r="C139" s="246">
        <v>992</v>
      </c>
      <c r="D139" s="247" t="s">
        <v>31</v>
      </c>
      <c r="E139" s="247" t="s">
        <v>27</v>
      </c>
      <c r="F139" s="289" t="s">
        <v>108</v>
      </c>
      <c r="G139" s="289" t="s">
        <v>90</v>
      </c>
      <c r="H139" s="289" t="s">
        <v>24</v>
      </c>
      <c r="I139" s="289" t="s">
        <v>135</v>
      </c>
      <c r="J139" s="247"/>
      <c r="K139" s="237">
        <f>K140</f>
        <v>90</v>
      </c>
      <c r="L139" s="167"/>
    </row>
    <row r="140" spans="1:14" ht="51.75" customHeight="1" x14ac:dyDescent="0.25">
      <c r="A140" s="31"/>
      <c r="B140" s="275" t="s">
        <v>472</v>
      </c>
      <c r="C140" s="246">
        <v>992</v>
      </c>
      <c r="D140" s="247" t="s">
        <v>31</v>
      </c>
      <c r="E140" s="247" t="s">
        <v>27</v>
      </c>
      <c r="F140" s="289" t="s">
        <v>108</v>
      </c>
      <c r="G140" s="289" t="s">
        <v>90</v>
      </c>
      <c r="H140" s="289" t="s">
        <v>24</v>
      </c>
      <c r="I140" s="289" t="s">
        <v>391</v>
      </c>
      <c r="J140" s="247"/>
      <c r="K140" s="237">
        <f>K141</f>
        <v>90</v>
      </c>
      <c r="L140" s="167"/>
    </row>
    <row r="141" spans="1:14" ht="33.75" customHeight="1" x14ac:dyDescent="0.25">
      <c r="A141" s="31"/>
      <c r="B141" s="275" t="s">
        <v>81</v>
      </c>
      <c r="C141" s="246">
        <v>992</v>
      </c>
      <c r="D141" s="247" t="s">
        <v>31</v>
      </c>
      <c r="E141" s="247" t="s">
        <v>27</v>
      </c>
      <c r="F141" s="289" t="s">
        <v>108</v>
      </c>
      <c r="G141" s="289" t="s">
        <v>90</v>
      </c>
      <c r="H141" s="289" t="s">
        <v>24</v>
      </c>
      <c r="I141" s="289" t="s">
        <v>391</v>
      </c>
      <c r="J141" s="247" t="s">
        <v>82</v>
      </c>
      <c r="K141" s="237">
        <v>90</v>
      </c>
      <c r="L141" s="287"/>
    </row>
    <row r="142" spans="1:14" s="51" customFormat="1" x14ac:dyDescent="0.25">
      <c r="A142" s="47"/>
      <c r="B142" s="276" t="s">
        <v>18</v>
      </c>
      <c r="C142" s="238">
        <v>992</v>
      </c>
      <c r="D142" s="239" t="s">
        <v>30</v>
      </c>
      <c r="E142" s="239" t="s">
        <v>24</v>
      </c>
      <c r="F142" s="240"/>
      <c r="G142" s="240"/>
      <c r="H142" s="289"/>
      <c r="I142" s="240"/>
      <c r="J142" s="239"/>
      <c r="K142" s="241">
        <f>K143</f>
        <v>100</v>
      </c>
      <c r="L142" s="120"/>
      <c r="M142" s="121"/>
      <c r="N142" s="121"/>
    </row>
    <row r="143" spans="1:14" x14ac:dyDescent="0.25">
      <c r="A143" s="31"/>
      <c r="B143" s="274" t="s">
        <v>179</v>
      </c>
      <c r="C143" s="238">
        <v>992</v>
      </c>
      <c r="D143" s="239" t="s">
        <v>30</v>
      </c>
      <c r="E143" s="239" t="s">
        <v>30</v>
      </c>
      <c r="F143" s="240"/>
      <c r="G143" s="240"/>
      <c r="H143" s="289"/>
      <c r="I143" s="240"/>
      <c r="J143" s="239"/>
      <c r="K143" s="241">
        <f>K144</f>
        <v>100</v>
      </c>
    </row>
    <row r="144" spans="1:14" ht="45" x14ac:dyDescent="0.25">
      <c r="A144" s="31"/>
      <c r="B144" s="277" t="s">
        <v>172</v>
      </c>
      <c r="C144" s="246">
        <v>992</v>
      </c>
      <c r="D144" s="247" t="s">
        <v>30</v>
      </c>
      <c r="E144" s="247" t="s">
        <v>30</v>
      </c>
      <c r="F144" s="289" t="s">
        <v>100</v>
      </c>
      <c r="G144" s="289" t="s">
        <v>67</v>
      </c>
      <c r="H144" s="289" t="s">
        <v>24</v>
      </c>
      <c r="I144" s="289" t="s">
        <v>135</v>
      </c>
      <c r="J144" s="247"/>
      <c r="K144" s="237">
        <f>K145</f>
        <v>100</v>
      </c>
    </row>
    <row r="145" spans="1:14" ht="18" customHeight="1" x14ac:dyDescent="0.25">
      <c r="A145" s="31"/>
      <c r="B145" s="277" t="s">
        <v>52</v>
      </c>
      <c r="C145" s="246">
        <v>992</v>
      </c>
      <c r="D145" s="247" t="s">
        <v>30</v>
      </c>
      <c r="E145" s="247" t="s">
        <v>30</v>
      </c>
      <c r="F145" s="289" t="s">
        <v>100</v>
      </c>
      <c r="G145" s="289" t="s">
        <v>76</v>
      </c>
      <c r="H145" s="289" t="s">
        <v>24</v>
      </c>
      <c r="I145" s="289" t="s">
        <v>135</v>
      </c>
      <c r="J145" s="247"/>
      <c r="K145" s="237">
        <f>K146</f>
        <v>100</v>
      </c>
    </row>
    <row r="146" spans="1:14" ht="19.5" customHeight="1" x14ac:dyDescent="0.25">
      <c r="A146" s="31"/>
      <c r="B146" s="277"/>
      <c r="C146" s="246">
        <v>992</v>
      </c>
      <c r="D146" s="247" t="s">
        <v>30</v>
      </c>
      <c r="E146" s="247" t="s">
        <v>30</v>
      </c>
      <c r="F146" s="289" t="s">
        <v>100</v>
      </c>
      <c r="G146" s="289" t="s">
        <v>76</v>
      </c>
      <c r="H146" s="289" t="s">
        <v>24</v>
      </c>
      <c r="I146" s="289" t="s">
        <v>141</v>
      </c>
      <c r="J146" s="247"/>
      <c r="K146" s="237">
        <f>K147</f>
        <v>100</v>
      </c>
    </row>
    <row r="147" spans="1:14" ht="31.5" customHeight="1" x14ac:dyDescent="0.25">
      <c r="A147" s="31"/>
      <c r="B147" s="275" t="s">
        <v>81</v>
      </c>
      <c r="C147" s="246">
        <v>992</v>
      </c>
      <c r="D147" s="247" t="s">
        <v>30</v>
      </c>
      <c r="E147" s="247" t="s">
        <v>30</v>
      </c>
      <c r="F147" s="289" t="s">
        <v>100</v>
      </c>
      <c r="G147" s="289" t="s">
        <v>76</v>
      </c>
      <c r="H147" s="289" t="s">
        <v>24</v>
      </c>
      <c r="I147" s="289" t="s">
        <v>141</v>
      </c>
      <c r="J147" s="247" t="s">
        <v>82</v>
      </c>
      <c r="K147" s="237">
        <v>100</v>
      </c>
      <c r="L147" s="123"/>
    </row>
    <row r="148" spans="1:14" s="51" customFormat="1" ht="14.25" x14ac:dyDescent="0.2">
      <c r="A148" s="47"/>
      <c r="B148" s="276" t="s">
        <v>19</v>
      </c>
      <c r="C148" s="238">
        <v>992</v>
      </c>
      <c r="D148" s="239" t="s">
        <v>32</v>
      </c>
      <c r="E148" s="239" t="s">
        <v>24</v>
      </c>
      <c r="F148" s="240"/>
      <c r="G148" s="240"/>
      <c r="H148" s="240"/>
      <c r="I148" s="240"/>
      <c r="J148" s="239"/>
      <c r="K148" s="241">
        <f>K149</f>
        <v>6315.1</v>
      </c>
      <c r="L148" s="172"/>
      <c r="M148" s="121"/>
      <c r="N148" s="121"/>
    </row>
    <row r="149" spans="1:14" x14ac:dyDescent="0.25">
      <c r="A149" s="31"/>
      <c r="B149" s="276" t="s">
        <v>20</v>
      </c>
      <c r="C149" s="238">
        <v>992</v>
      </c>
      <c r="D149" s="239" t="s">
        <v>32</v>
      </c>
      <c r="E149" s="239" t="s">
        <v>23</v>
      </c>
      <c r="F149" s="240"/>
      <c r="G149" s="240"/>
      <c r="H149" s="240"/>
      <c r="I149" s="240"/>
      <c r="J149" s="239"/>
      <c r="K149" s="241">
        <f>K150</f>
        <v>6315.1</v>
      </c>
      <c r="L149" s="123"/>
    </row>
    <row r="150" spans="1:14" ht="54.75" customHeight="1" x14ac:dyDescent="0.25">
      <c r="A150" s="31"/>
      <c r="B150" s="277" t="s">
        <v>173</v>
      </c>
      <c r="C150" s="246">
        <v>992</v>
      </c>
      <c r="D150" s="247" t="s">
        <v>32</v>
      </c>
      <c r="E150" s="247" t="s">
        <v>23</v>
      </c>
      <c r="F150" s="289" t="s">
        <v>29</v>
      </c>
      <c r="G150" s="289" t="s">
        <v>67</v>
      </c>
      <c r="H150" s="289" t="s">
        <v>24</v>
      </c>
      <c r="I150" s="289" t="s">
        <v>135</v>
      </c>
      <c r="J150" s="247"/>
      <c r="K150" s="237">
        <f>K151</f>
        <v>6315.1</v>
      </c>
      <c r="L150" s="123"/>
    </row>
    <row r="151" spans="1:14" ht="18" customHeight="1" x14ac:dyDescent="0.25">
      <c r="A151" s="31"/>
      <c r="B151" s="277" t="s">
        <v>114</v>
      </c>
      <c r="C151" s="246">
        <v>992</v>
      </c>
      <c r="D151" s="247" t="s">
        <v>32</v>
      </c>
      <c r="E151" s="247" t="s">
        <v>23</v>
      </c>
      <c r="F151" s="289" t="s">
        <v>29</v>
      </c>
      <c r="G151" s="289" t="s">
        <v>76</v>
      </c>
      <c r="H151" s="289" t="s">
        <v>24</v>
      </c>
      <c r="I151" s="289" t="s">
        <v>135</v>
      </c>
      <c r="J151" s="247"/>
      <c r="K151" s="237">
        <f>K152+K155</f>
        <v>6315.1</v>
      </c>
      <c r="L151" s="123"/>
    </row>
    <row r="152" spans="1:14" ht="18" customHeight="1" x14ac:dyDescent="0.25">
      <c r="A152" s="31"/>
      <c r="B152" s="277"/>
      <c r="C152" s="349">
        <v>992</v>
      </c>
      <c r="D152" s="350" t="s">
        <v>32</v>
      </c>
      <c r="E152" s="350" t="s">
        <v>23</v>
      </c>
      <c r="F152" s="286" t="s">
        <v>29</v>
      </c>
      <c r="G152" s="286" t="s">
        <v>76</v>
      </c>
      <c r="H152" s="364" t="s">
        <v>26</v>
      </c>
      <c r="I152" s="357" t="s">
        <v>135</v>
      </c>
      <c r="J152" s="247"/>
      <c r="K152" s="237">
        <f>K153</f>
        <v>6215.1</v>
      </c>
      <c r="L152" s="123"/>
    </row>
    <row r="153" spans="1:14" ht="95.25" customHeight="1" x14ac:dyDescent="0.25">
      <c r="A153" s="347"/>
      <c r="B153" s="348" t="s">
        <v>193</v>
      </c>
      <c r="C153" s="349">
        <v>992</v>
      </c>
      <c r="D153" s="350" t="s">
        <v>32</v>
      </c>
      <c r="E153" s="350" t="s">
        <v>23</v>
      </c>
      <c r="F153" s="286" t="s">
        <v>29</v>
      </c>
      <c r="G153" s="286" t="s">
        <v>76</v>
      </c>
      <c r="H153" s="364" t="s">
        <v>26</v>
      </c>
      <c r="I153" s="286" t="s">
        <v>137</v>
      </c>
      <c r="J153" s="350"/>
      <c r="K153" s="351">
        <f>K154</f>
        <v>6215.1</v>
      </c>
      <c r="L153" s="123"/>
    </row>
    <row r="154" spans="1:14" ht="47.25" customHeight="1" x14ac:dyDescent="0.25">
      <c r="A154" s="352"/>
      <c r="B154" s="353" t="s">
        <v>162</v>
      </c>
      <c r="C154" s="349">
        <v>992</v>
      </c>
      <c r="D154" s="350" t="s">
        <v>32</v>
      </c>
      <c r="E154" s="350" t="s">
        <v>23</v>
      </c>
      <c r="F154" s="286" t="s">
        <v>29</v>
      </c>
      <c r="G154" s="286" t="s">
        <v>76</v>
      </c>
      <c r="H154" s="364" t="s">
        <v>26</v>
      </c>
      <c r="I154" s="356" t="s">
        <v>137</v>
      </c>
      <c r="J154" s="350" t="s">
        <v>113</v>
      </c>
      <c r="K154" s="351">
        <v>6215.1</v>
      </c>
      <c r="L154" s="123"/>
    </row>
    <row r="155" spans="1:14" ht="19.5" customHeight="1" x14ac:dyDescent="0.25">
      <c r="A155" s="31"/>
      <c r="B155" s="275" t="s">
        <v>115</v>
      </c>
      <c r="C155" s="246">
        <v>992</v>
      </c>
      <c r="D155" s="247" t="s">
        <v>32</v>
      </c>
      <c r="E155" s="247" t="s">
        <v>23</v>
      </c>
      <c r="F155" s="289" t="s">
        <v>29</v>
      </c>
      <c r="G155" s="289" t="s">
        <v>76</v>
      </c>
      <c r="H155" s="289" t="s">
        <v>32</v>
      </c>
      <c r="I155" s="289" t="s">
        <v>135</v>
      </c>
      <c r="J155" s="247"/>
      <c r="K155" s="237">
        <f>K156</f>
        <v>100</v>
      </c>
    </row>
    <row r="156" spans="1:14" ht="30" x14ac:dyDescent="0.25">
      <c r="A156" s="31"/>
      <c r="B156" s="275" t="s">
        <v>194</v>
      </c>
      <c r="C156" s="246">
        <v>992</v>
      </c>
      <c r="D156" s="247" t="s">
        <v>32</v>
      </c>
      <c r="E156" s="247" t="s">
        <v>23</v>
      </c>
      <c r="F156" s="289" t="s">
        <v>29</v>
      </c>
      <c r="G156" s="289" t="s">
        <v>76</v>
      </c>
      <c r="H156" s="289" t="s">
        <v>32</v>
      </c>
      <c r="I156" s="289" t="s">
        <v>139</v>
      </c>
      <c r="J156" s="247"/>
      <c r="K156" s="237">
        <f>K157</f>
        <v>100</v>
      </c>
    </row>
    <row r="157" spans="1:14" ht="30" x14ac:dyDescent="0.25">
      <c r="A157" s="31"/>
      <c r="B157" s="275" t="s">
        <v>81</v>
      </c>
      <c r="C157" s="246">
        <v>992</v>
      </c>
      <c r="D157" s="247" t="s">
        <v>32</v>
      </c>
      <c r="E157" s="247" t="s">
        <v>23</v>
      </c>
      <c r="F157" s="289" t="s">
        <v>29</v>
      </c>
      <c r="G157" s="289" t="s">
        <v>76</v>
      </c>
      <c r="H157" s="289" t="s">
        <v>32</v>
      </c>
      <c r="I157" s="289" t="s">
        <v>139</v>
      </c>
      <c r="J157" s="247" t="s">
        <v>82</v>
      </c>
      <c r="K157" s="237">
        <v>100</v>
      </c>
    </row>
    <row r="158" spans="1:14" s="51" customFormat="1" ht="21" customHeight="1" x14ac:dyDescent="0.25">
      <c r="A158" s="47"/>
      <c r="B158" s="276" t="s">
        <v>39</v>
      </c>
      <c r="C158" s="238">
        <v>992</v>
      </c>
      <c r="D158" s="239">
        <v>10</v>
      </c>
      <c r="E158" s="239" t="s">
        <v>24</v>
      </c>
      <c r="F158" s="240"/>
      <c r="G158" s="240"/>
      <c r="H158" s="289"/>
      <c r="I158" s="240"/>
      <c r="J158" s="239"/>
      <c r="K158" s="241">
        <f>K159+K164</f>
        <v>410</v>
      </c>
      <c r="L158" s="120"/>
      <c r="M158" s="121"/>
      <c r="N158" s="121"/>
    </row>
    <row r="159" spans="1:14" ht="21" customHeight="1" x14ac:dyDescent="0.25">
      <c r="A159" s="31"/>
      <c r="B159" s="354" t="s">
        <v>40</v>
      </c>
      <c r="C159" s="238">
        <v>992</v>
      </c>
      <c r="D159" s="239">
        <v>10</v>
      </c>
      <c r="E159" s="239" t="s">
        <v>23</v>
      </c>
      <c r="F159" s="240"/>
      <c r="G159" s="240"/>
      <c r="H159" s="289"/>
      <c r="I159" s="240"/>
      <c r="J159" s="239"/>
      <c r="K159" s="241">
        <f>K160</f>
        <v>370</v>
      </c>
    </row>
    <row r="160" spans="1:14" ht="21" customHeight="1" x14ac:dyDescent="0.25">
      <c r="A160" s="31"/>
      <c r="B160" s="275" t="s">
        <v>59</v>
      </c>
      <c r="C160" s="246">
        <v>992</v>
      </c>
      <c r="D160" s="247">
        <v>10</v>
      </c>
      <c r="E160" s="247" t="s">
        <v>23</v>
      </c>
      <c r="F160" s="289" t="s">
        <v>80</v>
      </c>
      <c r="G160" s="289" t="s">
        <v>67</v>
      </c>
      <c r="H160" s="289" t="s">
        <v>24</v>
      </c>
      <c r="I160" s="289" t="s">
        <v>135</v>
      </c>
      <c r="J160" s="247"/>
      <c r="K160" s="237">
        <f>K161</f>
        <v>370</v>
      </c>
    </row>
    <row r="161" spans="1:14" ht="30" x14ac:dyDescent="0.25">
      <c r="A161" s="31"/>
      <c r="B161" s="275" t="s">
        <v>51</v>
      </c>
      <c r="C161" s="246">
        <v>992</v>
      </c>
      <c r="D161" s="247">
        <v>10</v>
      </c>
      <c r="E161" s="247" t="s">
        <v>23</v>
      </c>
      <c r="F161" s="289" t="s">
        <v>80</v>
      </c>
      <c r="G161" s="289" t="s">
        <v>91</v>
      </c>
      <c r="H161" s="289" t="s">
        <v>24</v>
      </c>
      <c r="I161" s="289" t="s">
        <v>135</v>
      </c>
      <c r="J161" s="247"/>
      <c r="K161" s="237">
        <f>K162</f>
        <v>370</v>
      </c>
    </row>
    <row r="162" spans="1:14" ht="19.5" customHeight="1" x14ac:dyDescent="0.25">
      <c r="A162" s="31"/>
      <c r="B162" s="275" t="s">
        <v>116</v>
      </c>
      <c r="C162" s="246">
        <v>992</v>
      </c>
      <c r="D162" s="247">
        <v>10</v>
      </c>
      <c r="E162" s="247" t="s">
        <v>23</v>
      </c>
      <c r="F162" s="289" t="s">
        <v>80</v>
      </c>
      <c r="G162" s="289" t="s">
        <v>91</v>
      </c>
      <c r="H162" s="289" t="s">
        <v>24</v>
      </c>
      <c r="I162" s="289" t="s">
        <v>154</v>
      </c>
      <c r="J162" s="247"/>
      <c r="K162" s="237">
        <f>K163</f>
        <v>370</v>
      </c>
    </row>
    <row r="163" spans="1:14" ht="30" x14ac:dyDescent="0.25">
      <c r="A163" s="31"/>
      <c r="B163" s="275" t="s">
        <v>117</v>
      </c>
      <c r="C163" s="246">
        <v>992</v>
      </c>
      <c r="D163" s="247">
        <v>10</v>
      </c>
      <c r="E163" s="247" t="s">
        <v>23</v>
      </c>
      <c r="F163" s="289" t="s">
        <v>80</v>
      </c>
      <c r="G163" s="289" t="s">
        <v>91</v>
      </c>
      <c r="H163" s="289" t="s">
        <v>24</v>
      </c>
      <c r="I163" s="289" t="s">
        <v>154</v>
      </c>
      <c r="J163" s="247" t="s">
        <v>118</v>
      </c>
      <c r="K163" s="237">
        <v>370</v>
      </c>
    </row>
    <row r="164" spans="1:14" s="51" customFormat="1" ht="24" customHeight="1" x14ac:dyDescent="0.2">
      <c r="A164" s="47"/>
      <c r="B164" s="276" t="s">
        <v>119</v>
      </c>
      <c r="C164" s="238">
        <v>992</v>
      </c>
      <c r="D164" s="239" t="s">
        <v>100</v>
      </c>
      <c r="E164" s="239" t="s">
        <v>27</v>
      </c>
      <c r="F164" s="240"/>
      <c r="G164" s="240"/>
      <c r="H164" s="240"/>
      <c r="I164" s="240"/>
      <c r="J164" s="239"/>
      <c r="K164" s="241">
        <f>K165</f>
        <v>40</v>
      </c>
      <c r="L164" s="120"/>
      <c r="M164" s="121"/>
      <c r="N164" s="121"/>
    </row>
    <row r="165" spans="1:14" ht="57" customHeight="1" x14ac:dyDescent="0.25">
      <c r="A165" s="31"/>
      <c r="B165" s="277" t="s">
        <v>174</v>
      </c>
      <c r="C165" s="246">
        <v>992</v>
      </c>
      <c r="D165" s="247" t="s">
        <v>100</v>
      </c>
      <c r="E165" s="247" t="s">
        <v>27</v>
      </c>
      <c r="F165" s="289" t="s">
        <v>41</v>
      </c>
      <c r="G165" s="289" t="s">
        <v>67</v>
      </c>
      <c r="H165" s="289" t="s">
        <v>24</v>
      </c>
      <c r="I165" s="289" t="s">
        <v>135</v>
      </c>
      <c r="J165" s="247"/>
      <c r="K165" s="237">
        <f>K166</f>
        <v>40</v>
      </c>
    </row>
    <row r="166" spans="1:14" ht="29.25" customHeight="1" x14ac:dyDescent="0.25">
      <c r="A166" s="31"/>
      <c r="B166" s="277" t="s">
        <v>175</v>
      </c>
      <c r="C166" s="246">
        <v>992</v>
      </c>
      <c r="D166" s="247" t="s">
        <v>100</v>
      </c>
      <c r="E166" s="247" t="s">
        <v>27</v>
      </c>
      <c r="F166" s="289" t="s">
        <v>41</v>
      </c>
      <c r="G166" s="289" t="s">
        <v>76</v>
      </c>
      <c r="H166" s="289" t="s">
        <v>24</v>
      </c>
      <c r="I166" s="289" t="s">
        <v>135</v>
      </c>
      <c r="J166" s="247"/>
      <c r="K166" s="237">
        <f>K167</f>
        <v>40</v>
      </c>
    </row>
    <row r="167" spans="1:14" ht="31.5" customHeight="1" x14ac:dyDescent="0.25">
      <c r="A167" s="31"/>
      <c r="B167" s="277" t="s">
        <v>175</v>
      </c>
      <c r="C167" s="246">
        <v>992</v>
      </c>
      <c r="D167" s="247" t="s">
        <v>100</v>
      </c>
      <c r="E167" s="247" t="s">
        <v>27</v>
      </c>
      <c r="F167" s="289" t="s">
        <v>41</v>
      </c>
      <c r="G167" s="289" t="s">
        <v>76</v>
      </c>
      <c r="H167" s="289" t="s">
        <v>24</v>
      </c>
      <c r="I167" s="289" t="s">
        <v>163</v>
      </c>
      <c r="J167" s="247"/>
      <c r="K167" s="237">
        <f>K168</f>
        <v>40</v>
      </c>
    </row>
    <row r="168" spans="1:14" ht="28.5" customHeight="1" x14ac:dyDescent="0.25">
      <c r="A168" s="31"/>
      <c r="B168" s="277" t="s">
        <v>83</v>
      </c>
      <c r="C168" s="246">
        <v>992</v>
      </c>
      <c r="D168" s="247" t="s">
        <v>100</v>
      </c>
      <c r="E168" s="247" t="s">
        <v>27</v>
      </c>
      <c r="F168" s="289" t="s">
        <v>41</v>
      </c>
      <c r="G168" s="289" t="s">
        <v>76</v>
      </c>
      <c r="H168" s="289" t="s">
        <v>24</v>
      </c>
      <c r="I168" s="289" t="s">
        <v>163</v>
      </c>
      <c r="J168" s="247" t="s">
        <v>113</v>
      </c>
      <c r="K168" s="237">
        <f>40</f>
        <v>40</v>
      </c>
    </row>
    <row r="169" spans="1:14" s="51" customFormat="1" ht="18" customHeight="1" x14ac:dyDescent="0.25">
      <c r="A169" s="47"/>
      <c r="B169" s="276" t="s">
        <v>257</v>
      </c>
      <c r="C169" s="238">
        <v>992</v>
      </c>
      <c r="D169" s="239">
        <v>11</v>
      </c>
      <c r="E169" s="239" t="s">
        <v>24</v>
      </c>
      <c r="F169" s="240"/>
      <c r="G169" s="240"/>
      <c r="H169" s="289"/>
      <c r="I169" s="240"/>
      <c r="J169" s="239"/>
      <c r="K169" s="241">
        <f>K170</f>
        <v>400</v>
      </c>
      <c r="L169" s="120"/>
      <c r="M169" s="121"/>
      <c r="N169" s="121"/>
    </row>
    <row r="170" spans="1:14" ht="19.5" customHeight="1" x14ac:dyDescent="0.25">
      <c r="A170" s="31"/>
      <c r="B170" s="276" t="s">
        <v>44</v>
      </c>
      <c r="C170" s="238">
        <v>992</v>
      </c>
      <c r="D170" s="239">
        <v>11</v>
      </c>
      <c r="E170" s="239" t="s">
        <v>25</v>
      </c>
      <c r="F170" s="289"/>
      <c r="G170" s="289"/>
      <c r="H170" s="289"/>
      <c r="I170" s="289"/>
      <c r="J170" s="239"/>
      <c r="K170" s="241">
        <f>K171</f>
        <v>400</v>
      </c>
    </row>
    <row r="171" spans="1:14" ht="60" x14ac:dyDescent="0.25">
      <c r="A171" s="31"/>
      <c r="B171" s="277" t="s">
        <v>123</v>
      </c>
      <c r="C171" s="246">
        <v>992</v>
      </c>
      <c r="D171" s="247">
        <v>11</v>
      </c>
      <c r="E171" s="247" t="s">
        <v>25</v>
      </c>
      <c r="F171" s="289" t="s">
        <v>32</v>
      </c>
      <c r="G171" s="289" t="s">
        <v>67</v>
      </c>
      <c r="H171" s="289" t="s">
        <v>24</v>
      </c>
      <c r="I171" s="289" t="s">
        <v>135</v>
      </c>
      <c r="J171" s="247"/>
      <c r="K171" s="237">
        <f>K172</f>
        <v>400</v>
      </c>
    </row>
    <row r="172" spans="1:14" ht="32.25" customHeight="1" x14ac:dyDescent="0.25">
      <c r="A172" s="31"/>
      <c r="B172" s="277" t="s">
        <v>260</v>
      </c>
      <c r="C172" s="246">
        <v>992</v>
      </c>
      <c r="D172" s="247" t="s">
        <v>43</v>
      </c>
      <c r="E172" s="247" t="s">
        <v>25</v>
      </c>
      <c r="F172" s="289" t="s">
        <v>32</v>
      </c>
      <c r="G172" s="289" t="s">
        <v>76</v>
      </c>
      <c r="H172" s="289" t="s">
        <v>24</v>
      </c>
      <c r="I172" s="289" t="s">
        <v>135</v>
      </c>
      <c r="J172" s="247"/>
      <c r="K172" s="237">
        <f>K173</f>
        <v>400</v>
      </c>
    </row>
    <row r="173" spans="1:14" ht="33" customHeight="1" x14ac:dyDescent="0.25">
      <c r="A173" s="31"/>
      <c r="B173" s="275" t="s">
        <v>120</v>
      </c>
      <c r="C173" s="246">
        <v>992</v>
      </c>
      <c r="D173" s="247" t="s">
        <v>43</v>
      </c>
      <c r="E173" s="247" t="s">
        <v>25</v>
      </c>
      <c r="F173" s="289" t="s">
        <v>32</v>
      </c>
      <c r="G173" s="289" t="s">
        <v>76</v>
      </c>
      <c r="H173" s="289" t="s">
        <v>27</v>
      </c>
      <c r="I173" s="289" t="s">
        <v>140</v>
      </c>
      <c r="J173" s="247"/>
      <c r="K173" s="237">
        <f>K174+K175</f>
        <v>400</v>
      </c>
    </row>
    <row r="174" spans="1:14" ht="81" customHeight="1" x14ac:dyDescent="0.25">
      <c r="A174" s="31"/>
      <c r="B174" s="275" t="s">
        <v>77</v>
      </c>
      <c r="C174" s="246">
        <v>992</v>
      </c>
      <c r="D174" s="247" t="s">
        <v>43</v>
      </c>
      <c r="E174" s="247" t="s">
        <v>25</v>
      </c>
      <c r="F174" s="289" t="s">
        <v>32</v>
      </c>
      <c r="G174" s="289" t="s">
        <v>76</v>
      </c>
      <c r="H174" s="289" t="s">
        <v>27</v>
      </c>
      <c r="I174" s="289" t="s">
        <v>140</v>
      </c>
      <c r="J174" s="247" t="s">
        <v>78</v>
      </c>
      <c r="K174" s="237">
        <v>370</v>
      </c>
    </row>
    <row r="175" spans="1:14" ht="33" customHeight="1" x14ac:dyDescent="0.25">
      <c r="A175" s="31"/>
      <c r="B175" s="275" t="s">
        <v>81</v>
      </c>
      <c r="C175" s="246">
        <v>992</v>
      </c>
      <c r="D175" s="247" t="s">
        <v>43</v>
      </c>
      <c r="E175" s="247" t="s">
        <v>25</v>
      </c>
      <c r="F175" s="289" t="s">
        <v>32</v>
      </c>
      <c r="G175" s="289" t="s">
        <v>76</v>
      </c>
      <c r="H175" s="289" t="s">
        <v>27</v>
      </c>
      <c r="I175" s="289" t="s">
        <v>140</v>
      </c>
      <c r="J175" s="247" t="s">
        <v>82</v>
      </c>
      <c r="K175" s="237">
        <v>30</v>
      </c>
    </row>
    <row r="176" spans="1:14" s="51" customFormat="1" ht="21" customHeight="1" x14ac:dyDescent="0.2">
      <c r="A176" s="47"/>
      <c r="B176" s="276" t="s">
        <v>45</v>
      </c>
      <c r="C176" s="238">
        <v>992</v>
      </c>
      <c r="D176" s="239" t="s">
        <v>41</v>
      </c>
      <c r="E176" s="239" t="s">
        <v>24</v>
      </c>
      <c r="F176" s="240"/>
      <c r="G176" s="240"/>
      <c r="H176" s="240"/>
      <c r="I176" s="240"/>
      <c r="J176" s="239"/>
      <c r="K176" s="241">
        <f>K177</f>
        <v>100</v>
      </c>
      <c r="L176" s="120"/>
      <c r="M176" s="121"/>
      <c r="N176" s="121"/>
    </row>
    <row r="177" spans="1:11" ht="21.75" customHeight="1" x14ac:dyDescent="0.25">
      <c r="A177" s="31"/>
      <c r="B177" s="276" t="s">
        <v>46</v>
      </c>
      <c r="C177" s="238">
        <v>992</v>
      </c>
      <c r="D177" s="239" t="s">
        <v>41</v>
      </c>
      <c r="E177" s="239" t="s">
        <v>25</v>
      </c>
      <c r="F177" s="240"/>
      <c r="G177" s="240"/>
      <c r="H177" s="240"/>
      <c r="I177" s="240"/>
      <c r="J177" s="239"/>
      <c r="K177" s="241">
        <f>K178</f>
        <v>100</v>
      </c>
    </row>
    <row r="178" spans="1:11" ht="60" x14ac:dyDescent="0.25">
      <c r="A178" s="31"/>
      <c r="B178" s="275" t="s">
        <v>122</v>
      </c>
      <c r="C178" s="246">
        <v>992</v>
      </c>
      <c r="D178" s="247" t="s">
        <v>41</v>
      </c>
      <c r="E178" s="247" t="s">
        <v>25</v>
      </c>
      <c r="F178" s="289" t="s">
        <v>101</v>
      </c>
      <c r="G178" s="289" t="s">
        <v>67</v>
      </c>
      <c r="H178" s="289" t="s">
        <v>24</v>
      </c>
      <c r="I178" s="289" t="s">
        <v>135</v>
      </c>
      <c r="J178" s="247"/>
      <c r="K178" s="237">
        <f>K179</f>
        <v>100</v>
      </c>
    </row>
    <row r="179" spans="1:11" ht="30" customHeight="1" x14ac:dyDescent="0.25">
      <c r="A179" s="31"/>
      <c r="B179" s="277" t="s">
        <v>121</v>
      </c>
      <c r="C179" s="246">
        <v>992</v>
      </c>
      <c r="D179" s="247" t="s">
        <v>41</v>
      </c>
      <c r="E179" s="247" t="s">
        <v>25</v>
      </c>
      <c r="F179" s="289" t="s">
        <v>101</v>
      </c>
      <c r="G179" s="289" t="s">
        <v>76</v>
      </c>
      <c r="H179" s="289" t="s">
        <v>24</v>
      </c>
      <c r="I179" s="289" t="s">
        <v>135</v>
      </c>
      <c r="J179" s="247"/>
      <c r="K179" s="237">
        <f>K180</f>
        <v>100</v>
      </c>
    </row>
    <row r="180" spans="1:11" ht="33" customHeight="1" x14ac:dyDescent="0.25">
      <c r="A180" s="31"/>
      <c r="B180" s="275" t="s">
        <v>58</v>
      </c>
      <c r="C180" s="246">
        <v>992</v>
      </c>
      <c r="D180" s="247" t="s">
        <v>41</v>
      </c>
      <c r="E180" s="247" t="s">
        <v>25</v>
      </c>
      <c r="F180" s="289" t="s">
        <v>101</v>
      </c>
      <c r="G180" s="289" t="s">
        <v>76</v>
      </c>
      <c r="H180" s="289" t="s">
        <v>24</v>
      </c>
      <c r="I180" s="289" t="s">
        <v>143</v>
      </c>
      <c r="J180" s="247"/>
      <c r="K180" s="237">
        <f>K181</f>
        <v>100</v>
      </c>
    </row>
    <row r="181" spans="1:11" ht="30" x14ac:dyDescent="0.25">
      <c r="A181" s="31"/>
      <c r="B181" s="275" t="s">
        <v>81</v>
      </c>
      <c r="C181" s="246">
        <v>992</v>
      </c>
      <c r="D181" s="247" t="s">
        <v>41</v>
      </c>
      <c r="E181" s="247" t="s">
        <v>25</v>
      </c>
      <c r="F181" s="289" t="s">
        <v>101</v>
      </c>
      <c r="G181" s="289" t="s">
        <v>76</v>
      </c>
      <c r="H181" s="289" t="s">
        <v>24</v>
      </c>
      <c r="I181" s="289" t="s">
        <v>143</v>
      </c>
      <c r="J181" s="247" t="s">
        <v>82</v>
      </c>
      <c r="K181" s="237">
        <v>100</v>
      </c>
    </row>
    <row r="182" spans="1:11" x14ac:dyDescent="0.25">
      <c r="A182" s="67"/>
      <c r="B182" s="68"/>
      <c r="C182" s="69"/>
      <c r="D182" s="59"/>
      <c r="E182" s="59"/>
      <c r="F182" s="59"/>
      <c r="G182" s="59"/>
      <c r="H182" s="59"/>
      <c r="I182" s="59"/>
      <c r="J182" s="59"/>
      <c r="K182" s="70"/>
    </row>
    <row r="183" spans="1:11" ht="18.75" x14ac:dyDescent="0.3">
      <c r="B183" s="394" t="s">
        <v>397</v>
      </c>
      <c r="C183" s="395"/>
      <c r="D183" s="395"/>
      <c r="E183" s="395"/>
      <c r="F183" s="395"/>
      <c r="G183" s="395"/>
      <c r="H183" s="395"/>
      <c r="I183" s="395"/>
      <c r="J183" s="395"/>
      <c r="K183" s="395"/>
    </row>
  </sheetData>
  <autoFilter ref="A11:K181"/>
  <mergeCells count="10">
    <mergeCell ref="C1:K1"/>
    <mergeCell ref="C2:K2"/>
    <mergeCell ref="C3:K3"/>
    <mergeCell ref="C4:K4"/>
    <mergeCell ref="A6:K6"/>
    <mergeCell ref="B183:K183"/>
    <mergeCell ref="A7:K7"/>
    <mergeCell ref="F9:I9"/>
    <mergeCell ref="F10:I10"/>
    <mergeCell ref="C5:K5"/>
  </mergeCells>
  <phoneticPr fontId="34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"/>
  <sheetViews>
    <sheetView view="pageBreakPreview" zoomScale="60" zoomScaleNormal="80" workbookViewId="0">
      <selection activeCell="C14" sqref="C14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164"/>
      <c r="C1" s="171" t="s">
        <v>394</v>
      </c>
    </row>
    <row r="2" spans="1:13" ht="15.75" x14ac:dyDescent="0.25">
      <c r="B2" s="164"/>
      <c r="C2" s="165" t="s">
        <v>0</v>
      </c>
      <c r="L2" s="166"/>
      <c r="M2" s="166"/>
    </row>
    <row r="3" spans="1:13" ht="15.75" x14ac:dyDescent="0.25">
      <c r="B3" s="164"/>
      <c r="C3" s="165" t="s">
        <v>1</v>
      </c>
    </row>
    <row r="4" spans="1:13" ht="15.75" x14ac:dyDescent="0.25">
      <c r="B4" s="164"/>
      <c r="C4" s="165" t="s">
        <v>2</v>
      </c>
    </row>
    <row r="5" spans="1:13" x14ac:dyDescent="0.25">
      <c r="B5" s="164"/>
      <c r="C5" s="163"/>
    </row>
    <row r="6" spans="1:13" ht="18.75" x14ac:dyDescent="0.3">
      <c r="A6" s="162"/>
    </row>
    <row r="7" spans="1:13" ht="4.5" customHeight="1" x14ac:dyDescent="0.3">
      <c r="A7" s="161"/>
      <c r="B7" s="160"/>
      <c r="C7" s="160"/>
    </row>
    <row r="8" spans="1:13" ht="46.5" customHeight="1" x14ac:dyDescent="0.25">
      <c r="A8" s="402" t="s">
        <v>396</v>
      </c>
      <c r="B8" s="403"/>
      <c r="C8" s="403"/>
    </row>
    <row r="9" spans="1:13" ht="18.75" x14ac:dyDescent="0.25">
      <c r="A9" s="403"/>
      <c r="B9" s="403"/>
      <c r="C9" s="403"/>
    </row>
    <row r="10" spans="1:13" ht="18.75" x14ac:dyDescent="0.25">
      <c r="B10" s="159"/>
      <c r="C10" s="158" t="s">
        <v>3</v>
      </c>
    </row>
    <row r="11" spans="1:13" ht="93.75" x14ac:dyDescent="0.25">
      <c r="A11" s="157" t="s">
        <v>229</v>
      </c>
      <c r="B11" s="157" t="s">
        <v>255</v>
      </c>
      <c r="C11" s="71" t="s">
        <v>160</v>
      </c>
      <c r="D11" s="34" t="s">
        <v>127</v>
      </c>
      <c r="E11" s="34" t="s">
        <v>126</v>
      </c>
    </row>
    <row r="12" spans="1:13" s="153" customFormat="1" ht="50.1" customHeight="1" x14ac:dyDescent="0.25">
      <c r="A12" s="358" t="s">
        <v>254</v>
      </c>
      <c r="B12" s="307" t="s">
        <v>253</v>
      </c>
      <c r="C12" s="155">
        <f>C20+C15+C18-C16-C19</f>
        <v>0</v>
      </c>
      <c r="G12" s="156"/>
    </row>
    <row r="13" spans="1:13" ht="21" customHeight="1" x14ac:dyDescent="0.25">
      <c r="A13" s="308"/>
      <c r="B13" s="308" t="s">
        <v>252</v>
      </c>
      <c r="C13" s="154"/>
    </row>
    <row r="14" spans="1:13" ht="50.1" customHeight="1" x14ac:dyDescent="0.25">
      <c r="A14" s="291" t="s">
        <v>251</v>
      </c>
      <c r="B14" s="291" t="s">
        <v>250</v>
      </c>
      <c r="C14" s="359">
        <f>C15-C16</f>
        <v>0</v>
      </c>
    </row>
    <row r="15" spans="1:13" ht="50.1" customHeight="1" x14ac:dyDescent="0.25">
      <c r="A15" s="310" t="s">
        <v>495</v>
      </c>
      <c r="B15" s="310" t="s">
        <v>249</v>
      </c>
      <c r="C15" s="154">
        <v>0</v>
      </c>
    </row>
    <row r="16" spans="1:13" ht="50.1" customHeight="1" x14ac:dyDescent="0.25">
      <c r="A16" s="310" t="s">
        <v>496</v>
      </c>
      <c r="B16" s="310" t="s">
        <v>497</v>
      </c>
      <c r="C16" s="154">
        <v>0</v>
      </c>
    </row>
    <row r="17" spans="1:256" ht="50.1" customHeight="1" x14ac:dyDescent="0.25">
      <c r="A17" s="309" t="s">
        <v>247</v>
      </c>
      <c r="B17" s="291" t="s">
        <v>246</v>
      </c>
      <c r="C17" s="155">
        <f>C18-C19</f>
        <v>0</v>
      </c>
    </row>
    <row r="18" spans="1:256" ht="50.1" customHeight="1" x14ac:dyDescent="0.25">
      <c r="A18" s="290" t="s">
        <v>494</v>
      </c>
      <c r="B18" s="290" t="s">
        <v>248</v>
      </c>
      <c r="C18" s="154">
        <v>0</v>
      </c>
    </row>
    <row r="19" spans="1:256" ht="50.1" customHeight="1" x14ac:dyDescent="0.25">
      <c r="A19" s="305" t="s">
        <v>245</v>
      </c>
      <c r="B19" s="311" t="s">
        <v>244</v>
      </c>
      <c r="C19" s="306">
        <v>0</v>
      </c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  <c r="BN19" s="108"/>
      <c r="BO19" s="108"/>
      <c r="BP19" s="108"/>
      <c r="BQ19" s="108"/>
      <c r="BR19" s="108"/>
      <c r="BS19" s="108"/>
      <c r="BT19" s="108"/>
      <c r="BU19" s="108"/>
      <c r="BV19" s="108"/>
      <c r="BW19" s="108"/>
      <c r="BX19" s="108"/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8"/>
      <c r="CL19" s="108"/>
      <c r="CM19" s="108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08"/>
      <c r="DA19" s="108"/>
      <c r="DB19" s="108"/>
      <c r="DC19" s="108"/>
      <c r="DD19" s="108"/>
      <c r="DE19" s="108"/>
      <c r="DF19" s="108"/>
      <c r="DG19" s="108"/>
      <c r="DH19" s="108"/>
      <c r="DI19" s="108"/>
      <c r="DJ19" s="108"/>
      <c r="DK19" s="108"/>
      <c r="DL19" s="108"/>
      <c r="DM19" s="108"/>
      <c r="DN19" s="108"/>
      <c r="DO19" s="108"/>
      <c r="DP19" s="108"/>
      <c r="DQ19" s="108"/>
      <c r="DR19" s="108"/>
      <c r="DS19" s="108"/>
      <c r="DT19" s="108"/>
      <c r="DU19" s="108"/>
      <c r="DV19" s="108"/>
      <c r="DW19" s="108"/>
      <c r="DX19" s="108"/>
      <c r="DY19" s="108"/>
      <c r="DZ19" s="108"/>
      <c r="EA19" s="108"/>
      <c r="EB19" s="108"/>
      <c r="EC19" s="108"/>
      <c r="ED19" s="108"/>
      <c r="EE19" s="108"/>
      <c r="EF19" s="108"/>
      <c r="EG19" s="108"/>
      <c r="EH19" s="108"/>
      <c r="EI19" s="108"/>
      <c r="EJ19" s="108"/>
      <c r="EK19" s="108"/>
      <c r="EL19" s="108"/>
      <c r="EM19" s="108"/>
      <c r="EN19" s="108"/>
      <c r="EO19" s="108"/>
      <c r="EP19" s="108"/>
      <c r="EQ19" s="108"/>
      <c r="ER19" s="108"/>
      <c r="ES19" s="108"/>
      <c r="ET19" s="108"/>
      <c r="EU19" s="108"/>
      <c r="EV19" s="108"/>
      <c r="EW19" s="108"/>
      <c r="EX19" s="108"/>
      <c r="EY19" s="108"/>
      <c r="EZ19" s="108"/>
      <c r="FA19" s="108"/>
      <c r="FB19" s="108"/>
      <c r="FC19" s="108"/>
      <c r="FD19" s="108"/>
      <c r="FE19" s="108"/>
      <c r="FF19" s="108"/>
      <c r="FG19" s="108"/>
      <c r="FH19" s="108"/>
      <c r="FI19" s="108"/>
      <c r="FJ19" s="108"/>
      <c r="FK19" s="108"/>
      <c r="FL19" s="108"/>
      <c r="FM19" s="108"/>
      <c r="FN19" s="108"/>
      <c r="FO19" s="108"/>
      <c r="FP19" s="108"/>
      <c r="FQ19" s="108"/>
      <c r="FR19" s="108"/>
      <c r="FS19" s="108"/>
      <c r="FT19" s="108"/>
      <c r="FU19" s="108"/>
      <c r="FV19" s="108"/>
      <c r="FW19" s="108"/>
      <c r="FX19" s="108"/>
      <c r="FY19" s="108"/>
      <c r="FZ19" s="108"/>
      <c r="GA19" s="108"/>
      <c r="GB19" s="108"/>
      <c r="GC19" s="108"/>
      <c r="GD19" s="108"/>
      <c r="GE19" s="108"/>
      <c r="GF19" s="108"/>
      <c r="GG19" s="108"/>
      <c r="GH19" s="108"/>
      <c r="GI19" s="108"/>
      <c r="GJ19" s="108"/>
      <c r="GK19" s="108"/>
      <c r="GL19" s="108"/>
      <c r="GM19" s="108"/>
      <c r="GN19" s="108"/>
      <c r="GO19" s="108"/>
      <c r="GP19" s="108"/>
      <c r="GQ19" s="108"/>
      <c r="GR19" s="108"/>
      <c r="GS19" s="108"/>
      <c r="GT19" s="108"/>
      <c r="GU19" s="108"/>
      <c r="GV19" s="108"/>
      <c r="GW19" s="108"/>
      <c r="GX19" s="108"/>
      <c r="GY19" s="108"/>
      <c r="GZ19" s="108"/>
      <c r="HA19" s="108"/>
      <c r="HB19" s="108"/>
      <c r="HC19" s="108"/>
      <c r="HD19" s="108"/>
      <c r="HE19" s="108"/>
      <c r="HF19" s="108"/>
      <c r="HG19" s="108"/>
      <c r="HH19" s="108"/>
      <c r="HI19" s="108"/>
      <c r="HJ19" s="108"/>
      <c r="HK19" s="108"/>
      <c r="HL19" s="108"/>
      <c r="HM19" s="108"/>
      <c r="HN19" s="108"/>
      <c r="HO19" s="108"/>
      <c r="HP19" s="108"/>
      <c r="HQ19" s="108"/>
      <c r="HR19" s="108"/>
      <c r="HS19" s="108"/>
      <c r="HT19" s="108"/>
      <c r="HU19" s="108"/>
      <c r="HV19" s="108"/>
      <c r="HW19" s="108"/>
      <c r="HX19" s="108"/>
      <c r="HY19" s="108"/>
      <c r="HZ19" s="108"/>
      <c r="IA19" s="108"/>
      <c r="IB19" s="108"/>
      <c r="IC19" s="108"/>
      <c r="ID19" s="108"/>
      <c r="IE19" s="108"/>
      <c r="IF19" s="108"/>
      <c r="IG19" s="108"/>
      <c r="IH19" s="108"/>
      <c r="II19" s="108"/>
      <c r="IJ19" s="108"/>
      <c r="IK19" s="108"/>
      <c r="IL19" s="108"/>
      <c r="IM19" s="108"/>
      <c r="IN19" s="108"/>
      <c r="IO19" s="108"/>
      <c r="IP19" s="108"/>
      <c r="IQ19" s="108"/>
      <c r="IR19" s="108"/>
      <c r="IS19" s="108"/>
      <c r="IT19" s="108"/>
      <c r="IU19" s="108"/>
      <c r="IV19" s="108"/>
    </row>
    <row r="20" spans="1:256" s="153" customFormat="1" ht="50.1" customHeight="1" x14ac:dyDescent="0.25">
      <c r="A20" s="291" t="s">
        <v>243</v>
      </c>
      <c r="B20" s="291" t="s">
        <v>242</v>
      </c>
      <c r="C20" s="155">
        <f>C21+C25</f>
        <v>0</v>
      </c>
    </row>
    <row r="21" spans="1:256" ht="50.1" customHeight="1" x14ac:dyDescent="0.25">
      <c r="A21" s="290" t="s">
        <v>491</v>
      </c>
      <c r="B21" s="290" t="s">
        <v>488</v>
      </c>
      <c r="C21" s="312">
        <f>C22</f>
        <v>-20930</v>
      </c>
    </row>
    <row r="22" spans="1:256" ht="50.1" customHeight="1" x14ac:dyDescent="0.25">
      <c r="A22" s="290" t="s">
        <v>490</v>
      </c>
      <c r="B22" s="290" t="s">
        <v>489</v>
      </c>
      <c r="C22" s="312">
        <f>C23</f>
        <v>-20930</v>
      </c>
    </row>
    <row r="23" spans="1:256" ht="50.1" customHeight="1" x14ac:dyDescent="0.25">
      <c r="A23" s="290" t="s">
        <v>241</v>
      </c>
      <c r="B23" s="290" t="s">
        <v>240</v>
      </c>
      <c r="C23" s="313">
        <f>C24</f>
        <v>-20930</v>
      </c>
    </row>
    <row r="24" spans="1:256" ht="50.1" customHeight="1" x14ac:dyDescent="0.25">
      <c r="A24" s="290" t="s">
        <v>239</v>
      </c>
      <c r="B24" s="290" t="s">
        <v>238</v>
      </c>
      <c r="C24" s="314">
        <v>-20930</v>
      </c>
    </row>
    <row r="25" spans="1:256" ht="50.1" customHeight="1" x14ac:dyDescent="0.25">
      <c r="A25" s="290" t="s">
        <v>237</v>
      </c>
      <c r="B25" s="290" t="s">
        <v>236</v>
      </c>
      <c r="C25" s="314">
        <f>C26</f>
        <v>20930</v>
      </c>
    </row>
    <row r="26" spans="1:256" ht="50.1" customHeight="1" x14ac:dyDescent="0.25">
      <c r="A26" s="290" t="s">
        <v>492</v>
      </c>
      <c r="B26" s="290" t="s">
        <v>236</v>
      </c>
      <c r="C26" s="314">
        <f>C27</f>
        <v>20930</v>
      </c>
    </row>
    <row r="27" spans="1:256" ht="50.1" customHeight="1" x14ac:dyDescent="0.25">
      <c r="A27" s="290" t="s">
        <v>235</v>
      </c>
      <c r="B27" s="290" t="s">
        <v>234</v>
      </c>
      <c r="C27" s="314">
        <f>C28</f>
        <v>20930</v>
      </c>
    </row>
    <row r="28" spans="1:256" ht="50.1" customHeight="1" x14ac:dyDescent="0.25">
      <c r="A28" s="290" t="s">
        <v>233</v>
      </c>
      <c r="B28" s="290" t="s">
        <v>232</v>
      </c>
      <c r="C28" s="314">
        <v>20930</v>
      </c>
    </row>
    <row r="30" spans="1:256" ht="18.75" x14ac:dyDescent="0.3">
      <c r="A30" s="401" t="s">
        <v>231</v>
      </c>
      <c r="B30" s="401"/>
      <c r="C30" s="401"/>
      <c r="D30" s="139"/>
      <c r="E30" s="139"/>
      <c r="F30" s="139"/>
    </row>
    <row r="31" spans="1:256" ht="18.75" x14ac:dyDescent="0.25">
      <c r="C31" s="152"/>
    </row>
  </sheetData>
  <mergeCells count="3">
    <mergeCell ref="A30:C30"/>
    <mergeCell ref="A8:C8"/>
    <mergeCell ref="A9:C9"/>
  </mergeCells>
  <phoneticPr fontId="34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topLeftCell="A5" zoomScale="80" zoomScaleNormal="100" zoomScaleSheetLayoutView="80" workbookViewId="0">
      <selection activeCell="A9" sqref="A9:B9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1" t="s">
        <v>341</v>
      </c>
    </row>
    <row r="2" spans="1:2" ht="15.75" x14ac:dyDescent="0.25">
      <c r="B2" s="171" t="s">
        <v>0</v>
      </c>
    </row>
    <row r="3" spans="1:2" ht="15.75" x14ac:dyDescent="0.25">
      <c r="B3" s="171" t="s">
        <v>1</v>
      </c>
    </row>
    <row r="4" spans="1:2" ht="15.75" x14ac:dyDescent="0.25">
      <c r="B4" s="171" t="s">
        <v>2</v>
      </c>
    </row>
    <row r="5" spans="1:2" x14ac:dyDescent="0.25">
      <c r="B5" s="182"/>
    </row>
    <row r="9" spans="1:2" ht="109.5" customHeight="1" x14ac:dyDescent="0.25">
      <c r="A9" s="384" t="s">
        <v>395</v>
      </c>
      <c r="B9" s="385"/>
    </row>
    <row r="10" spans="1:2" ht="18.75" x14ac:dyDescent="0.25">
      <c r="A10" s="221"/>
      <c r="B10" s="221"/>
    </row>
    <row r="11" spans="1:2" ht="18.75" x14ac:dyDescent="0.3">
      <c r="A11" s="222"/>
      <c r="B11" s="222" t="s">
        <v>3</v>
      </c>
    </row>
    <row r="12" spans="1:2" ht="18.75" x14ac:dyDescent="0.25">
      <c r="A12" s="196" t="s">
        <v>342</v>
      </c>
      <c r="B12" s="223" t="s">
        <v>343</v>
      </c>
    </row>
    <row r="13" spans="1:2" ht="18.75" x14ac:dyDescent="0.25">
      <c r="A13" s="224">
        <v>1</v>
      </c>
      <c r="B13" s="224">
        <v>2</v>
      </c>
    </row>
    <row r="14" spans="1:2" ht="37.5" x14ac:dyDescent="0.25">
      <c r="A14" s="300" t="s">
        <v>344</v>
      </c>
      <c r="B14" s="301">
        <v>70</v>
      </c>
    </row>
    <row r="15" spans="1:2" ht="37.5" x14ac:dyDescent="0.25">
      <c r="A15" s="300" t="s">
        <v>487</v>
      </c>
      <c r="B15" s="206">
        <v>63.4</v>
      </c>
    </row>
    <row r="16" spans="1:2" ht="75" x14ac:dyDescent="0.25">
      <c r="A16" s="300" t="s">
        <v>467</v>
      </c>
      <c r="B16" s="272">
        <v>50.8</v>
      </c>
    </row>
    <row r="17" spans="1:3" ht="18.75" x14ac:dyDescent="0.3">
      <c r="A17" s="225" t="s">
        <v>345</v>
      </c>
      <c r="B17" s="272">
        <f>SUM(B14:B15:B16)</f>
        <v>184.2</v>
      </c>
    </row>
    <row r="19" spans="1:3" ht="18.75" x14ac:dyDescent="0.3">
      <c r="A19" s="404" t="s">
        <v>389</v>
      </c>
      <c r="B19" s="404"/>
      <c r="C19" s="404"/>
    </row>
  </sheetData>
  <mergeCells count="2">
    <mergeCell ref="A9:B9"/>
    <mergeCell ref="A19:C19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расчетчик</cp:lastModifiedBy>
  <cp:lastPrinted>2018-12-28T11:08:16Z</cp:lastPrinted>
  <dcterms:created xsi:type="dcterms:W3CDTF">2010-11-10T14:00:24Z</dcterms:created>
  <dcterms:modified xsi:type="dcterms:W3CDTF">2018-12-29T07:46:08Z</dcterms:modified>
</cp:coreProperties>
</file>