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1395" windowWidth="12855" windowHeight="8490" tabRatio="849" firstSheet="1" activeTab="6"/>
  </bookViews>
  <sheets>
    <sheet name="Прил0" sheetId="48" r:id="rId1"/>
    <sheet name="Прил 1" sheetId="41" r:id="rId2"/>
    <sheet name="Прил 2" sheetId="44" r:id="rId3"/>
    <sheet name="прил3" sheetId="6" r:id="rId4"/>
    <sheet name="прил.4" sheetId="40" r:id="rId5"/>
    <sheet name="прил._5" sheetId="24" r:id="rId6"/>
    <sheet name="Прил 6" sheetId="42" r:id="rId7"/>
    <sheet name="прил 7" sheetId="46" r:id="rId8"/>
    <sheet name="Прил 10+" sheetId="47" state="hidden" r:id="rId9"/>
    <sheet name="прил 8" sheetId="52" state="hidden" r:id="rId10"/>
    <sheet name="Заимст 8" sheetId="51" r:id="rId11"/>
    <sheet name="Заимст ин 9" sheetId="53" state="hidden" r:id="rId12"/>
    <sheet name="Гарант 10" sheetId="49" state="hidden" r:id="rId13"/>
    <sheet name="Гарант ин 11" sheetId="54" state="hidden" r:id="rId14"/>
    <sheet name="нормативы 13" sheetId="50" state="hidden" r:id="rId15"/>
  </sheets>
  <externalReferences>
    <externalReference r:id="rId16"/>
  </externalReferences>
  <definedNames>
    <definedName name="_xlnm._FilterDatabase" localSheetId="5" hidden="1">прил._5!$A$12:$K$182</definedName>
    <definedName name="_xlnm._FilterDatabase" localSheetId="4" hidden="1">прил.4!$A$10:$H$135</definedName>
    <definedName name="_xlnm.Print_Area" localSheetId="1">'Прил 1'!$A$1:$K$42</definedName>
    <definedName name="_xlnm.Print_Area" localSheetId="2">'Прил 2'!$A$1:$E$24</definedName>
    <definedName name="_xlnm.Print_Area" localSheetId="6">'Прил 6'!$A$1:$H$24</definedName>
    <definedName name="_xlnm.Print_Area" localSheetId="7">'прил 7'!$A$1:$E$21</definedName>
    <definedName name="_xlnm.Print_Area" localSheetId="9">'прил 8'!$A$1</definedName>
    <definedName name="_xlnm.Print_Area" localSheetId="5">прил._5!$A$1:$M$197</definedName>
    <definedName name="_xlnm.Print_Area" localSheetId="4">прил.4!$A$1:$L$146</definedName>
    <definedName name="_xlnm.Print_Area" localSheetId="0">Прил0!$A$1:$B$86</definedName>
    <definedName name="_xlnm.Print_Area" localSheetId="3">прил3!$A$1:$L$47</definedName>
  </definedNames>
  <calcPr calcId="145621"/>
</workbook>
</file>

<file path=xl/calcChain.xml><?xml version="1.0" encoding="utf-8"?>
<calcChain xmlns="http://schemas.openxmlformats.org/spreadsheetml/2006/main">
  <c r="D13" i="42" l="1"/>
  <c r="E13" i="42"/>
  <c r="F13" i="42"/>
  <c r="F19" i="42"/>
  <c r="M162" i="24" l="1"/>
  <c r="K87" i="24" l="1"/>
  <c r="H60" i="40" l="1"/>
  <c r="H59" i="40" s="1"/>
  <c r="K14" i="40"/>
  <c r="K17" i="40"/>
  <c r="K21" i="40"/>
  <c r="H21" i="40"/>
  <c r="K27" i="40"/>
  <c r="K32" i="40"/>
  <c r="H32" i="40"/>
  <c r="K37" i="40"/>
  <c r="K42" i="40"/>
  <c r="K43" i="40"/>
  <c r="K48" i="40"/>
  <c r="K49" i="40"/>
  <c r="K61" i="40"/>
  <c r="K66" i="40"/>
  <c r="K65" i="40" s="1"/>
  <c r="K64" i="40" s="1"/>
  <c r="K63" i="40" s="1"/>
  <c r="K62" i="40" s="1"/>
  <c r="K70" i="40"/>
  <c r="K73" i="40"/>
  <c r="K77" i="40"/>
  <c r="H77" i="40"/>
  <c r="K83" i="40"/>
  <c r="H83" i="40"/>
  <c r="K86" i="40"/>
  <c r="H86" i="40"/>
  <c r="K91" i="40"/>
  <c r="H91" i="40"/>
  <c r="H87" i="40" s="1"/>
  <c r="K93" i="40"/>
  <c r="K87" i="40" s="1"/>
  <c r="K97" i="40"/>
  <c r="H97" i="40"/>
  <c r="K101" i="40"/>
  <c r="H101" i="40"/>
  <c r="K102" i="40"/>
  <c r="H102" i="40"/>
  <c r="K103" i="40"/>
  <c r="I103" i="40"/>
  <c r="H103" i="40"/>
  <c r="K104" i="40"/>
  <c r="K106" i="40"/>
  <c r="I106" i="40"/>
  <c r="H106" i="40"/>
  <c r="I104" i="40"/>
  <c r="H104" i="40"/>
  <c r="I108" i="40"/>
  <c r="H108" i="40"/>
  <c r="K111" i="40"/>
  <c r="K118" i="40"/>
  <c r="K116" i="40" s="1"/>
  <c r="K115" i="40" s="1"/>
  <c r="K121" i="40"/>
  <c r="K123" i="40"/>
  <c r="H116" i="40"/>
  <c r="L117" i="40"/>
  <c r="K181" i="24"/>
  <c r="K180" i="24" s="1"/>
  <c r="K179" i="24" s="1"/>
  <c r="K178" i="24" s="1"/>
  <c r="L161" i="24"/>
  <c r="L160" i="24" s="1"/>
  <c r="L159" i="24" s="1"/>
  <c r="L158" i="24" s="1"/>
  <c r="K36" i="6" s="1"/>
  <c r="K161" i="24"/>
  <c r="K160" i="24" s="1"/>
  <c r="K159" i="24" s="1"/>
  <c r="K158" i="24" s="1"/>
  <c r="L123" i="24"/>
  <c r="L122" i="24" s="1"/>
  <c r="K30" i="6" s="1"/>
  <c r="L94" i="24"/>
  <c r="L93" i="24" s="1"/>
  <c r="L92" i="24" s="1"/>
  <c r="L91" i="24" s="1"/>
  <c r="K75" i="24"/>
  <c r="K74" i="24" s="1"/>
  <c r="K73" i="24" s="1"/>
  <c r="K72" i="24" s="1"/>
  <c r="K65" i="24"/>
  <c r="K64" i="24" s="1"/>
  <c r="K63" i="24" s="1"/>
  <c r="L35" i="24"/>
  <c r="K35" i="24"/>
  <c r="M38" i="24"/>
  <c r="J103" i="40" s="1"/>
  <c r="H100" i="40" l="1"/>
  <c r="H99" i="40" s="1"/>
  <c r="L103" i="40"/>
  <c r="K100" i="40"/>
  <c r="C18" i="44"/>
  <c r="B127" i="24" l="1"/>
  <c r="B13" i="40" l="1"/>
  <c r="K36" i="41" l="1"/>
  <c r="K37" i="41"/>
  <c r="G15" i="6"/>
  <c r="H15" i="6"/>
  <c r="I15" i="6"/>
  <c r="J15" i="6"/>
  <c r="L139" i="40"/>
  <c r="L143" i="40"/>
  <c r="H130" i="40"/>
  <c r="H129" i="40" s="1"/>
  <c r="L27" i="40" l="1"/>
  <c r="M85" i="24"/>
  <c r="L51" i="24"/>
  <c r="L50" i="24" s="1"/>
  <c r="L49" i="24" s="1"/>
  <c r="M49" i="24" s="1"/>
  <c r="M52" i="24"/>
  <c r="K30" i="24"/>
  <c r="K29" i="24" s="1"/>
  <c r="K28" i="24" s="1"/>
  <c r="M51" i="24" l="1"/>
  <c r="M50" i="24"/>
  <c r="D14" i="46"/>
  <c r="D15" i="46"/>
  <c r="D13" i="46"/>
  <c r="C16" i="46"/>
  <c r="L79" i="40" l="1"/>
  <c r="C14" i="51" l="1"/>
  <c r="H126" i="40"/>
  <c r="H125" i="40" s="1"/>
  <c r="I142" i="40"/>
  <c r="I141" i="40" s="1"/>
  <c r="I140" i="40" s="1"/>
  <c r="J142" i="40"/>
  <c r="J141" i="40" s="1"/>
  <c r="J140" i="40" s="1"/>
  <c r="K142" i="40"/>
  <c r="H142" i="40"/>
  <c r="H141" i="40" s="1"/>
  <c r="H140" i="40" s="1"/>
  <c r="I78" i="40"/>
  <c r="J78" i="40"/>
  <c r="K78" i="40"/>
  <c r="H78" i="40"/>
  <c r="L78" i="40" l="1"/>
  <c r="K141" i="40"/>
  <c r="L142" i="40"/>
  <c r="I26" i="40"/>
  <c r="I25" i="40" s="1"/>
  <c r="J26" i="40"/>
  <c r="J25" i="40" s="1"/>
  <c r="K26" i="40"/>
  <c r="H26" i="40"/>
  <c r="H25" i="40" s="1"/>
  <c r="I20" i="40"/>
  <c r="I19" i="40" s="1"/>
  <c r="I18" i="40" s="1"/>
  <c r="J20" i="40"/>
  <c r="J19" i="40" s="1"/>
  <c r="J18" i="40" s="1"/>
  <c r="K20" i="40"/>
  <c r="K19" i="40" s="1"/>
  <c r="K18" i="40" s="1"/>
  <c r="H20" i="40"/>
  <c r="L120" i="24"/>
  <c r="L119" i="24" s="1"/>
  <c r="L118" i="24" s="1"/>
  <c r="K120" i="24"/>
  <c r="K119" i="24" s="1"/>
  <c r="K118" i="24" s="1"/>
  <c r="M117" i="24"/>
  <c r="L116" i="24"/>
  <c r="K116" i="24"/>
  <c r="L84" i="24"/>
  <c r="K84" i="24"/>
  <c r="K83" i="24" s="1"/>
  <c r="M116" i="24" l="1"/>
  <c r="K140" i="40"/>
  <c r="L140" i="40" s="1"/>
  <c r="L141" i="40"/>
  <c r="L83" i="24"/>
  <c r="M83" i="24" s="1"/>
  <c r="M84" i="24"/>
  <c r="K25" i="40"/>
  <c r="L25" i="40" s="1"/>
  <c r="L26" i="40"/>
  <c r="L81" i="24"/>
  <c r="L80" i="24" s="1"/>
  <c r="L79" i="24" s="1"/>
  <c r="K81" i="24"/>
  <c r="K80" i="24" s="1"/>
  <c r="K79" i="24" s="1"/>
  <c r="K78" i="24" s="1"/>
  <c r="K69" i="24"/>
  <c r="K68" i="24" s="1"/>
  <c r="K23" i="24"/>
  <c r="K22" i="24" s="1"/>
  <c r="K21" i="24" s="1"/>
  <c r="K18" i="24"/>
  <c r="K17" i="24" s="1"/>
  <c r="K16" i="24" s="1"/>
  <c r="E22" i="44"/>
  <c r="D21" i="44"/>
  <c r="D20" i="44" s="1"/>
  <c r="C21" i="44"/>
  <c r="D18" i="44"/>
  <c r="J12" i="41"/>
  <c r="J19" i="41"/>
  <c r="L78" i="24" l="1"/>
  <c r="K23" i="6" s="1"/>
  <c r="E21" i="44"/>
  <c r="C20" i="44"/>
  <c r="E18" i="44"/>
  <c r="D16" i="44"/>
  <c r="D15" i="44" s="1"/>
  <c r="C16" i="44"/>
  <c r="C15" i="44" s="1"/>
  <c r="D13" i="44"/>
  <c r="C13" i="44"/>
  <c r="E20" i="44" l="1"/>
  <c r="H65" i="40"/>
  <c r="K90" i="40"/>
  <c r="L130" i="24"/>
  <c r="K130" i="24"/>
  <c r="L142" i="24"/>
  <c r="K142" i="24"/>
  <c r="K141" i="24" s="1"/>
  <c r="K86" i="24"/>
  <c r="K77" i="24" s="1"/>
  <c r="D19" i="41"/>
  <c r="E19" i="41"/>
  <c r="F19" i="41"/>
  <c r="G19" i="41"/>
  <c r="H19" i="41"/>
  <c r="I19" i="41"/>
  <c r="C19" i="41"/>
  <c r="K13" i="41"/>
  <c r="C12" i="41"/>
  <c r="M130" i="24" l="1"/>
  <c r="D33" i="41" l="1"/>
  <c r="E33" i="41"/>
  <c r="F33" i="41"/>
  <c r="G33" i="41"/>
  <c r="H33" i="41"/>
  <c r="I33" i="41"/>
  <c r="J33" i="41"/>
  <c r="C33" i="41"/>
  <c r="C13" i="42"/>
  <c r="K44" i="24"/>
  <c r="K46" i="24"/>
  <c r="L48" i="24"/>
  <c r="K17" i="6" s="1"/>
  <c r="K48" i="24"/>
  <c r="K108" i="24"/>
  <c r="K107" i="24" s="1"/>
  <c r="K106" i="24" s="1"/>
  <c r="K114" i="24"/>
  <c r="K123" i="24"/>
  <c r="K125" i="24"/>
  <c r="M48" i="24" l="1"/>
  <c r="K128" i="24"/>
  <c r="K131" i="24"/>
  <c r="K133" i="24"/>
  <c r="L135" i="24"/>
  <c r="K135" i="24"/>
  <c r="K140" i="24"/>
  <c r="L150" i="24"/>
  <c r="K150" i="24"/>
  <c r="K149" i="24" s="1"/>
  <c r="K148" i="24" s="1"/>
  <c r="M156" i="24"/>
  <c r="L155" i="24"/>
  <c r="L154" i="24" s="1"/>
  <c r="K155" i="24"/>
  <c r="K154" i="24" s="1"/>
  <c r="M154" i="24" l="1"/>
  <c r="M155" i="24"/>
  <c r="K164" i="24"/>
  <c r="K187" i="24"/>
  <c r="K186" i="24" s="1"/>
  <c r="K185" i="24" s="1"/>
  <c r="K184" i="24" s="1"/>
  <c r="K183" i="24" s="1"/>
  <c r="M19" i="24"/>
  <c r="M24" i="24"/>
  <c r="M31" i="24"/>
  <c r="M36" i="24"/>
  <c r="M37" i="24"/>
  <c r="M39" i="24"/>
  <c r="J104" i="40" s="1"/>
  <c r="M42" i="24"/>
  <c r="M45" i="24"/>
  <c r="M47" i="24"/>
  <c r="M57" i="24"/>
  <c r="M60" i="24"/>
  <c r="M61" i="24"/>
  <c r="M62" i="24"/>
  <c r="M66" i="24"/>
  <c r="M70" i="24"/>
  <c r="J106" i="40" s="1"/>
  <c r="M76" i="24"/>
  <c r="J108" i="40" s="1"/>
  <c r="M79" i="24"/>
  <c r="M80" i="24"/>
  <c r="M81" i="24"/>
  <c r="M82" i="24"/>
  <c r="M90" i="24"/>
  <c r="M91" i="24"/>
  <c r="M92" i="24"/>
  <c r="M93" i="24"/>
  <c r="M94" i="24"/>
  <c r="M95" i="24"/>
  <c r="M101" i="24"/>
  <c r="M104" i="24"/>
  <c r="M109" i="24"/>
  <c r="M115" i="24"/>
  <c r="M126" i="24"/>
  <c r="M129" i="24"/>
  <c r="M132" i="24"/>
  <c r="M134" i="24"/>
  <c r="M143" i="24"/>
  <c r="M144" i="24"/>
  <c r="M151" i="24"/>
  <c r="M153" i="24"/>
  <c r="M163" i="24"/>
  <c r="M168" i="24"/>
  <c r="M175" i="24"/>
  <c r="M176" i="24"/>
  <c r="M182" i="24"/>
  <c r="M188" i="24"/>
  <c r="H134" i="40" l="1"/>
  <c r="H133" i="40" s="1"/>
  <c r="I92" i="40"/>
  <c r="J92" i="40"/>
  <c r="K92" i="40"/>
  <c r="H92" i="40"/>
  <c r="I138" i="40"/>
  <c r="I137" i="40" s="1"/>
  <c r="I136" i="40" s="1"/>
  <c r="J138" i="40"/>
  <c r="J137" i="40" s="1"/>
  <c r="J136" i="40" s="1"/>
  <c r="K138" i="40"/>
  <c r="H138" i="40"/>
  <c r="H137" i="40" s="1"/>
  <c r="H136" i="40" s="1"/>
  <c r="H33" i="40"/>
  <c r="K69" i="40"/>
  <c r="H69" i="40"/>
  <c r="H72" i="40"/>
  <c r="H76" i="40"/>
  <c r="H75" i="40" s="1"/>
  <c r="H74" i="40" s="1"/>
  <c r="H82" i="40"/>
  <c r="H85" i="40"/>
  <c r="H90" i="40"/>
  <c r="H96" i="40"/>
  <c r="K105" i="40"/>
  <c r="H105" i="40"/>
  <c r="K110" i="40"/>
  <c r="K109" i="40" s="1"/>
  <c r="H115" i="40"/>
  <c r="K120" i="40"/>
  <c r="H120" i="40"/>
  <c r="K122" i="40"/>
  <c r="H122" i="40"/>
  <c r="L14" i="40"/>
  <c r="L17" i="40"/>
  <c r="L20" i="40"/>
  <c r="L21" i="40"/>
  <c r="L22" i="40"/>
  <c r="L23" i="40"/>
  <c r="L24" i="40"/>
  <c r="L32" i="40"/>
  <c r="L34" i="40"/>
  <c r="L37" i="40"/>
  <c r="L42" i="40"/>
  <c r="L43" i="40"/>
  <c r="L48" i="40"/>
  <c r="L49" i="40"/>
  <c r="L53" i="40"/>
  <c r="L57" i="40"/>
  <c r="L61" i="40"/>
  <c r="L63" i="40"/>
  <c r="L64" i="40"/>
  <c r="L66" i="40"/>
  <c r="L70" i="40"/>
  <c r="L73" i="40"/>
  <c r="L77" i="40"/>
  <c r="L83" i="40"/>
  <c r="L86" i="40"/>
  <c r="L89" i="40"/>
  <c r="L91" i="40"/>
  <c r="L97" i="40"/>
  <c r="L101" i="40"/>
  <c r="L102" i="40"/>
  <c r="L104" i="40"/>
  <c r="L106" i="40"/>
  <c r="L111" i="40"/>
  <c r="L118" i="40"/>
  <c r="L121" i="40"/>
  <c r="L123" i="40"/>
  <c r="L127" i="40"/>
  <c r="L14" i="6"/>
  <c r="L23" i="6"/>
  <c r="L36" i="6"/>
  <c r="E14" i="44"/>
  <c r="E17" i="44"/>
  <c r="E19" i="44"/>
  <c r="K20" i="41"/>
  <c r="K21" i="41"/>
  <c r="K22" i="41"/>
  <c r="K24" i="41"/>
  <c r="K27" i="41"/>
  <c r="K28" i="41"/>
  <c r="K25" i="41"/>
  <c r="K29" i="41"/>
  <c r="K30" i="41"/>
  <c r="K34" i="41"/>
  <c r="K35" i="41"/>
  <c r="K12" i="41"/>
  <c r="K137" i="40" l="1"/>
  <c r="L138" i="40"/>
  <c r="L110" i="40"/>
  <c r="L120" i="40"/>
  <c r="L105" i="40"/>
  <c r="L69" i="40"/>
  <c r="L122" i="40"/>
  <c r="B18" i="40"/>
  <c r="M78" i="24"/>
  <c r="H19" i="40"/>
  <c r="H18" i="40" s="1"/>
  <c r="L19" i="40" l="1"/>
  <c r="K136" i="40"/>
  <c r="L136" i="40" s="1"/>
  <c r="L137" i="40"/>
  <c r="B16" i="46" l="1"/>
  <c r="D16" i="46" s="1"/>
  <c r="C17" i="42"/>
  <c r="K27" i="24"/>
  <c r="K34" i="24"/>
  <c r="K43" i="24"/>
  <c r="K53" i="24"/>
  <c r="K59" i="24"/>
  <c r="M59" i="24" s="1"/>
  <c r="K67" i="24"/>
  <c r="K71" i="24"/>
  <c r="C12" i="42" l="1"/>
  <c r="K33" i="24"/>
  <c r="K32" i="24" s="1"/>
  <c r="K58" i="24"/>
  <c r="K99" i="24"/>
  <c r="K102" i="24"/>
  <c r="K105" i="24"/>
  <c r="D27" i="6" s="1"/>
  <c r="D25" i="6" s="1"/>
  <c r="K113" i="24"/>
  <c r="K124" i="24"/>
  <c r="K127" i="24"/>
  <c r="K139" i="24"/>
  <c r="K138" i="24" s="1"/>
  <c r="K137" i="24" s="1"/>
  <c r="D32" i="6" s="1"/>
  <c r="K157" i="24"/>
  <c r="K174" i="24"/>
  <c r="K173" i="24" s="1"/>
  <c r="K177" i="24"/>
  <c r="K15" i="24"/>
  <c r="K20" i="24"/>
  <c r="H58" i="40"/>
  <c r="H62" i="40"/>
  <c r="L62" i="40" s="1"/>
  <c r="K26" i="24" l="1"/>
  <c r="D12" i="6"/>
  <c r="K112" i="24"/>
  <c r="K111" i="24" s="1"/>
  <c r="K14" i="24"/>
  <c r="K13" i="24" s="1"/>
  <c r="K98" i="24"/>
  <c r="K97" i="24" s="1"/>
  <c r="K96" i="24" s="1"/>
  <c r="M150" i="24"/>
  <c r="K172" i="24"/>
  <c r="K122" i="24"/>
  <c r="K110" i="24" l="1"/>
  <c r="K147" i="24"/>
  <c r="K146" i="24" s="1"/>
  <c r="K145" i="24" s="1"/>
  <c r="K171" i="24"/>
  <c r="H68" i="40"/>
  <c r="H71" i="40"/>
  <c r="H81" i="40"/>
  <c r="H84" i="40"/>
  <c r="H88" i="40"/>
  <c r="H95" i="40"/>
  <c r="H94" i="40" s="1"/>
  <c r="H107" i="40"/>
  <c r="H109" i="40"/>
  <c r="H112" i="40"/>
  <c r="H119" i="40"/>
  <c r="H124" i="40"/>
  <c r="H128" i="40"/>
  <c r="H132" i="40"/>
  <c r="H56" i="40"/>
  <c r="I52" i="40"/>
  <c r="I51" i="40" s="1"/>
  <c r="I50" i="40" s="1"/>
  <c r="J52" i="40"/>
  <c r="K52" i="40"/>
  <c r="J51" i="40"/>
  <c r="J50" i="40" s="1"/>
  <c r="H52" i="40"/>
  <c r="H51" i="40" s="1"/>
  <c r="H50" i="40" s="1"/>
  <c r="H47" i="40"/>
  <c r="H41" i="40"/>
  <c r="H36" i="40"/>
  <c r="H31" i="40"/>
  <c r="H30" i="40" s="1"/>
  <c r="H16" i="40"/>
  <c r="H13" i="40"/>
  <c r="D42" i="6"/>
  <c r="D40" i="6"/>
  <c r="D35" i="6"/>
  <c r="D33" i="6"/>
  <c r="D31" i="6"/>
  <c r="D28" i="6"/>
  <c r="D22" i="6"/>
  <c r="D20" i="6"/>
  <c r="C26" i="41"/>
  <c r="C11" i="41" s="1"/>
  <c r="H80" i="40" l="1"/>
  <c r="L109" i="40"/>
  <c r="H98" i="40"/>
  <c r="K170" i="24"/>
  <c r="K51" i="40"/>
  <c r="L52" i="40"/>
  <c r="H12" i="40"/>
  <c r="H15" i="40"/>
  <c r="H35" i="40"/>
  <c r="H29" i="40" s="1"/>
  <c r="H28" i="40" s="1"/>
  <c r="H40" i="40"/>
  <c r="H39" i="40" s="1"/>
  <c r="H46" i="40"/>
  <c r="H55" i="40"/>
  <c r="C12" i="44"/>
  <c r="C11" i="44" s="1"/>
  <c r="H67" i="40"/>
  <c r="C38" i="41"/>
  <c r="K169" i="24" l="1"/>
  <c r="D39" i="6" s="1"/>
  <c r="D38" i="6" s="1"/>
  <c r="D11" i="6" s="1"/>
  <c r="K50" i="40"/>
  <c r="L50" i="40" s="1"/>
  <c r="L51" i="40"/>
  <c r="H11" i="40"/>
  <c r="H38" i="40"/>
  <c r="H45" i="40"/>
  <c r="H54" i="40"/>
  <c r="L75" i="24"/>
  <c r="M75" i="24" s="1"/>
  <c r="L71" i="24"/>
  <c r="H10" i="40" l="1"/>
  <c r="K108" i="40"/>
  <c r="K21" i="6"/>
  <c r="L21" i="6" s="1"/>
  <c r="M71" i="24"/>
  <c r="K25" i="24"/>
  <c r="K12" i="24" s="1"/>
  <c r="H44" i="40"/>
  <c r="K99" i="40" l="1"/>
  <c r="L108" i="40"/>
  <c r="G25" i="6"/>
  <c r="H25" i="6"/>
  <c r="I25" i="6"/>
  <c r="J25" i="6"/>
  <c r="K20" i="6"/>
  <c r="L20" i="6" s="1"/>
  <c r="K107" i="40"/>
  <c r="L107" i="40" s="1"/>
  <c r="I95" i="40"/>
  <c r="I88" i="40"/>
  <c r="J88" i="40"/>
  <c r="K88" i="40"/>
  <c r="I33" i="40"/>
  <c r="J33" i="40"/>
  <c r="K33" i="40"/>
  <c r="L33" i="40" s="1"/>
  <c r="L152" i="24"/>
  <c r="L149" i="24" s="1"/>
  <c r="L148" i="24" s="1"/>
  <c r="L131" i="24"/>
  <c r="L88" i="40" l="1"/>
  <c r="M152" i="24"/>
  <c r="M123" i="24"/>
  <c r="M131" i="24"/>
  <c r="L30" i="24"/>
  <c r="M30" i="24" s="1"/>
  <c r="L87" i="40" l="1"/>
  <c r="M149" i="24"/>
  <c r="D14" i="42"/>
  <c r="E14" i="42"/>
  <c r="D17" i="42"/>
  <c r="E17" i="42"/>
  <c r="F17" i="42"/>
  <c r="F12" i="42" s="1"/>
  <c r="J95" i="40"/>
  <c r="L16" i="24"/>
  <c r="M16" i="24" s="1"/>
  <c r="L187" i="24"/>
  <c r="L185" i="24"/>
  <c r="M185" i="24" s="1"/>
  <c r="L184" i="24"/>
  <c r="M184" i="24" s="1"/>
  <c r="L183" i="24"/>
  <c r="L181" i="24"/>
  <c r="L179" i="24"/>
  <c r="M179" i="24" s="1"/>
  <c r="L178" i="24"/>
  <c r="M178" i="24" s="1"/>
  <c r="L177" i="24"/>
  <c r="L174" i="24"/>
  <c r="L173" i="24" s="1"/>
  <c r="M173" i="24" s="1"/>
  <c r="L167" i="24"/>
  <c r="M167" i="24" s="1"/>
  <c r="L166" i="24"/>
  <c r="M166" i="24" s="1"/>
  <c r="L165" i="24"/>
  <c r="M165" i="24" s="1"/>
  <c r="L164" i="24"/>
  <c r="M161" i="24"/>
  <c r="M160" i="24"/>
  <c r="M159" i="24"/>
  <c r="M148" i="24"/>
  <c r="L133" i="24"/>
  <c r="M133" i="24" s="1"/>
  <c r="L128" i="24"/>
  <c r="M128" i="24" s="1"/>
  <c r="L127" i="24"/>
  <c r="M127" i="24" s="1"/>
  <c r="L125" i="24"/>
  <c r="M125" i="24" s="1"/>
  <c r="L124" i="24"/>
  <c r="M124" i="24" s="1"/>
  <c r="L114" i="24"/>
  <c r="M114" i="24" s="1"/>
  <c r="L113" i="24"/>
  <c r="L108" i="24"/>
  <c r="M108" i="24" s="1"/>
  <c r="L107" i="24"/>
  <c r="M107" i="24" s="1"/>
  <c r="L106" i="24"/>
  <c r="M106" i="24" s="1"/>
  <c r="L105" i="24"/>
  <c r="K27" i="6" s="1"/>
  <c r="L103" i="24"/>
  <c r="L100" i="24"/>
  <c r="L89" i="24"/>
  <c r="M89" i="24" s="1"/>
  <c r="L88" i="24"/>
  <c r="L74" i="24"/>
  <c r="M74" i="24" s="1"/>
  <c r="L69" i="24"/>
  <c r="L65" i="24"/>
  <c r="M65" i="24" s="1"/>
  <c r="L64" i="24"/>
  <c r="M64" i="24" s="1"/>
  <c r="L63" i="24"/>
  <c r="M63" i="24" s="1"/>
  <c r="L56" i="24"/>
  <c r="M56" i="24" s="1"/>
  <c r="L55" i="24"/>
  <c r="M55" i="24" s="1"/>
  <c r="L54" i="24"/>
  <c r="M54" i="24" s="1"/>
  <c r="L53" i="24"/>
  <c r="M53" i="24" s="1"/>
  <c r="L46" i="24"/>
  <c r="M46" i="24" s="1"/>
  <c r="L44" i="24"/>
  <c r="M44" i="24" s="1"/>
  <c r="L41" i="24"/>
  <c r="L29" i="24"/>
  <c r="M29" i="24" s="1"/>
  <c r="L28" i="24"/>
  <c r="M28" i="24" s="1"/>
  <c r="L27" i="24"/>
  <c r="K13" i="6" s="1"/>
  <c r="L23" i="24"/>
  <c r="L22" i="24"/>
  <c r="M22" i="24" s="1"/>
  <c r="L21" i="24"/>
  <c r="M21" i="24" s="1"/>
  <c r="L20" i="24"/>
  <c r="L18" i="24"/>
  <c r="M18" i="24" s="1"/>
  <c r="L17" i="24"/>
  <c r="M17" i="24" s="1"/>
  <c r="L15" i="24"/>
  <c r="M15" i="24" s="1"/>
  <c r="M88" i="24" l="1"/>
  <c r="L87" i="24"/>
  <c r="K135" i="40"/>
  <c r="K16" i="6"/>
  <c r="L16" i="6" s="1"/>
  <c r="L13" i="6"/>
  <c r="M177" i="24"/>
  <c r="K41" i="6"/>
  <c r="M183" i="24"/>
  <c r="K43" i="6"/>
  <c r="K131" i="40"/>
  <c r="L131" i="40" s="1"/>
  <c r="M164" i="24"/>
  <c r="K37" i="6"/>
  <c r="M122" i="24"/>
  <c r="L30" i="6"/>
  <c r="M105" i="24"/>
  <c r="L27" i="6"/>
  <c r="M27" i="24"/>
  <c r="M113" i="24"/>
  <c r="L112" i="24"/>
  <c r="L111" i="24" s="1"/>
  <c r="K29" i="6" s="1"/>
  <c r="D12" i="42"/>
  <c r="E12" i="42"/>
  <c r="M23" i="24"/>
  <c r="L34" i="24"/>
  <c r="M35" i="24"/>
  <c r="L13" i="24"/>
  <c r="M13" i="24" s="1"/>
  <c r="M20" i="24"/>
  <c r="L40" i="24"/>
  <c r="M40" i="24" s="1"/>
  <c r="M41" i="24"/>
  <c r="L68" i="24"/>
  <c r="M69" i="24"/>
  <c r="L99" i="24"/>
  <c r="M99" i="24" s="1"/>
  <c r="M100" i="24"/>
  <c r="L102" i="24"/>
  <c r="M103" i="24"/>
  <c r="L141" i="24"/>
  <c r="L140" i="24" s="1"/>
  <c r="M140" i="24" s="1"/>
  <c r="M142" i="24"/>
  <c r="L157" i="24"/>
  <c r="M157" i="24" s="1"/>
  <c r="M158" i="24"/>
  <c r="L172" i="24"/>
  <c r="M174" i="24"/>
  <c r="L180" i="24"/>
  <c r="M180" i="24" s="1"/>
  <c r="M181" i="24"/>
  <c r="L186" i="24"/>
  <c r="M186" i="24" s="1"/>
  <c r="M187" i="24"/>
  <c r="L58" i="24"/>
  <c r="K19" i="6" s="1"/>
  <c r="L43" i="24"/>
  <c r="L147" i="24"/>
  <c r="L146" i="24" s="1"/>
  <c r="L145" i="24" s="1"/>
  <c r="K34" i="6" s="1"/>
  <c r="L73" i="24"/>
  <c r="M73" i="24" s="1"/>
  <c r="L72" i="24"/>
  <c r="I14" i="40"/>
  <c r="I13" i="40" s="1"/>
  <c r="I12" i="40" s="1"/>
  <c r="J14" i="40"/>
  <c r="J13" i="40" s="1"/>
  <c r="J12" i="40" s="1"/>
  <c r="K13" i="40"/>
  <c r="I17" i="40"/>
  <c r="I16" i="40" s="1"/>
  <c r="I15" i="40" s="1"/>
  <c r="J17" i="40"/>
  <c r="J16" i="40" s="1"/>
  <c r="J15" i="40" s="1"/>
  <c r="K16" i="40"/>
  <c r="L18" i="40"/>
  <c r="I24" i="40"/>
  <c r="J24" i="40"/>
  <c r="I32" i="40"/>
  <c r="I31" i="40" s="1"/>
  <c r="I30" i="40" s="1"/>
  <c r="J32" i="40"/>
  <c r="J31" i="40" s="1"/>
  <c r="J30" i="40" s="1"/>
  <c r="K31" i="40"/>
  <c r="K30" i="40" s="1"/>
  <c r="I37" i="40"/>
  <c r="I35" i="40" s="1"/>
  <c r="J37" i="40"/>
  <c r="J35" i="40" s="1"/>
  <c r="K35" i="40"/>
  <c r="I42" i="40"/>
  <c r="I43" i="40"/>
  <c r="J43" i="40"/>
  <c r="I48" i="40"/>
  <c r="J48" i="40"/>
  <c r="I49" i="40"/>
  <c r="J49" i="40"/>
  <c r="I57" i="40"/>
  <c r="I54" i="40" s="1"/>
  <c r="J57" i="40"/>
  <c r="J54" i="40" s="1"/>
  <c r="K54" i="40"/>
  <c r="L54" i="40" s="1"/>
  <c r="I61" i="40"/>
  <c r="I58" i="40" s="1"/>
  <c r="J61" i="40"/>
  <c r="J58" i="40" s="1"/>
  <c r="K58" i="40"/>
  <c r="L58" i="40" s="1"/>
  <c r="I70" i="40"/>
  <c r="J70" i="40"/>
  <c r="K68" i="40"/>
  <c r="L68" i="40" s="1"/>
  <c r="I73" i="40"/>
  <c r="I72" i="40" s="1"/>
  <c r="I71" i="40" s="1"/>
  <c r="J73" i="40"/>
  <c r="J72" i="40" s="1"/>
  <c r="J71" i="40" s="1"/>
  <c r="K72" i="40"/>
  <c r="I77" i="40"/>
  <c r="J77" i="40"/>
  <c r="I83" i="40"/>
  <c r="J83" i="40"/>
  <c r="K81" i="40"/>
  <c r="I86" i="40"/>
  <c r="I84" i="40" s="1"/>
  <c r="J86" i="40"/>
  <c r="J84" i="40" s="1"/>
  <c r="K84" i="40"/>
  <c r="L84" i="40" s="1"/>
  <c r="I91" i="40"/>
  <c r="J91" i="40"/>
  <c r="I97" i="40"/>
  <c r="I94" i="40" s="1"/>
  <c r="J97" i="40"/>
  <c r="J94" i="40" s="1"/>
  <c r="K94" i="40"/>
  <c r="L94" i="40" s="1"/>
  <c r="I101" i="40"/>
  <c r="J101" i="40"/>
  <c r="I102" i="40"/>
  <c r="J102" i="40"/>
  <c r="I105" i="40"/>
  <c r="J105" i="40"/>
  <c r="I111" i="40"/>
  <c r="J111" i="40"/>
  <c r="I114" i="40"/>
  <c r="I112" i="40" s="1"/>
  <c r="J114" i="40"/>
  <c r="J112" i="40" s="1"/>
  <c r="K114" i="40"/>
  <c r="L114" i="40" s="1"/>
  <c r="I118" i="40"/>
  <c r="I116" i="40" s="1"/>
  <c r="I115" i="40" s="1"/>
  <c r="J118" i="40"/>
  <c r="J116" i="40" s="1"/>
  <c r="J115" i="40" s="1"/>
  <c r="I121" i="40"/>
  <c r="I120" i="40" s="1"/>
  <c r="J121" i="40"/>
  <c r="J120" i="40" s="1"/>
  <c r="I123" i="40"/>
  <c r="I122" i="40" s="1"/>
  <c r="J123" i="40"/>
  <c r="J122" i="40" s="1"/>
  <c r="I127" i="40"/>
  <c r="I124" i="40" s="1"/>
  <c r="J127" i="40"/>
  <c r="J124" i="40" s="1"/>
  <c r="K124" i="40"/>
  <c r="L124" i="40" s="1"/>
  <c r="I131" i="40"/>
  <c r="I130" i="40" s="1"/>
  <c r="I129" i="40" s="1"/>
  <c r="I128" i="40" s="1"/>
  <c r="K130" i="40"/>
  <c r="I135" i="40"/>
  <c r="I132" i="40" s="1"/>
  <c r="J135" i="40"/>
  <c r="J132" i="40" s="1"/>
  <c r="E13" i="6"/>
  <c r="G13" i="6"/>
  <c r="H13" i="6"/>
  <c r="I13" i="6"/>
  <c r="J13" i="6"/>
  <c r="E14" i="6"/>
  <c r="F14" i="6"/>
  <c r="G14" i="6"/>
  <c r="H14" i="6"/>
  <c r="I14" i="6"/>
  <c r="J14" i="6"/>
  <c r="E16" i="6"/>
  <c r="G16" i="6"/>
  <c r="H16" i="6"/>
  <c r="I16" i="6"/>
  <c r="J16" i="6"/>
  <c r="E18" i="6"/>
  <c r="G18" i="6"/>
  <c r="H18" i="6"/>
  <c r="I18" i="6"/>
  <c r="J18" i="6"/>
  <c r="K18" i="6"/>
  <c r="E19" i="6"/>
  <c r="G19" i="6"/>
  <c r="H19" i="6"/>
  <c r="I19" i="6"/>
  <c r="J19" i="6"/>
  <c r="E21" i="6"/>
  <c r="E20" i="6" s="1"/>
  <c r="F21" i="6"/>
  <c r="F20" i="6" s="1"/>
  <c r="G21" i="6"/>
  <c r="G20" i="6" s="1"/>
  <c r="H21" i="6"/>
  <c r="H20" i="6" s="1"/>
  <c r="I21" i="6"/>
  <c r="I20" i="6" s="1"/>
  <c r="J21" i="6"/>
  <c r="J20" i="6" s="1"/>
  <c r="E23" i="6"/>
  <c r="G23" i="6"/>
  <c r="H23" i="6"/>
  <c r="I23" i="6"/>
  <c r="J23" i="6"/>
  <c r="G24" i="6"/>
  <c r="H24" i="6"/>
  <c r="I24" i="6"/>
  <c r="J24" i="6"/>
  <c r="G26" i="6"/>
  <c r="H26" i="6"/>
  <c r="I26" i="6"/>
  <c r="J26" i="6"/>
  <c r="E27" i="6"/>
  <c r="F27" i="6"/>
  <c r="G27" i="6"/>
  <c r="H27" i="6"/>
  <c r="I27" i="6"/>
  <c r="J27" i="6"/>
  <c r="G28" i="6"/>
  <c r="H28" i="6"/>
  <c r="I28" i="6"/>
  <c r="J28" i="6"/>
  <c r="E29" i="6"/>
  <c r="F29" i="6"/>
  <c r="G29" i="6"/>
  <c r="H29" i="6"/>
  <c r="I29" i="6"/>
  <c r="J29" i="6"/>
  <c r="E30" i="6"/>
  <c r="G30" i="6"/>
  <c r="H30" i="6"/>
  <c r="I30" i="6"/>
  <c r="J30" i="6"/>
  <c r="G31" i="6"/>
  <c r="H31" i="6"/>
  <c r="I31" i="6"/>
  <c r="J31" i="6"/>
  <c r="G32" i="6"/>
  <c r="H32" i="6"/>
  <c r="I32" i="6"/>
  <c r="J32" i="6"/>
  <c r="G33" i="6"/>
  <c r="H33" i="6"/>
  <c r="I33" i="6"/>
  <c r="J33" i="6"/>
  <c r="G34" i="6"/>
  <c r="H34" i="6"/>
  <c r="I34" i="6"/>
  <c r="J34" i="6"/>
  <c r="G35" i="6"/>
  <c r="H35" i="6"/>
  <c r="I35" i="6"/>
  <c r="J35" i="6"/>
  <c r="E37" i="6"/>
  <c r="G37" i="6"/>
  <c r="H37" i="6"/>
  <c r="I37" i="6"/>
  <c r="J37" i="6"/>
  <c r="G38" i="6"/>
  <c r="H38" i="6"/>
  <c r="I38" i="6"/>
  <c r="J38" i="6"/>
  <c r="G39" i="6"/>
  <c r="H39" i="6"/>
  <c r="I39" i="6"/>
  <c r="J39" i="6"/>
  <c r="E40" i="6"/>
  <c r="G40" i="6"/>
  <c r="H40" i="6"/>
  <c r="I40" i="6"/>
  <c r="J40" i="6"/>
  <c r="E41" i="6"/>
  <c r="F41" i="6"/>
  <c r="G41" i="6"/>
  <c r="H41" i="6"/>
  <c r="I41" i="6"/>
  <c r="J41" i="6"/>
  <c r="E42" i="6"/>
  <c r="G42" i="6"/>
  <c r="H42" i="6"/>
  <c r="I42" i="6"/>
  <c r="J42" i="6"/>
  <c r="E43" i="6"/>
  <c r="G43" i="6"/>
  <c r="H43" i="6"/>
  <c r="I43" i="6"/>
  <c r="J43" i="6"/>
  <c r="K33" i="41"/>
  <c r="D26" i="41"/>
  <c r="D11" i="41" s="1"/>
  <c r="E26" i="41"/>
  <c r="E11" i="41" s="1"/>
  <c r="F26" i="41"/>
  <c r="F11" i="41" s="1"/>
  <c r="G26" i="41"/>
  <c r="G11" i="41" s="1"/>
  <c r="H26" i="41"/>
  <c r="H11" i="41" s="1"/>
  <c r="I26" i="41"/>
  <c r="I11" i="41" s="1"/>
  <c r="J26" i="41"/>
  <c r="J11" i="41" s="1"/>
  <c r="M87" i="24" l="1"/>
  <c r="L86" i="24"/>
  <c r="K42" i="6"/>
  <c r="L42" i="6" s="1"/>
  <c r="L43" i="6"/>
  <c r="L41" i="6"/>
  <c r="K40" i="6"/>
  <c r="L40" i="6" s="1"/>
  <c r="L37" i="6"/>
  <c r="K35" i="6"/>
  <c r="L35" i="6" s="1"/>
  <c r="L135" i="40"/>
  <c r="K132" i="40"/>
  <c r="L132" i="40" s="1"/>
  <c r="K134" i="40"/>
  <c r="J100" i="40"/>
  <c r="J99" i="40" s="1"/>
  <c r="I90" i="40"/>
  <c r="I87" i="40"/>
  <c r="L81" i="40"/>
  <c r="K80" i="40"/>
  <c r="L80" i="40" s="1"/>
  <c r="I100" i="40"/>
  <c r="I99" i="40" s="1"/>
  <c r="J90" i="40"/>
  <c r="J87" i="40"/>
  <c r="M34" i="24"/>
  <c r="L33" i="24"/>
  <c r="L32" i="24" s="1"/>
  <c r="E35" i="6"/>
  <c r="L34" i="6"/>
  <c r="K33" i="6"/>
  <c r="L33" i="6" s="1"/>
  <c r="M58" i="24"/>
  <c r="L19" i="6"/>
  <c r="L29" i="6"/>
  <c r="K28" i="6"/>
  <c r="L28" i="6" s="1"/>
  <c r="K29" i="40"/>
  <c r="M102" i="24"/>
  <c r="L98" i="24"/>
  <c r="I29" i="40"/>
  <c r="I28" i="40" s="1"/>
  <c r="J29" i="40"/>
  <c r="J28" i="40" s="1"/>
  <c r="E16" i="44"/>
  <c r="D12" i="44"/>
  <c r="D11" i="44" s="1"/>
  <c r="M112" i="24"/>
  <c r="L35" i="40"/>
  <c r="L14" i="24"/>
  <c r="M14" i="24" s="1"/>
  <c r="M43" i="24"/>
  <c r="L67" i="24"/>
  <c r="M67" i="24" s="1"/>
  <c r="M68" i="24"/>
  <c r="I107" i="40"/>
  <c r="M72" i="24"/>
  <c r="L139" i="24"/>
  <c r="M141" i="24"/>
  <c r="M147" i="24"/>
  <c r="L171" i="24"/>
  <c r="M172" i="24"/>
  <c r="J12" i="6"/>
  <c r="H12" i="6"/>
  <c r="I81" i="40"/>
  <c r="I12" i="6"/>
  <c r="G12" i="6"/>
  <c r="J81" i="40"/>
  <c r="J80" i="40" s="1"/>
  <c r="I68" i="40"/>
  <c r="I67" i="40" s="1"/>
  <c r="I69" i="40"/>
  <c r="J68" i="40"/>
  <c r="J67" i="40" s="1"/>
  <c r="J69" i="40"/>
  <c r="K12" i="40"/>
  <c r="L12" i="40" s="1"/>
  <c r="L13" i="40"/>
  <c r="K15" i="40"/>
  <c r="L15" i="40" s="1"/>
  <c r="L16" i="40"/>
  <c r="L30" i="40"/>
  <c r="L31" i="40"/>
  <c r="K71" i="40"/>
  <c r="L71" i="40" s="1"/>
  <c r="L72" i="40"/>
  <c r="L90" i="40"/>
  <c r="K129" i="40"/>
  <c r="L130" i="40"/>
  <c r="L18" i="6"/>
  <c r="K11" i="41"/>
  <c r="K26" i="41"/>
  <c r="E13" i="44"/>
  <c r="J22" i="6"/>
  <c r="H22" i="6"/>
  <c r="J119" i="40"/>
  <c r="M33" i="24"/>
  <c r="K119" i="40"/>
  <c r="I119" i="40"/>
  <c r="K112" i="40"/>
  <c r="L112" i="40" s="1"/>
  <c r="I22" i="6"/>
  <c r="G22" i="6"/>
  <c r="K47" i="40"/>
  <c r="K41" i="40"/>
  <c r="J47" i="40"/>
  <c r="J46" i="40" s="1"/>
  <c r="J45" i="40" s="1"/>
  <c r="J44" i="40" s="1"/>
  <c r="I47" i="40"/>
  <c r="I46" i="40" s="1"/>
  <c r="I45" i="40" s="1"/>
  <c r="I44" i="40" s="1"/>
  <c r="I41" i="40"/>
  <c r="I40" i="40" s="1"/>
  <c r="J134" i="40"/>
  <c r="J133" i="40" s="1"/>
  <c r="J126" i="40"/>
  <c r="J125" i="40"/>
  <c r="J113" i="40"/>
  <c r="J96" i="40"/>
  <c r="J85" i="40"/>
  <c r="J82" i="40"/>
  <c r="J76" i="40"/>
  <c r="J75" i="40" s="1"/>
  <c r="J74" i="40" s="1"/>
  <c r="J11" i="40"/>
  <c r="I134" i="40"/>
  <c r="I133" i="40" s="1"/>
  <c r="K126" i="40"/>
  <c r="L126" i="40" s="1"/>
  <c r="I126" i="40"/>
  <c r="K125" i="40"/>
  <c r="L125" i="40" s="1"/>
  <c r="I125" i="40"/>
  <c r="K113" i="40"/>
  <c r="L113" i="40" s="1"/>
  <c r="I113" i="40"/>
  <c r="K96" i="40"/>
  <c r="I96" i="40"/>
  <c r="K85" i="40"/>
  <c r="L85" i="40" s="1"/>
  <c r="I85" i="40"/>
  <c r="K82" i="40"/>
  <c r="L82" i="40" s="1"/>
  <c r="I82" i="40"/>
  <c r="K76" i="40"/>
  <c r="K75" i="40" s="1"/>
  <c r="K74" i="40" s="1"/>
  <c r="I76" i="40"/>
  <c r="I75" i="40" s="1"/>
  <c r="I74" i="40" s="1"/>
  <c r="I11" i="40"/>
  <c r="J60" i="40"/>
  <c r="J59" i="40"/>
  <c r="J56" i="40"/>
  <c r="J55" i="40" s="1"/>
  <c r="J36" i="40"/>
  <c r="K60" i="40"/>
  <c r="L60" i="40" s="1"/>
  <c r="I60" i="40"/>
  <c r="K59" i="40"/>
  <c r="L59" i="40" s="1"/>
  <c r="I59" i="40"/>
  <c r="K56" i="40"/>
  <c r="I56" i="40"/>
  <c r="I55" i="40" s="1"/>
  <c r="K36" i="40"/>
  <c r="L36" i="40" s="1"/>
  <c r="I36" i="40"/>
  <c r="H38" i="41"/>
  <c r="F38" i="41"/>
  <c r="D38" i="41"/>
  <c r="I38" i="41"/>
  <c r="G38" i="41"/>
  <c r="E38" i="41"/>
  <c r="K24" i="6" l="1"/>
  <c r="L77" i="24"/>
  <c r="M77" i="24" s="1"/>
  <c r="M86" i="24"/>
  <c r="E24" i="6"/>
  <c r="E22" i="6" s="1"/>
  <c r="L97" i="24"/>
  <c r="E26" i="6" s="1"/>
  <c r="K26" i="6"/>
  <c r="L26" i="24"/>
  <c r="M26" i="24" s="1"/>
  <c r="K15" i="6"/>
  <c r="K12" i="6" s="1"/>
  <c r="L134" i="40"/>
  <c r="K133" i="40"/>
  <c r="L133" i="40" s="1"/>
  <c r="I80" i="40"/>
  <c r="L119" i="40"/>
  <c r="K98" i="40"/>
  <c r="I98" i="40"/>
  <c r="J98" i="40"/>
  <c r="M98" i="24"/>
  <c r="H11" i="6"/>
  <c r="E15" i="6"/>
  <c r="E12" i="6" s="1"/>
  <c r="I38" i="40"/>
  <c r="I10" i="40" s="1"/>
  <c r="I39" i="40"/>
  <c r="L116" i="40"/>
  <c r="L115" i="40" s="1"/>
  <c r="M111" i="24"/>
  <c r="L110" i="24"/>
  <c r="I11" i="6"/>
  <c r="K11" i="40"/>
  <c r="L29" i="40"/>
  <c r="J11" i="6"/>
  <c r="M32" i="24"/>
  <c r="F15" i="6" s="1"/>
  <c r="M97" i="24"/>
  <c r="L138" i="24"/>
  <c r="M139" i="24"/>
  <c r="M146" i="24"/>
  <c r="E34" i="6"/>
  <c r="L170" i="24"/>
  <c r="M171" i="24"/>
  <c r="K28" i="40"/>
  <c r="L28" i="40" s="1"/>
  <c r="K40" i="40"/>
  <c r="K39" i="40" s="1"/>
  <c r="L41" i="40"/>
  <c r="K46" i="40"/>
  <c r="L47" i="40"/>
  <c r="K55" i="40"/>
  <c r="L55" i="40" s="1"/>
  <c r="L56" i="40"/>
  <c r="K67" i="40"/>
  <c r="L67" i="40" s="1"/>
  <c r="L76" i="40"/>
  <c r="K95" i="40"/>
  <c r="L95" i="40" s="1"/>
  <c r="L96" i="40"/>
  <c r="L100" i="40"/>
  <c r="K128" i="40"/>
  <c r="L128" i="40" s="1"/>
  <c r="L129" i="40"/>
  <c r="J38" i="41"/>
  <c r="K38" i="41" s="1"/>
  <c r="E12" i="44"/>
  <c r="G11" i="6"/>
  <c r="L96" i="24" l="1"/>
  <c r="M96" i="24" s="1"/>
  <c r="L24" i="6"/>
  <c r="K22" i="6"/>
  <c r="L22" i="6" s="1"/>
  <c r="L26" i="6"/>
  <c r="K25" i="6"/>
  <c r="L25" i="6" s="1"/>
  <c r="L15" i="6"/>
  <c r="L11" i="40"/>
  <c r="E28" i="6"/>
  <c r="M110" i="24"/>
  <c r="E25" i="6"/>
  <c r="L137" i="24"/>
  <c r="K32" i="6" s="1"/>
  <c r="M138" i="24"/>
  <c r="E32" i="6"/>
  <c r="E33" i="6"/>
  <c r="M145" i="24"/>
  <c r="L169" i="24"/>
  <c r="K39" i="6" s="1"/>
  <c r="M170" i="24"/>
  <c r="E39" i="6"/>
  <c r="L75" i="40"/>
  <c r="L74" i="40"/>
  <c r="L99" i="40"/>
  <c r="K38" i="40"/>
  <c r="L38" i="40" s="1"/>
  <c r="L40" i="40"/>
  <c r="L39" i="40" s="1"/>
  <c r="K45" i="40"/>
  <c r="L46" i="40"/>
  <c r="E11" i="44"/>
  <c r="F130" i="40"/>
  <c r="L25" i="24" l="1"/>
  <c r="L12" i="24" s="1"/>
  <c r="L32" i="6"/>
  <c r="K31" i="6"/>
  <c r="L31" i="6" s="1"/>
  <c r="L12" i="6"/>
  <c r="L39" i="6"/>
  <c r="K38" i="6"/>
  <c r="L38" i="6" s="1"/>
  <c r="M137" i="24"/>
  <c r="E31" i="6"/>
  <c r="M169" i="24"/>
  <c r="E38" i="6"/>
  <c r="E11" i="6" s="1"/>
  <c r="K44" i="40"/>
  <c r="L44" i="40" s="1"/>
  <c r="L45" i="40"/>
  <c r="L98" i="40"/>
  <c r="C48" i="40"/>
  <c r="D48" i="40"/>
  <c r="E48" i="40"/>
  <c r="F48" i="40"/>
  <c r="B128" i="40"/>
  <c r="C128" i="40"/>
  <c r="D128" i="40"/>
  <c r="E128" i="40"/>
  <c r="F128" i="40"/>
  <c r="C129" i="40"/>
  <c r="D129" i="40"/>
  <c r="E129" i="40"/>
  <c r="C130" i="40"/>
  <c r="D130" i="40"/>
  <c r="E130" i="40"/>
  <c r="C131" i="40"/>
  <c r="D131" i="40"/>
  <c r="E131" i="40"/>
  <c r="F131" i="40"/>
  <c r="G131" i="40"/>
  <c r="K10" i="40" l="1"/>
  <c r="L10" i="40" s="1"/>
  <c r="K11" i="6"/>
  <c r="L11" i="6" s="1"/>
  <c r="M12" i="24"/>
  <c r="M25" i="24"/>
  <c r="F42" i="6"/>
  <c r="F24" i="6" l="1"/>
  <c r="F16" i="6" l="1"/>
  <c r="J42" i="40"/>
  <c r="J41" i="40" s="1"/>
  <c r="J40" i="40" s="1"/>
  <c r="J131" i="40"/>
  <c r="J130" i="40" s="1"/>
  <c r="J129" i="40" s="1"/>
  <c r="J128" i="40" s="1"/>
  <c r="F43" i="6"/>
  <c r="J38" i="40" l="1"/>
  <c r="J10" i="40" s="1"/>
  <c r="J39" i="40"/>
  <c r="F32" i="6"/>
  <c r="F30" i="6" l="1"/>
  <c r="F23" i="6" l="1"/>
  <c r="F22" i="6" s="1"/>
  <c r="F31" i="6" l="1"/>
  <c r="F37" i="6" l="1"/>
  <c r="B80" i="40"/>
  <c r="B76" i="40"/>
  <c r="B74" i="40"/>
  <c r="B67" i="40"/>
  <c r="B44" i="40"/>
  <c r="B28" i="40"/>
  <c r="A27" i="6"/>
  <c r="A19" i="6"/>
  <c r="A18" i="6"/>
  <c r="A15" i="6"/>
  <c r="A13" i="6"/>
  <c r="F40" i="6" l="1"/>
  <c r="F18" i="6"/>
  <c r="F28" i="6"/>
  <c r="F13" i="6"/>
  <c r="F35" i="6"/>
  <c r="G39" i="41"/>
  <c r="J107" i="40"/>
  <c r="F19" i="6" l="1"/>
  <c r="F12" i="6" s="1"/>
  <c r="F26" i="6" l="1"/>
  <c r="F34" i="6" l="1"/>
  <c r="F25" i="6"/>
  <c r="F39" i="6" l="1"/>
  <c r="F33" i="6"/>
  <c r="F38" i="6" l="1"/>
  <c r="F11" i="6" s="1"/>
</calcChain>
</file>

<file path=xl/sharedStrings.xml><?xml version="1.0" encoding="utf-8"?>
<sst xmlns="http://schemas.openxmlformats.org/spreadsheetml/2006/main" count="2446" uniqueCount="603">
  <si>
    <t>к решению Совета</t>
  </si>
  <si>
    <t>Новодмитриевского сельского</t>
  </si>
  <si>
    <t>поселения Северского района</t>
  </si>
  <si>
    <t>(тыс. рублей)</t>
  </si>
  <si>
    <t>Наименование</t>
  </si>
  <si>
    <t>Рз</t>
  </si>
  <si>
    <t>ПР</t>
  </si>
  <si>
    <t>Общегосударственные вопросы</t>
  </si>
  <si>
    <t>Другие общегосударственные вопросы</t>
  </si>
  <si>
    <t xml:space="preserve">Национальная оборона </t>
  </si>
  <si>
    <t>Мобилизационная и вневойсковая подготовка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</si>
  <si>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</si>
  <si>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</si>
  <si>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</si>
  <si>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</si>
  <si>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</si>
  <si>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</si>
  <si>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</si>
  <si>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 xml:space="preserve">Культура, кинематография </t>
  </si>
  <si>
    <t>Культура</t>
  </si>
  <si>
    <t xml:space="preserve"> Массовый спорт</t>
  </si>
  <si>
    <t>Наименование расходов</t>
  </si>
  <si>
    <t>01</t>
  </si>
  <si>
    <t>00</t>
  </si>
  <si>
    <t>02</t>
  </si>
  <si>
    <t>04</t>
  </si>
  <si>
    <t>03</t>
  </si>
  <si>
    <t>09</t>
  </si>
  <si>
    <t>06</t>
  </si>
  <si>
    <t>07</t>
  </si>
  <si>
    <t>05</t>
  </si>
  <si>
    <t>08</t>
  </si>
  <si>
    <t>ЦСР</t>
  </si>
  <si>
    <t>ВР</t>
  </si>
  <si>
    <t>Национальная оборона</t>
  </si>
  <si>
    <t>Проведение мероприятий для детей и молодежи</t>
  </si>
  <si>
    <t>Функционирование высшего должностного лица субъекта Российской Федерации и муниципального образования</t>
  </si>
  <si>
    <t>Социальная политика</t>
  </si>
  <si>
    <t>Пенсионное обеспечение</t>
  </si>
  <si>
    <t>12</t>
  </si>
  <si>
    <t>13</t>
  </si>
  <si>
    <t>11</t>
  </si>
  <si>
    <t>Массовый спорт</t>
  </si>
  <si>
    <t>Средства массовой информации</t>
  </si>
  <si>
    <t>Периодическая печать и издательства</t>
  </si>
  <si>
    <t>14</t>
  </si>
  <si>
    <t>Мероприятия в области коммунального хозяйства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</si>
  <si>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</si>
  <si>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</si>
  <si>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Реализация муниципальных функций, связанных с муниципальным управлением</t>
  </si>
  <si>
    <t>Высшее должностное лицо</t>
  </si>
  <si>
    <t>Обеспечение функций администрации</t>
  </si>
  <si>
    <t>Контрольно-счетная палата</t>
  </si>
  <si>
    <t>Финансовое обеспечение непредвиденных расходов</t>
  </si>
  <si>
    <t>Административные комиссии</t>
  </si>
  <si>
    <t>Информационное обеспечение деятельности администрации</t>
  </si>
  <si>
    <t>Обеспечение деятельности администрации</t>
  </si>
  <si>
    <t>тыс. руб.</t>
  </si>
  <si>
    <t>№ п/п</t>
  </si>
  <si>
    <t>Вед</t>
  </si>
  <si>
    <t>РЗ</t>
  </si>
  <si>
    <t xml:space="preserve">Всего  </t>
  </si>
  <si>
    <t>Обеспечение деятельности контрольно-счетной палаты муниципального образования Северский район</t>
  </si>
  <si>
    <t>55</t>
  </si>
  <si>
    <t>0</t>
  </si>
  <si>
    <t>0000</t>
  </si>
  <si>
    <t>2</t>
  </si>
  <si>
    <t>Расходы на обеспечение функций органов местного самоуправления</t>
  </si>
  <si>
    <t>Межбюджетные трансферты</t>
  </si>
  <si>
    <t>500</t>
  </si>
  <si>
    <t>Администрация Новодмитриевского сельского поселения</t>
  </si>
  <si>
    <t>Обеспечение деятельности  главы муниципального образования</t>
  </si>
  <si>
    <t>50</t>
  </si>
  <si>
    <t>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</si>
  <si>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</si>
  <si>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</si>
  <si>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t>
  </si>
  <si>
    <t>51</t>
  </si>
  <si>
    <t>Закупка товаров работ и услуг для государственных (муниципальных) нужд</t>
  </si>
  <si>
    <t>200</t>
  </si>
  <si>
    <t>Иные бюджетные ассигнования</t>
  </si>
  <si>
    <t>800</t>
  </si>
  <si>
    <t>Резервные фонды</t>
  </si>
  <si>
    <t>3</t>
  </si>
  <si>
    <t>Резервный фонд администрации</t>
  </si>
  <si>
    <t>5</t>
  </si>
  <si>
    <t>6</t>
  </si>
  <si>
    <t>7</t>
  </si>
  <si>
    <t>4</t>
  </si>
  <si>
    <t>Поддержка и развитие Кубанского казачества</t>
  </si>
  <si>
    <t>Дорожное хозяйство (дорожные фонды)</t>
  </si>
  <si>
    <t>Связь и информатика</t>
  </si>
  <si>
    <t>10</t>
  </si>
  <si>
    <t>15</t>
  </si>
  <si>
    <t>20</t>
  </si>
  <si>
    <t>21</t>
  </si>
  <si>
    <t>Организация ритуальных услуг и содержание мест захоронения</t>
  </si>
  <si>
    <t>Предоставление субсидий бюджетным, автономным учреждениям и иным некоммерческим организациям</t>
  </si>
  <si>
    <t>600</t>
  </si>
  <si>
    <t>Доплата к пенсиям муниципальных служащих</t>
  </si>
  <si>
    <t>Социальное обеспечение и иные выплаты населению</t>
  </si>
  <si>
    <t>300</t>
  </si>
  <si>
    <t>Социальное обеспечение населения</t>
  </si>
  <si>
    <t>Мероприятия в области   физической культуры и спорта</t>
  </si>
  <si>
    <t xml:space="preserve">Новодмитриевского сельского </t>
  </si>
  <si>
    <t>Совет Новодмитриевского сельского поселения</t>
  </si>
  <si>
    <t>процент исполнения</t>
  </si>
  <si>
    <t>Исполнено 1 полугодие  2015 год</t>
  </si>
  <si>
    <r>
      <rPr>
        <b/>
        <sz val="14"/>
        <color indexed="9"/>
        <rFont val="Times New Roman"/>
        <family val="1"/>
        <charset val="204"/>
      </rPr>
      <t>.</t>
    </r>
    <r>
      <rPr>
        <b/>
        <sz val="14"/>
        <color indexed="8"/>
        <rFont val="Times New Roman"/>
        <family val="1"/>
        <charset val="204"/>
      </rPr>
      <t>00</t>
    </r>
  </si>
  <si>
    <r>
      <rPr>
        <sz val="14"/>
        <color indexed="9"/>
        <rFont val="Times New Roman"/>
        <family val="1"/>
        <charset val="204"/>
      </rPr>
      <t>.</t>
    </r>
    <r>
      <rPr>
        <sz val="14"/>
        <color indexed="8"/>
        <rFont val="Times New Roman"/>
        <family val="1"/>
        <charset val="204"/>
      </rPr>
      <t>01</t>
    </r>
  </si>
  <si>
    <t>00000</t>
  </si>
  <si>
    <t>10360</t>
  </si>
  <si>
    <t>00590</t>
  </si>
  <si>
    <t>10550</t>
  </si>
  <si>
    <t>10570</t>
  </si>
  <si>
    <t>10520</t>
  </si>
  <si>
    <t>10600</t>
  </si>
  <si>
    <t>10620</t>
  </si>
  <si>
    <t>10410</t>
  </si>
  <si>
    <t>10430</t>
  </si>
  <si>
    <t>10450</t>
  </si>
  <si>
    <t>00190</t>
  </si>
  <si>
    <t>60190</t>
  </si>
  <si>
    <t>10010</t>
  </si>
  <si>
    <t>10030</t>
  </si>
  <si>
    <t>51180</t>
  </si>
  <si>
    <t>10100</t>
  </si>
  <si>
    <t>10180</t>
  </si>
  <si>
    <t>10480</t>
  </si>
  <si>
    <t>Сумма</t>
  </si>
  <si>
    <t>9</t>
  </si>
  <si>
    <t>Предоставление субсидий бюджетным, автономным учреждениям и иным некоммерческим организаций</t>
  </si>
  <si>
    <t>10590</t>
  </si>
  <si>
    <t>Поддержка социально-ориентированных некоммерческих организаций</t>
  </si>
  <si>
    <t>Молодежная политика</t>
  </si>
  <si>
    <t>Физическая культура</t>
  </si>
  <si>
    <t>Обеспечение функции администрации</t>
  </si>
  <si>
    <t>Развитие культуры</t>
  </si>
  <si>
    <t>Мероприятия в сфере сохранения и развития культуры</t>
  </si>
  <si>
    <t xml:space="preserve">Прочие обязательства </t>
  </si>
  <si>
    <t>10020</t>
  </si>
  <si>
    <t xml:space="preserve">                                     </t>
  </si>
  <si>
    <t>52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</si>
  <si>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</si>
  <si>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деятельности Совета муниципального образования</t>
  </si>
  <si>
    <t xml:space="preserve">Обеспечение функции Совета муниципального образования </t>
  </si>
  <si>
    <t>Расходы на обеспечение функций органа местного самоуправления</t>
  </si>
  <si>
    <t>Иные закупки товаров, работ и услуг для обеспечения государственных (муниципальных) нужд</t>
  </si>
  <si>
    <t>10070</t>
  </si>
  <si>
    <t>Упрвление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</si>
  <si>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ВСЕГО ДОХОДОВ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</si>
  <si>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</si>
  <si>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</si>
  <si>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Прочие субсидии бюджетам сельских поселений</t>
  </si>
  <si>
    <t>Дотации бюджетам сельских поселений на выравнивание бюджетной обеспеченности</t>
  </si>
  <si>
    <t>Безвозмездные поступления</t>
  </si>
  <si>
    <t xml:space="preserve"> 2 00 00000 00 0000 000</t>
  </si>
  <si>
    <t>Единый сельскохозяйственный налог</t>
  </si>
  <si>
    <t>Налог на имущество физических лиц, взимаемый по ставкам, применяемым к объектам налогообложения расположенным в границах поселений</t>
  </si>
  <si>
    <t>1 06 01030 10 0000 110</t>
  </si>
  <si>
    <t>Налог на доходы физических лиц</t>
  </si>
  <si>
    <t xml:space="preserve"> 1 00 00000 00 0000 000</t>
  </si>
  <si>
    <t>Наименование доходов</t>
  </si>
  <si>
    <t>Код бюджетной классификации</t>
  </si>
  <si>
    <t>Приложение № 1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</si>
  <si>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</si>
  <si>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</si>
  <si>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992 01 05 02 01 10 0000 510</t>
  </si>
  <si>
    <t>Изменение остатков средств на счетах по учету средств бюджета</t>
  </si>
  <si>
    <t>992 01 03 01 00 10 0000 810</t>
  </si>
  <si>
    <t>в том числе:</t>
  </si>
  <si>
    <t>Источники внутреннего финансирования дефицита бюджета – всего</t>
  </si>
  <si>
    <t>Наименование групп, подгрупп,  статей, подстатей, элементов, программ (подпрограмм), кодов экономической классификации источников внутреннего финансирования дефицита  местного бюджета</t>
  </si>
  <si>
    <t>Приложение № 5</t>
  </si>
  <si>
    <t xml:space="preserve"> 11 30 2995 10 0000 130</t>
  </si>
  <si>
    <t>Физическая культура и спорт</t>
  </si>
  <si>
    <t>Развитие  физической культуры и спорта</t>
  </si>
  <si>
    <t>Перечень главных администраторов доходов местного бюджета и закрепляемые за ними виды (подвиды) доходов местного бюджета и перечень главных администраторов  источников финансирования дефицита местного бюджета</t>
  </si>
  <si>
    <t>Наименование кода администратора поступлений в бюджет, группы, подгруппы, статьи, подстатьи, элемента, программы (подпрограммы), кода экономической классификации доходов</t>
  </si>
  <si>
    <t xml:space="preserve">Администрация Новодмитриевского сельского поселения Северского района </t>
  </si>
  <si>
    <t>992 01 05 02 01 10 0000 610</t>
  </si>
  <si>
    <t>Уменьшение прочих остатков денежных средств бюджетов  сельских поселений</t>
  </si>
  <si>
    <t>992 1 13 01995 10 0000 130</t>
  </si>
  <si>
    <t>Прочие доходы от оказания платных услуг (работ) получателями средств бюджетов сельских поселений</t>
  </si>
  <si>
    <t>992 1 13 02065 10 0000 130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</si>
  <si>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</si>
  <si>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>992 1 13 02995 10 0000 130</t>
  </si>
  <si>
    <t>Прочие доходы от компенсации затрат бюджетов сельских поселений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</si>
  <si>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</si>
  <si>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992 1 17 01050 10 0000 180</t>
  </si>
  <si>
    <t>Невыясненные поступления, зачисляемые в бюджеты сельских поселений</t>
  </si>
  <si>
    <t>992 1 17 05050 10 0000 180</t>
  </si>
  <si>
    <t>Прочие неналоговые доходы бюджетов сельских поселений</t>
  </si>
  <si>
    <t>Дотации бюджетам сельских поселений на поддержку мер по обеспечению сбалансированности бюджетов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</si>
  <si>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</si>
  <si>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Прочие субвенции бюджетам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</si>
  <si>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</si>
  <si>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</si>
  <si>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992 2 07 05000 10 0000 180</t>
  </si>
  <si>
    <t>Прочие безвозмездные поступления в бюджеты сельских поселений</t>
  </si>
  <si>
    <t>992 2 08 05000 10 0000 180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</si>
  <si>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</si>
  <si>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992 2 18 05010 10 0000 180</t>
  </si>
  <si>
    <t>Доходы бюджетов сельских поселений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</si>
  <si>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</si>
  <si>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Совет Новодмитриевского сельского поселения Северского района</t>
  </si>
  <si>
    <t>Приложение № 3</t>
  </si>
  <si>
    <t>2 00 00000 00 0000 000</t>
  </si>
  <si>
    <t>Субвенции бюджетам бюджетной системы Российской Федерации</t>
  </si>
  <si>
    <t>Наименование передаваемого полномочия</t>
  </si>
  <si>
    <t>Всего</t>
  </si>
  <si>
    <t>Приложение № 10</t>
  </si>
  <si>
    <t>№п\п</t>
  </si>
  <si>
    <t>Наименование субсидий</t>
  </si>
  <si>
    <t>Вид деятельности (в соответствии с ОКВЭД)</t>
  </si>
  <si>
    <t>1.</t>
  </si>
  <si>
    <t>Субсидии на возмещение части затрат на уплату процентов по кредитам, привлеченным субъектами малого и среднего  предпринимательства, сельскохозяйственными товаропроизводителями, крестьянским (фермерскими) хозяйствами в российских кредитных организациях</t>
  </si>
  <si>
    <t xml:space="preserve"> - растениеводство</t>
  </si>
  <si>
    <t xml:space="preserve"> - животноводство</t>
  </si>
  <si>
    <t xml:space="preserve"> - растениеводство в сочетании с животноводством (смешанное сельское хозяйство)</t>
  </si>
  <si>
    <t xml:space="preserve"> - обрабатывающие производства</t>
  </si>
  <si>
    <t xml:space="preserve"> - строительства</t>
  </si>
  <si>
    <t xml:space="preserve"> - транспорт и связь</t>
  </si>
  <si>
    <t xml:space="preserve"> - предоставление прочих коммунальных, социальных и персональных услуг</t>
  </si>
  <si>
    <t xml:space="preserve"> - ремонт бытовых изделий и предметов личного пользования</t>
  </si>
  <si>
    <t>2.</t>
  </si>
  <si>
    <t>Субсидирование части затрат по проведению конкурсов, выставок, ярмарок среди представителей малого и среднего бизнеса</t>
  </si>
  <si>
    <t>3.</t>
  </si>
  <si>
    <t>Субсидии на частичную оплату расходов субъекта малого предпринимательства. Возмещение части затрат недополученных доходов связанных с оказанием услуг населению</t>
  </si>
  <si>
    <t xml:space="preserve"> - рыболовство</t>
  </si>
  <si>
    <t xml:space="preserve"> - услуги бань</t>
  </si>
  <si>
    <t>4.</t>
  </si>
  <si>
    <t>Субсидии на поддержку муниципальных унитарных предприятий жилищно – коммунального хозяйства Новодмитриевского сельского поселения Северского района</t>
  </si>
  <si>
    <t xml:space="preserve"> - коммунальное хозяйство</t>
  </si>
  <si>
    <t>992 11 10 5035 10 0000 120</t>
  </si>
  <si>
    <t>992 11 10 9045 10 0000 120</t>
  </si>
  <si>
    <t xml:space="preserve">Перечисления из бюджета сельских поселений  (в бюджет поселений) для осуществления возврата (зачета излишне уплаченных или излишне взысканных) сумм налогов, сборов и иных платежей, а так же сумм процентов за несвоевременное осуществление такого возврата  </t>
  </si>
  <si>
    <t>Приложение № 8</t>
  </si>
  <si>
    <t>Раздел 1. Перечень подлежащих предоставлению муниципальных гарантий Новодмитриевского сельского поселения Северского района в 2015 году.</t>
  </si>
  <si>
    <t>№п/п</t>
  </si>
  <si>
    <t>Направление (цель) гарантирование</t>
  </si>
  <si>
    <t>Категория принципалов</t>
  </si>
  <si>
    <t>Общий объем гарантий, тыс. руб.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</si>
  <si>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</si>
  <si>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</si>
  <si>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</t>
  </si>
  <si>
    <t>Предоставление обеспечения исполнения обязательств принципала перед гарантом</t>
  </si>
  <si>
    <t>Иные условия</t>
  </si>
  <si>
    <t>ИТОГО:</t>
  </si>
  <si>
    <t>Раздел 2. Общий объем бюджетных ассигнований, предусмотренных на исполнение муниципальных гарантий Новодмитриевского сельского поселения Северского района по возможным гарантийным случаям, в 2015 году</t>
  </si>
  <si>
    <t>Бюджетные ассигнования на исполнение муниципальных гарантий Новодмитриевского сельского поселения Северского района по возможным гарантийным случаям</t>
  </si>
  <si>
    <t>Объем, тыс. руб.</t>
  </si>
  <si>
    <t>ВСЕГО:</t>
  </si>
  <si>
    <t>Наименование дохода</t>
  </si>
  <si>
    <t>Доходы от возмещения ущерба при возникновении страховых случаев по обязательному страхованию  гражданской ответственности, когда выгодоприобретателями выступают получатели средств бюджетов поселений</t>
  </si>
  <si>
    <t>Невыясненные поступления, зачисляемые в бюджеты поселений</t>
  </si>
  <si>
    <t> 100</t>
  </si>
  <si>
    <t>Прочие неналоговые доходы, зачисляемые в бюджеты поселений</t>
  </si>
  <si>
    <t>Муниципальные ценные бумаги Новодмитриевского сельского поселения Северского района</t>
  </si>
  <si>
    <t>привлечение</t>
  </si>
  <si>
    <t>погашение основной суммы долга</t>
  </si>
  <si>
    <t xml:space="preserve">  2.</t>
  </si>
  <si>
    <t xml:space="preserve"> в том числе:</t>
  </si>
  <si>
    <t xml:space="preserve">  3.</t>
  </si>
  <si>
    <t>Кредиты, полученные Новодмитриевским сельским поселением Северского района от кредитных организаций</t>
  </si>
  <si>
    <t xml:space="preserve"> 11 10 5035 10 0000 120</t>
  </si>
  <si>
    <t>2 02 15001 10 0000 150</t>
  </si>
  <si>
    <t>2 02 35118 10 0000 150</t>
  </si>
  <si>
    <t>2 02 30024 10 0000 150</t>
  </si>
  <si>
    <t>2 02 10000 00 0000 150</t>
  </si>
  <si>
    <t>2 02 30000 00 0000 150</t>
  </si>
  <si>
    <t>992 01 03 01 00 10 0000 710</t>
  </si>
  <si>
    <t>992 2 02 15002 10 0000 150</t>
  </si>
  <si>
    <t>992 2 02 20041 10 0000 150</t>
  </si>
  <si>
    <t>992 2 02 29999 10 0000 150</t>
  </si>
  <si>
    <t>992 2 02 35118 10 0000 150</t>
  </si>
  <si>
    <t>992 2 02 30024 10 0000 150</t>
  </si>
  <si>
    <t>992 2 02 39999 10 0000 150</t>
  </si>
  <si>
    <t>992 2 02 40014 10 0000 150</t>
  </si>
  <si>
    <t>992 2 02 49999 10 0000 150</t>
  </si>
  <si>
    <t>992 2 18 05010 10 0000 150</t>
  </si>
  <si>
    <t>992 2 19 60010 10 0000 150</t>
  </si>
  <si>
    <t>Обеспечение переданных полномочий</t>
  </si>
  <si>
    <t>Выполнение  полномочий на определение поставщиков(подрядчиков,исполнителей)при осуществлении закупок товаров,услуг для обеспечения муниципальных нужд</t>
  </si>
  <si>
    <t>20040</t>
  </si>
  <si>
    <t>20500</t>
  </si>
  <si>
    <t>20050</t>
  </si>
  <si>
    <t>Начальник финансового отдела                                                             И.В.Бакалова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</si>
  <si>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2020 году субсидии из местного бюджета.</t>
  </si>
  <si>
    <t>Муниципальная программа "Комплексное и устойчивое развитие в сфере дорожного хозяйства в Новодмитриевском сельском поселении"</t>
  </si>
  <si>
    <t>Предоставление субсидий бюджетным,автономным учреждениям и иным некоммерческим организациям</t>
  </si>
  <si>
    <t>Молодежь Новодмитриевского сельского поселения Северского района</t>
  </si>
  <si>
    <t>инные бюджетные ассигнования</t>
  </si>
  <si>
    <t>Выполнение  полномочий по ведению внутреннего финансового контроля</t>
  </si>
  <si>
    <t>Обеспечение деятельности  администрации</t>
  </si>
  <si>
    <t>Проведние мероприятий для детей и молодежи</t>
  </si>
  <si>
    <t>Норматив отчисления</t>
  </si>
  <si>
    <t>Прочие доходы от оказания услуг(работ) получателями средств бюджетов сельских поселений</t>
  </si>
  <si>
    <t>штрафы неустойки, пени, уплаченные в случае просрочки исполнения поставщиком(подрядчиком,исполнителем)обязательств предусмотренных муниципальным контрактом, заключенным муниципальным органом,казенным учреждением сельского поселения</t>
  </si>
  <si>
    <t>Иные 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органом(муниципальным казенным учреждением)сельского поселения</t>
  </si>
  <si>
    <t>Денежные средства,изымаемые в собственность сельского поселения в соответствии с решениями судов(за исключением обвинительных приговоров судов)</t>
  </si>
  <si>
    <t>Платежи по искам о возмещении ущерба, а также платежи, уплачиваемые при добровольном возмещении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</si>
  <si>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Прочее возмещение ущерба,причиненного муниципальному имуществу сельского поселения(за исключением имущества,закрепленного за муниципальными бюджетными(автономными)учреждениями,унитарными предприятиями)</t>
  </si>
  <si>
    <t>Платежи в целях возмещения убытков,причиненных уклонением от заключения муниципальным органом сельского поселения(муниципальным казенным учреждением)муниципального контракта(за исключением муниципального контракта,финансируемого за счет средств муниципального дорожногофонда)</t>
  </si>
  <si>
    <t>Платежи в целях возмещения убытков,при расторжении муниципального контракта,заключенного с муниципальным органом сельского поселения(за исключением муниципальным казенным учреждением)всвязи с односторонним отказом исполнителя(подрядчика)от его исполнения(за исключением муниципального контракта финансируемого за счет средств муниципального дорожного фонда)</t>
  </si>
  <si>
    <t>Платежи в целях возмещения ущерба при расторжении муниципального контракта,финансируемого за счет средств муниципального дорожного фонда сельского поселения, в связи с односторонним отказом исполнителя(подрядчика)от его исполнения</t>
  </si>
  <si>
    <t>Денежные взыскания, налагаемые в возмещение ущерба,причиненного в результате незаконного или нецелевого использования бюджетных средств(в части бюджетов сельских поселений)</t>
  </si>
  <si>
    <t>к решению Совета Новодмитриевского</t>
  </si>
  <si>
    <t>сельского поселения Северского района</t>
  </si>
  <si>
    <t>Получение кредитов от других бюджетов бюджетной системы Российской Федерации бюджетами территориальных фондов обязательного медицинского страхования в валюте Российской Федерации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</si>
  <si>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</si>
  <si>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</si>
  <si>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5
5
</t>
  </si>
  <si>
    <t>992 1 11 05025 10 0000 120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</si>
  <si>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</si>
  <si>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992 1 11 05075 10 0000 120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</si>
  <si>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</si>
  <si>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992 1 11 07015 10 0000 120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</si>
  <si>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</si>
  <si>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992 1 11 08050 10 0000 120</t>
  </si>
  <si>
    <t>Средства, получаемые от передачи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залог, в доверительное управление</t>
  </si>
  <si>
    <t>992 1 11 09035 10 0000 120</t>
  </si>
  <si>
    <t>Доходы от эксплуатации и использования имущества автомобильных дорог, находящихся в собственности сельских поселений</t>
  </si>
  <si>
    <t>992 1 11 09045 10 0000 120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</si>
  <si>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</si>
  <si>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992 1 13 01540 10 0000 130</t>
  </si>
  <si>
    <t>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сельских поселений</t>
  </si>
  <si>
    <t>992 1 16 07010 10 0000 140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</si>
  <si>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</si>
  <si>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992 1 16 07090 10 0000 140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</si>
  <si>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</si>
  <si>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992 1 16 09040 10 0000 140</t>
  </si>
  <si>
    <t>Денежные средства, изымаемые в собственность сельского поселения в соответствии с решениями судов (за исключением обвинительных приговоров судов)</t>
  </si>
  <si>
    <t>992 1 16 10030 10 0000 140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</si>
  <si>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</si>
  <si>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</si>
  <si>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</si>
  <si>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992 1 16 10032 10 0000 140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</si>
  <si>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</si>
  <si>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992 1 16 10061 10 0000 140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</si>
  <si>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</si>
  <si>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992 1 16 10081 10 0000 140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</si>
  <si>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</si>
  <si>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992 1 16 10082 10 0000 140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</si>
  <si>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</si>
  <si>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992 1 16 10100 10 0000 140</t>
  </si>
  <si>
    <t>992 1 16 10120 10 0000 140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</si>
  <si>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</si>
  <si>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992 1 17 02020 10 0000 180</t>
  </si>
  <si>
    <t>Возмещение потерь сельскохозяйственного производства, связанных с изъятием сельскохозяйственных угодий, расположенных на территориях сельских поселений (по обязательствам, возникшим до 1 января 2008 года)</t>
  </si>
  <si>
    <t>Прочие неналоговые доходы  бюджетов сельских поселений</t>
  </si>
  <si>
    <t>992 2 02 27112 10 0000 150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</si>
  <si>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</si>
  <si>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992 2 07 05010 10 0000 150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</si>
  <si>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</si>
  <si>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992 2 07 05020 10 0000 150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</si>
  <si>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</si>
  <si>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992 2 07 05030 10 0000 150</t>
  </si>
  <si>
    <t>992 2 18 60010 10 0000 150</t>
  </si>
  <si>
    <t>992 2 19 35118 10 0000 150</t>
  </si>
  <si>
    <t>Возврат остатков субвенций на осуществление первичного воинского учета на территориях, где отсутствуют военные комиссариаты из бюджетов сельских поселений</t>
  </si>
  <si>
    <t>991 2 18 60010 10 0000 150</t>
  </si>
  <si>
    <t>991 1 17 01050 10 0000 180</t>
  </si>
  <si>
    <t>Контрольно-счетная палата муниципального образования Северский район</t>
  </si>
  <si>
    <t>910 1 16 10100 10 0000 140</t>
  </si>
  <si>
    <t>992 1 16 02010 02 0000 140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</si>
  <si>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</si>
  <si>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992 2 02 15001 10 0000 150</t>
  </si>
  <si>
    <t>992 2 02 16001 10 0000 150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</si>
  <si>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</si>
  <si>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992 2 02 19999 10 0000 150</t>
  </si>
  <si>
    <t>Прочие дотации бюджетам сельских поселений</t>
  </si>
  <si>
    <t>992 2 02 25299 10 0000 150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</si>
  <si>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погибщих при защите отечества на 2019-2024годы"</t>
  </si>
  <si>
    <t>992 2 02 25519 10 0000 150</t>
  </si>
  <si>
    <t>Субсидии бюджетам сельских поселений на поддержку отрасли культуры</t>
  </si>
  <si>
    <t>992 2 02 25576 10 0000 150</t>
  </si>
  <si>
    <t>Субсидии бюджетам сельских поселений на обеспечение комплексного развития сельских территорий</t>
  </si>
  <si>
    <t>Начальник финансового отдела                                                                                                                                                   И.В.Хомякова</t>
  </si>
  <si>
    <t>Доходы</t>
  </si>
  <si>
    <t xml:space="preserve"> 1 06 06000 00 0000 110</t>
  </si>
  <si>
    <t xml:space="preserve">
992 2 02 25467 10 0000 150</t>
  </si>
  <si>
    <t>Субсидии бюджетам сельских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</si>
  <si>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 6</t>
  </si>
  <si>
    <t>992 1 14 02050 10 0000 410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</si>
  <si>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</si>
  <si>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992 1 14 02053 10 0000 440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</si>
  <si>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</si>
  <si>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992 1 12 05050 10 0000 120</t>
  </si>
  <si>
    <t>Плата за пользование водными объектами, находящимися в собственности сельских поселений</t>
  </si>
  <si>
    <t xml:space="preserve">Начальник финансового отдела                                                                                 И.В. Хомякова           </t>
  </si>
  <si>
    <t>Начальник финансового отдела                                                             И.В. Хомякова</t>
  </si>
  <si>
    <t>Приложение №4</t>
  </si>
  <si>
    <t>000 01 05 00 00 00 0000 000</t>
  </si>
  <si>
    <t>000 01 03 00 00 00 0000 000</t>
  </si>
  <si>
    <t>Бюджетные кредиты из других бюджетов бюджетной системы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</si>
  <si>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</si>
  <si>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</si>
  <si>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000 01 03 01 00 10 0000 710</t>
  </si>
  <si>
    <t>000 01 03 01 00 10 0000 810</t>
  </si>
  <si>
    <t>Погашение бюджетами поселений кредитов из других бюджетов бюджетной системы Российской Федерации в валюте Российской Федерации</t>
  </si>
  <si>
    <t>Бюджетные кредиты, привлеченные в бюджет Новодмитриевского сельского поселения Северского района  от других бюджетов бюджетной системы Российской Федерации, всего</t>
  </si>
  <si>
    <t>Приложение № 11</t>
  </si>
  <si>
    <t>Приложение №13</t>
  </si>
  <si>
    <t>от ____________г. № ____</t>
  </si>
  <si>
    <t>Нормативы распределения доходов в местный бюджет на 2023 год</t>
  </si>
  <si>
    <t>от_________________2022г.№_________</t>
  </si>
  <si>
    <t>Виды деятельности юридических лиц, индивидуальных предпринимателей, физических лиц – производителей товаров, работ и услуг, имеющих право получать в 2023 году субсидии из местного бюджета</t>
  </si>
  <si>
    <t>700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</si>
  <si>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</si>
  <si>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</si>
  <si>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Управление муниципальными финансами</t>
  </si>
  <si>
    <t>54</t>
  </si>
  <si>
    <t>10090</t>
  </si>
  <si>
    <t>Обслуживание муниципального долга</t>
  </si>
  <si>
    <t>Доходы о тденежных взысканий(штрафов)поступающие в счет погашения задолженности,образовавшейся до 1января 2023 года,подлежащие зачислению в бюджеты бюджетной системы Российской Федерации, по нормативам,действующим до 1января 2023 года</t>
  </si>
  <si>
    <t>Начальник финансового отдела                                                                  О.А.Лай</t>
  </si>
  <si>
    <t xml:space="preserve">Исполнено за  2023 год </t>
  </si>
  <si>
    <t>Прочие доходы от компенсации затрат бюджетов  сельских поселений</t>
  </si>
  <si>
    <t>Начальник финансового отдела                                                  О.А.Лай</t>
  </si>
  <si>
    <t>Начальник финансового отдела                                           О.А.Лай</t>
  </si>
  <si>
    <t>Начальник финансового отдела                                            О.А.Лай</t>
  </si>
  <si>
    <t>тыс.рублей</t>
  </si>
  <si>
    <t>Начальник финансового отдела                                                              О.А.Лай</t>
  </si>
  <si>
    <t xml:space="preserve">Начальник финансового отдела                                        О.А.Лай                  </t>
  </si>
  <si>
    <t>Приложение №9</t>
  </si>
  <si>
    <t>20220</t>
  </si>
  <si>
    <t>Озеленение</t>
  </si>
  <si>
    <t>10420</t>
  </si>
  <si>
    <t>Мероприятия в области развития культуры за счет иных межбюджетных трансфертов на поддержку мер по обеспечению сбалансированности бюджетов поселений</t>
  </si>
  <si>
    <t>Начальник финансового отдела                                                                        О.А.Лай</t>
  </si>
  <si>
    <t>Приложение №7</t>
  </si>
  <si>
    <t>к проекту решения Совета</t>
  </si>
  <si>
    <t>Утвержденный план на 2023 год</t>
  </si>
  <si>
    <t>Уточненный план на 2023год</t>
  </si>
  <si>
    <t>Программа муниципальных внешних заимствований Новодмитриевского сельского поселения Северского района   на 2023 год</t>
  </si>
  <si>
    <t>Программа муниципальных гарантий Новодмитриевского сельского поселения Северского района в иностранной валюте на 2023 год</t>
  </si>
  <si>
    <t xml:space="preserve">Земельный налог </t>
  </si>
  <si>
    <t>Дотации бюджетам сельских поселений на выравнивание бюджетной обеспеченности из бюджета субъекта Российской Федерации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</si>
  <si>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</si>
  <si>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Всего </t>
  </si>
  <si>
    <t>Закупка товаров, работ и услуг для государственных (муниципальных) нужд</t>
  </si>
  <si>
    <t>Развитие территориального общественного самоуправления</t>
  </si>
  <si>
    <t>10040</t>
  </si>
  <si>
    <t>Основное мероприятие "Организация и осуществление мероприятий по работе с детьми и молодежью, направленную на профилактику распространения и употребления наркотических средств"</t>
  </si>
  <si>
    <t>10140</t>
  </si>
  <si>
    <t>процент  исполнения</t>
  </si>
  <si>
    <t>Бюджетные кредиты, привлеченные в бюджет Новодмитриевского сельского поселения Северского района  из других бюджетов бюджетной системы российской Федерации, всего</t>
  </si>
  <si>
    <t>-</t>
  </si>
  <si>
    <t>Иные межбюджетные трансферты на выполнение полномочий по ведению внутреннего контроля</t>
  </si>
  <si>
    <t>Иные межбюджетные трансферты на выполнение полномочий на определение поставщиков (подрядчиков, исполнителей) при осуществлении закупок товаров, работ, услуг для обеспечения муниципальных нужд</t>
  </si>
  <si>
    <t>Иные межбюджетные трансферты на выполнение полномочий контрольно-счетного органа Новодмитриевского сельского поселения по осуществлению внешнего муниципального финансового контроля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</si>
  <si>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</si>
  <si>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выполнение  полномочий по ведению внутреннего контроля</t>
  </si>
  <si>
    <t>Основные мероприятия Упрвление муниципальной собственностью</t>
  </si>
  <si>
    <t>Поддержка Новодмитриевского станичного казачьего общества</t>
  </si>
  <si>
    <t>Основные мероприятия Дорожная деятельность в отношении автомобильных дорог местного значения</t>
  </si>
  <si>
    <t>Основное мероприятие "Информационное обеспечение и сопровождение</t>
  </si>
  <si>
    <t>Основное мероприятие "Развитие водоснабжения и водоотведения"</t>
  </si>
  <si>
    <t>Основное мероприятие "Развитие, содержание и ремонт систем наружного освещения населенных пунктов"</t>
  </si>
  <si>
    <t xml:space="preserve">Мероприятия по благоустройству территории </t>
  </si>
  <si>
    <t>Основное мероприятие "Гражданское и патриотическое воспитание, творческое, интелектуальное, духовно-нравственное развитие молодежи"</t>
  </si>
  <si>
    <t>Основное мероприятие Поддержка социально-ориентированных некоммерческих организаций</t>
  </si>
  <si>
    <t>Основные мероприятия "Дорожная деятельность в отношении автомобильных дорог местного значения"</t>
  </si>
  <si>
    <t>Субвенция на осуществление отдельных государственных полномочий по образованию и организации деятельности административных комиссий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</si>
  <si>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</si>
  <si>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1 05 03010 01 0000 110 </t>
  </si>
  <si>
    <t>Земельный налог с организаций,обладающих земельным участком, расположенным в границах сельских поселений</t>
  </si>
  <si>
    <t>Земельный налог, с физических лиц, обладающих земельным участком, расположенным в границах сельских поселений</t>
  </si>
  <si>
    <t xml:space="preserve"> 1 06 06033 10 0000 110</t>
  </si>
  <si>
    <t xml:space="preserve"> 1 06 06043 10 0000 110</t>
  </si>
  <si>
    <t>Уточненная бюджетная роспись на 01.04.2024год</t>
  </si>
  <si>
    <t xml:space="preserve">Исполнено на 01.04.2024 год </t>
  </si>
  <si>
    <t>Утверждено решением Совета "О бюджете Новодмитриевского сельского поселения Северского района на 2024 год"</t>
  </si>
  <si>
    <t xml:space="preserve">Исполнено на 01.04.2024 года </t>
  </si>
  <si>
    <t>Иные межбюджетные трансферты, выделенные в 2024 году из местного бюджета на финансирование расходов, связанных с передачей полномочий органу местного самоуправления муниципального образования Северский район</t>
  </si>
  <si>
    <t>Другие непрограммные направления деятельности органов местного самоуправления</t>
  </si>
  <si>
    <t>99</t>
  </si>
  <si>
    <t>10580</t>
  </si>
  <si>
    <t>Непрограммные расходы</t>
  </si>
  <si>
    <t>Обеспечение проведения выборов</t>
  </si>
  <si>
    <t>20110</t>
  </si>
  <si>
    <t>Поддержка местных инициатив граждан по вопросам развития территорий</t>
  </si>
  <si>
    <t>Закупка товаров, работ и услуг для обеспечения государственных (муниципальных) нужд</t>
  </si>
  <si>
    <t>Обеспечение проведения выборов и референдумов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</si>
  <si>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</si>
  <si>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1 03 02231 01 0000 110               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</si>
  <si>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</si>
  <si>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</si>
  <si>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</si>
  <si>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</si>
  <si>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</si>
  <si>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</si>
  <si>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(сумма платежа (перерасчеты, недоимка и задолженность по соответствующему платежу, в том числе по отмененному)</t>
  </si>
  <si>
    <t xml:space="preserve"> 1 01 02010 01 1000 110</t>
  </si>
  <si>
    <t xml:space="preserve"> 1 01 02020 01 1000 110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</si>
  <si>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</si>
  <si>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 1 01 02030 01 1000 110</t>
  </si>
  <si>
    <t xml:space="preserve"> 1 01 02030 01 3000 110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</si>
  <si>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</si>
  <si>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(суммы денежных взысканий (штрафов) по соответствующему платежу согласно законодательству Российской Федерации)</t>
  </si>
  <si>
    <t xml:space="preserve"> 1 01 02040 01 1000 110</t>
  </si>
  <si>
    <t xml:space="preserve"> 1 01 02000 01 0000 110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</si>
  <si>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</si>
  <si>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Акцизы по подакцизным товарам (продукции), производимым на территории Российской Федерации</t>
  </si>
  <si>
    <t xml:space="preserve"> 1 03 02000 01 0000 110               </t>
  </si>
  <si>
    <t>Основные мероприятия "Мероприятия в области   физической культуры и спорта"</t>
  </si>
  <si>
    <t>1.1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</si>
  <si>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</si>
  <si>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</si>
  <si>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</si>
  <si>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</si>
  <si>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</si>
  <si>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</si>
  <si>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</si>
  <si>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</si>
  <si>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</si>
  <si>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</si>
  <si>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</si>
  <si>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Муниципальная программа "Развитие жилищно-коммунальной инфраструктуры в Новодмитриевском сельском поселении на 2024-2026 годы"</t>
  </si>
  <si>
    <t>Муниципальная программа "Благоустройство территории поселения в Новодмитриевском сельском поселении на 2024-2026 годы"</t>
  </si>
  <si>
    <t xml:space="preserve">Муниципальная программа "Молодежь Новодмитриевского сельского поселения Северского района на 2024-2026 годы  </t>
  </si>
  <si>
    <t>Дотации  от других бюджетов бюджетной системы Российской Федерации</t>
  </si>
  <si>
    <t>2 02 15001 00 0000 150</t>
  </si>
  <si>
    <t>2 02 30024 00 0000 150</t>
  </si>
  <si>
    <t>2 02 35118 00 0000 150</t>
  </si>
  <si>
    <t>Дотации на выравнивание бюджетной обеспеченности</t>
  </si>
  <si>
    <t>Субвенции бюджетам на осуществление первичного воинского учета органами местного самоуправления самоуправления поселений, муниципальных и городских округов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</si>
  <si>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(сумма платежа (перерасчеты, недоимка и задолженность по соответствующему платежу, в том числе по отмененному)</t>
  </si>
  <si>
    <t xml:space="preserve"> 1 01 02080 01 1000 110</t>
  </si>
  <si>
    <t>11 60 2010 02 0000 140</t>
  </si>
  <si>
    <t>2 02 49999 10 0000 150</t>
  </si>
  <si>
    <t>Иные межбюджетные трансферты</t>
  </si>
  <si>
    <t>2 02 40000 00 0000 150</t>
  </si>
  <si>
    <t>Прочие межбюджетные трансферты, передаваемые бюджетам</t>
  </si>
  <si>
    <t>2 02 49999 00 0000 150</t>
  </si>
  <si>
    <t>Пожарная безопасность</t>
  </si>
  <si>
    <t>Мероприятия по обеспечению пожарной безопасности</t>
  </si>
  <si>
    <t>10120</t>
  </si>
  <si>
    <t>Развитие водоснабжения и водоотведения поселения за счет иных межбюджетных трансфертов на поддержку мер по сбалансированности бюджетов поселения Северского района</t>
  </si>
  <si>
    <t>Иные непрограммные расходы</t>
  </si>
  <si>
    <t>Иные межбюджетные трансферты на приобретение специальной техники (на базе шасси трактора)</t>
  </si>
  <si>
    <t>60200</t>
  </si>
  <si>
    <t>11 70 1050 10 0000 180</t>
  </si>
  <si>
    <t>Муниципальная программа "Развитие культуры на 2024-2026 годы  в Новодмитриевском сельском поселении"</t>
  </si>
  <si>
    <t>Муниципальная программа "Информационное общество Северского района в Новодмитриевском сельском поселении на 2024-2026 годы"</t>
  </si>
  <si>
    <t>Муниципальная программа
«Комплексное и устойчивое развитие в сфере дорожного хозяйства» на 2024 – 2026 годы в Новодмитриевском сельском поселении</t>
  </si>
  <si>
    <t>"Мероприятия, финансируемые за счет средств дорожного фонда"</t>
  </si>
  <si>
    <t>Основные мероприятия "Повышение безопасности дорожного движения</t>
  </si>
  <si>
    <t xml:space="preserve">Муниципальная программа Обеспечение безопасности населения и развития казачества на 2024-2026 годы в Новодмитриевском сельском поселении» </t>
  </si>
  <si>
    <t xml:space="preserve">Мероприятия по предупреждению и ликвидации чрезвычайных ситуаций, стихийных бедсвий и их последствий </t>
  </si>
  <si>
    <t>Предупреждение и ликвидация последствий чрезвычайных ситуаций и стихийных бедствий природного и техногенного характера</t>
  </si>
  <si>
    <t>Основное мероприятие "Развитие центральной клубной системы"</t>
  </si>
  <si>
    <t>Расходы на обеспечение деятельности (оказание услуг) муниципальных учреждений</t>
  </si>
  <si>
    <t>Основное мероприятие "Проведение праздничных мероприятий"</t>
  </si>
  <si>
    <t>Муниципальная программа "Развитие физической культуры и спорта на 2024-2026 годы в Новодмитриевском сельском поселении Северского района</t>
  </si>
  <si>
    <t>Развитие физической культуры и спорта</t>
  </si>
  <si>
    <t>Муниципальная программа «Региональная политика и развитие гражданского общества на 2024-2026 годы в Новодмитриевском сельском поселении»</t>
  </si>
  <si>
    <t xml:space="preserve">Муниципальная программа «Поддержка социально-ориентированных некоммерческих организаций в Новодмитриевском сельском поселении на 2024-2026 годы» </t>
  </si>
  <si>
    <t>Основное мероприятие "Поддержка социально - ориентированных некоммерческих организаций в Новодмитриевском сельском поселении"</t>
  </si>
  <si>
    <t xml:space="preserve">Муниципальная программа «Социально-экономическое развитие в Новодмитриевском сельском поселении Северского района на 2024-2026 годы» 
</t>
  </si>
  <si>
    <t>Профилактика незаконному обороту наркотиков</t>
  </si>
  <si>
    <t>Профилактика наркомании и незаконному обороту наркотических средств, психотропных веществ и их прекурсоров</t>
  </si>
  <si>
    <t>Основное мероприятие "Информационное обеспечение и сопровождение"</t>
  </si>
  <si>
    <t>Развитие уличного освещение</t>
  </si>
  <si>
    <t>Основное мероприятие "Организация ритуальных услуг и содержание мест захоронения"</t>
  </si>
  <si>
    <t>Организация ритуальных услуг и  мест захоронения</t>
  </si>
  <si>
    <t>Основное мероприятие "Строительство, капитальный ремонт, ремонт и содержание объектов благоустройства"</t>
  </si>
  <si>
    <t xml:space="preserve">Субвенции на осуществление первичного воинского учета органами местного самоуправления </t>
  </si>
  <si>
    <t xml:space="preserve">Управление муниципальным долгом </t>
  </si>
  <si>
    <t>Процентные платежи по муниципальному долгу муниципального образования</t>
  </si>
  <si>
    <t>Субвенция на осуществление отдельных  государственных полномочий по образованию и организации деятельности административных комиссий</t>
  </si>
  <si>
    <t xml:space="preserve">Муниципальная программа «Социально-экономическое развитие в Новодмитриевском сельском поселении Северского района на 2024-2026 годы» </t>
  </si>
  <si>
    <t>Предупреждение и ликвидация чрезвычайных ситуаций, стихийных бедствий природного и техногенного характера</t>
  </si>
  <si>
    <t>Основное мероприятие "Организация и осуществление мероприятий по работе с детьми и молодежью, направленных на профилактику распространения и употребления наркотических средств"</t>
  </si>
  <si>
    <t>Основное мероприятие "Повышение безопасности дорожного движения"</t>
  </si>
  <si>
    <t>Расходы на обеспечение деятельности (оказание услуг) муниципальных учреждений"</t>
  </si>
  <si>
    <t>992</t>
  </si>
  <si>
    <t>Ведомственная структура расходов местного бюджета  за 2024 год</t>
  </si>
  <si>
    <t xml:space="preserve">Объем поступлений доходов в местный бюджет по кодам видов (подвидов) доходов за 2024 год </t>
  </si>
  <si>
    <t>Безвозмездные поступления из краевого  бюджета за 2024 год</t>
  </si>
  <si>
    <t>Распределение бюджетных ассигнований по разделам и  подразделам классификации расходов местного бюджета за 2024 год</t>
  </si>
  <si>
    <t>Распределение бюджетных ассигнований по целевым статьям (муниципальным программам и непрограммных направлений деятельности), группам видов расходов  классификации расходов бюджетов за 2024 год</t>
  </si>
  <si>
    <t xml:space="preserve">Исполнено за 2024 год </t>
  </si>
  <si>
    <t>Источники внутреннего финансирования дефицита местного бюджета, перечни статей источников финансирования дефицита бюджета  за 2024 год</t>
  </si>
  <si>
    <t>Программа муниципальных гарантий Новодмитриевского сельского поселения Северского района в валюте Российской Федерации за 2024 год</t>
  </si>
  <si>
    <t>98,9</t>
  </si>
  <si>
    <t>от ______2025г. № ___</t>
  </si>
  <si>
    <t>от _______2025г. № ____</t>
  </si>
  <si>
    <t>от ________2025г. № ____</t>
  </si>
  <si>
    <t xml:space="preserve">                                                                                                                                                               от _______2025г. № ____</t>
  </si>
  <si>
    <t>от ______2025г. № ____</t>
  </si>
  <si>
    <t>от _________2025г. № ___</t>
  </si>
  <si>
    <t xml:space="preserve">                                                                                                                         поселения Северского района</t>
  </si>
  <si>
    <t>Субвенции местным бюджетам на выполнение передаваемых полномочий субъектов Российской Федерации</t>
  </si>
  <si>
    <t>Управление муниципальным  имуществом, связанное с оценкой недвижимости , признание прав и регулирование отношений по имущественной собственности</t>
  </si>
  <si>
    <t>Основные мероприятия Управление муниципальной собственностью</t>
  </si>
  <si>
    <t>Муниципальная программа«Профилактика по незаконному обороту наркотических средств,
психотропных веществ и их прекурсоров на территории Новодмитриевского сельского поселения Северского района на 2024-2026 годы»</t>
  </si>
  <si>
    <t>Профилактика незаконного оборота наркотиков</t>
  </si>
  <si>
    <t>Муниципальная программа Профилактика по незаконному обороту наркотических средств,
психотропных веществ и их прекурсоров на территории Новодмитриевского сельского поселения Северского района на 2024-2026 годы»</t>
  </si>
  <si>
    <t>Муниципальная программа «Развитие физической культуры и спорта на 2024-2026 годы в Новодмитриевском сельском поселении»</t>
  </si>
  <si>
    <t>Программа муниципальных внутренних заимствований Новодмитриевского сельского поселения Северского района за 2024 год</t>
  </si>
  <si>
    <t>Начальник финансового отдела                                  О.А. Лай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</si>
</sst>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"/>
    <numFmt numFmtId="166" formatCode="#,##0.00000"/>
    <numFmt numFmtId="167" formatCode="[$-419]General"/>
    <numFmt numFmtId="168" formatCode="&quot; &quot;#,##0.00&quot;    &quot;;&quot;-&quot;#,##0.00&quot;    &quot;;&quot; -&quot;#&quot;    &quot;;@&quot; &quot;"/>
    <numFmt numFmtId="169" formatCode="#,##0.00&quot; &quot;[$руб.-419];[Red]&quot;-&quot;#,##0.00&quot; &quot;[$руб.-419]"/>
    <numFmt numFmtId="170" formatCode="#,##0.0_ ;\-#,##0.0\ "/>
    <numFmt numFmtId="171" formatCode="#,##0.0_р_."/>
    <numFmt numFmtId="172" formatCode="#,##0.00_ ;\-#,##0.00\ "/>
  </numFmts>
  <fonts count="5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Calibri"/>
      <family val="2"/>
      <charset val="204"/>
    </font>
    <font>
      <sz val="14"/>
      <name val="Times New Roman"/>
      <family val="1"/>
      <charset val="204"/>
    </font>
    <font>
      <sz val="10"/>
      <name val="Arial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indexed="9"/>
      <name val="Times New Roman"/>
      <family val="1"/>
      <charset val="204"/>
    </font>
    <font>
      <sz val="14"/>
      <color indexed="9"/>
      <name val="Times New Roman"/>
      <family val="1"/>
      <charset val="204"/>
    </font>
    <font>
      <sz val="11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sz val="11"/>
      <color indexed="10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i/>
      <sz val="16"/>
      <color rgb="FF000000"/>
      <name val="Arial"/>
      <family val="2"/>
      <charset val="204"/>
    </font>
    <font>
      <b/>
      <i/>
      <u/>
      <sz val="11"/>
      <color rgb="FF00000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168" fontId="35" fillId="0" borderId="0" applyBorder="0" applyProtection="0"/>
    <xf numFmtId="167" fontId="35" fillId="0" borderId="0" applyBorder="0" applyProtection="0"/>
    <xf numFmtId="0" fontId="36" fillId="0" borderId="0" applyNumberFormat="0" applyBorder="0" applyProtection="0">
      <alignment horizontal="center"/>
    </xf>
    <xf numFmtId="0" fontId="36" fillId="0" borderId="0" applyNumberFormat="0" applyBorder="0" applyProtection="0">
      <alignment horizontal="center" textRotation="90"/>
    </xf>
    <xf numFmtId="0" fontId="37" fillId="0" borderId="0" applyNumberFormat="0" applyBorder="0" applyProtection="0"/>
    <xf numFmtId="169" fontId="37" fillId="0" borderId="0" applyBorder="0" applyProtection="0"/>
    <xf numFmtId="0" fontId="38" fillId="0" borderId="0"/>
    <xf numFmtId="167" fontId="35" fillId="0" borderId="0" applyBorder="0" applyProtection="0"/>
    <xf numFmtId="167" fontId="39" fillId="0" borderId="0" applyBorder="0" applyProtection="0"/>
    <xf numFmtId="0" fontId="35" fillId="0" borderId="0" applyNumberFormat="0" applyBorder="0" applyProtection="0"/>
    <xf numFmtId="0" fontId="40" fillId="0" borderId="0"/>
    <xf numFmtId="0" fontId="11" fillId="0" borderId="0"/>
    <xf numFmtId="164" fontId="1" fillId="0" borderId="0" applyFont="0" applyFill="0" applyBorder="0" applyAlignment="0" applyProtection="0"/>
    <xf numFmtId="164" fontId="28" fillId="0" borderId="0" applyFont="0" applyFill="0" applyBorder="0" applyAlignment="0" applyProtection="0"/>
    <xf numFmtId="164" fontId="41" fillId="0" borderId="0" applyFont="0" applyFill="0" applyBorder="0" applyAlignment="0" applyProtection="0"/>
  </cellStyleXfs>
  <cellXfs count="554">
    <xf numFmtId="0" fontId="0" fillId="0" borderId="0" xfId="0"/>
    <xf numFmtId="0" fontId="4" fillId="0" borderId="0" xfId="0" applyFont="1" applyAlignment="1">
      <alignment horizontal="right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0" fillId="0" borderId="0" xfId="0" applyFont="1"/>
    <xf numFmtId="0" fontId="6" fillId="0" borderId="0" xfId="7" applyFont="1"/>
    <xf numFmtId="0" fontId="12" fillId="0" borderId="3" xfId="7" applyFont="1" applyFill="1" applyBorder="1" applyAlignment="1">
      <alignment wrapText="1"/>
    </xf>
    <xf numFmtId="0" fontId="14" fillId="0" borderId="0" xfId="7" applyFont="1"/>
    <xf numFmtId="49" fontId="6" fillId="0" borderId="1" xfId="7" applyNumberFormat="1" applyFont="1" applyFill="1" applyBorder="1" applyAlignment="1">
      <alignment horizontal="center"/>
    </xf>
    <xf numFmtId="0" fontId="12" fillId="0" borderId="0" xfId="7" applyFont="1" applyFill="1" applyBorder="1" applyAlignment="1">
      <alignment wrapText="1"/>
    </xf>
    <xf numFmtId="0" fontId="6" fillId="0" borderId="0" xfId="7" applyFont="1" applyFill="1"/>
    <xf numFmtId="165" fontId="6" fillId="0" borderId="0" xfId="7" applyNumberFormat="1" applyFont="1"/>
    <xf numFmtId="0" fontId="6" fillId="0" borderId="0" xfId="7" applyFont="1" applyBorder="1"/>
    <xf numFmtId="0" fontId="6" fillId="2" borderId="0" xfId="7" applyFont="1" applyFill="1" applyBorder="1" applyAlignment="1">
      <alignment vertical="center" wrapText="1"/>
    </xf>
    <xf numFmtId="0" fontId="6" fillId="2" borderId="1" xfId="7" applyFont="1" applyFill="1" applyBorder="1" applyAlignment="1">
      <alignment horizontal="center"/>
    </xf>
    <xf numFmtId="49" fontId="6" fillId="2" borderId="1" xfId="7" applyNumberFormat="1" applyFont="1" applyFill="1" applyBorder="1" applyAlignment="1">
      <alignment horizontal="center"/>
    </xf>
    <xf numFmtId="49" fontId="6" fillId="2" borderId="6" xfId="7" applyNumberFormat="1" applyFont="1" applyFill="1" applyBorder="1" applyAlignment="1">
      <alignment horizontal="center"/>
    </xf>
    <xf numFmtId="0" fontId="6" fillId="2" borderId="1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vertical="top" wrapText="1"/>
    </xf>
    <xf numFmtId="0" fontId="10" fillId="0" borderId="4" xfId="0" applyFont="1" applyFill="1" applyBorder="1" applyAlignment="1">
      <alignment wrapText="1"/>
    </xf>
    <xf numFmtId="0" fontId="8" fillId="0" borderId="6" xfId="0" applyFont="1" applyFill="1" applyBorder="1" applyAlignment="1">
      <alignment vertical="top" wrapText="1"/>
    </xf>
    <xf numFmtId="0" fontId="8" fillId="0" borderId="6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8" fillId="0" borderId="0" xfId="0" applyFont="1"/>
    <xf numFmtId="0" fontId="14" fillId="2" borderId="1" xfId="7" applyFont="1" applyFill="1" applyBorder="1"/>
    <xf numFmtId="0" fontId="13" fillId="2" borderId="3" xfId="7" applyFont="1" applyFill="1" applyBorder="1" applyAlignment="1">
      <alignment wrapText="1"/>
    </xf>
    <xf numFmtId="0" fontId="14" fillId="2" borderId="1" xfId="7" applyFont="1" applyFill="1" applyBorder="1" applyAlignment="1">
      <alignment horizontal="center"/>
    </xf>
    <xf numFmtId="49" fontId="14" fillId="2" borderId="1" xfId="7" applyNumberFormat="1" applyFont="1" applyFill="1" applyBorder="1" applyAlignment="1">
      <alignment horizontal="center"/>
    </xf>
    <xf numFmtId="49" fontId="14" fillId="2" borderId="6" xfId="7" applyNumberFormat="1" applyFont="1" applyFill="1" applyBorder="1" applyAlignment="1">
      <alignment horizontal="center"/>
    </xf>
    <xf numFmtId="0" fontId="14" fillId="2" borderId="0" xfId="7" applyFont="1" applyFill="1"/>
    <xf numFmtId="0" fontId="6" fillId="2" borderId="0" xfId="7" applyFont="1" applyFill="1"/>
    <xf numFmtId="165" fontId="6" fillId="2" borderId="0" xfId="7" applyNumberFormat="1" applyFont="1" applyFill="1"/>
    <xf numFmtId="0" fontId="14" fillId="2" borderId="1" xfId="7" applyFont="1" applyFill="1" applyBorder="1" applyAlignment="1">
      <alignment horizontal="left"/>
    </xf>
    <xf numFmtId="0" fontId="12" fillId="2" borderId="3" xfId="7" applyFont="1" applyFill="1" applyBorder="1" applyAlignment="1">
      <alignment wrapText="1"/>
    </xf>
    <xf numFmtId="0" fontId="12" fillId="2" borderId="4" xfId="7" applyFont="1" applyFill="1" applyBorder="1" applyAlignment="1">
      <alignment wrapText="1"/>
    </xf>
    <xf numFmtId="0" fontId="14" fillId="2" borderId="1" xfId="7" applyFont="1" applyFill="1" applyBorder="1" applyAlignment="1">
      <alignment vertical="center" wrapText="1"/>
    </xf>
    <xf numFmtId="0" fontId="12" fillId="2" borderId="0" xfId="7" applyFont="1" applyFill="1" applyBorder="1" applyAlignment="1">
      <alignment wrapText="1"/>
    </xf>
    <xf numFmtId="0" fontId="12" fillId="2" borderId="1" xfId="7" applyFont="1" applyFill="1" applyBorder="1" applyAlignment="1">
      <alignment wrapText="1"/>
    </xf>
    <xf numFmtId="0" fontId="12" fillId="2" borderId="8" xfId="7" applyFont="1" applyFill="1" applyBorder="1" applyAlignment="1">
      <alignment wrapText="1"/>
    </xf>
    <xf numFmtId="0" fontId="12" fillId="2" borderId="9" xfId="7" applyFont="1" applyFill="1" applyBorder="1" applyAlignment="1">
      <alignment wrapText="1"/>
    </xf>
    <xf numFmtId="165" fontId="14" fillId="2" borderId="0" xfId="7" applyNumberFormat="1" applyFont="1" applyFill="1"/>
    <xf numFmtId="165" fontId="4" fillId="2" borderId="0" xfId="0" applyNumberFormat="1" applyFont="1" applyFill="1" applyAlignment="1">
      <alignment horizontal="right"/>
    </xf>
    <xf numFmtId="49" fontId="4" fillId="2" borderId="1" xfId="0" applyNumberFormat="1" applyFont="1" applyFill="1" applyBorder="1" applyAlignment="1">
      <alignment horizontal="center" vertical="top" wrapText="1"/>
    </xf>
    <xf numFmtId="165" fontId="3" fillId="2" borderId="1" xfId="13" applyNumberFormat="1" applyFont="1" applyFill="1" applyBorder="1" applyAlignment="1">
      <alignment wrapText="1"/>
    </xf>
    <xf numFmtId="165" fontId="7" fillId="2" borderId="1" xfId="13" applyNumberFormat="1" applyFont="1" applyFill="1" applyBorder="1" applyAlignment="1">
      <alignment wrapText="1"/>
    </xf>
    <xf numFmtId="165" fontId="4" fillId="2" borderId="1" xfId="0" applyNumberFormat="1" applyFont="1" applyFill="1" applyBorder="1" applyAlignment="1"/>
    <xf numFmtId="165" fontId="8" fillId="2" borderId="1" xfId="13" applyNumberFormat="1" applyFont="1" applyFill="1" applyBorder="1" applyAlignment="1">
      <alignment wrapText="1"/>
    </xf>
    <xf numFmtId="165" fontId="10" fillId="2" borderId="1" xfId="13" applyNumberFormat="1" applyFont="1" applyFill="1" applyBorder="1" applyAlignment="1">
      <alignment wrapText="1"/>
    </xf>
    <xf numFmtId="49" fontId="14" fillId="0" borderId="1" xfId="7" applyNumberFormat="1" applyFont="1" applyFill="1" applyBorder="1" applyAlignment="1">
      <alignment horizontal="center"/>
    </xf>
    <xf numFmtId="0" fontId="6" fillId="2" borderId="0" xfId="7" applyFont="1" applyFill="1" applyAlignment="1">
      <alignment horizontal="center"/>
    </xf>
    <xf numFmtId="0" fontId="6" fillId="2" borderId="16" xfId="7" applyFont="1" applyFill="1" applyBorder="1"/>
    <xf numFmtId="0" fontId="6" fillId="2" borderId="16" xfId="7" applyFont="1" applyFill="1" applyBorder="1" applyAlignment="1">
      <alignment horizontal="center"/>
    </xf>
    <xf numFmtId="0" fontId="12" fillId="0" borderId="1" xfId="7" applyFont="1" applyFill="1" applyBorder="1" applyAlignment="1">
      <alignment wrapText="1"/>
    </xf>
    <xf numFmtId="49" fontId="6" fillId="2" borderId="15" xfId="7" applyNumberFormat="1" applyFont="1" applyFill="1" applyBorder="1" applyAlignment="1">
      <alignment horizontal="center"/>
    </xf>
    <xf numFmtId="0" fontId="6" fillId="2" borderId="2" xfId="7" applyFont="1" applyFill="1" applyBorder="1" applyAlignment="1">
      <alignment horizontal="center"/>
    </xf>
    <xf numFmtId="0" fontId="6" fillId="0" borderId="1" xfId="7" applyFont="1" applyFill="1" applyBorder="1" applyAlignment="1">
      <alignment vertical="center" wrapText="1"/>
    </xf>
    <xf numFmtId="0" fontId="6" fillId="0" borderId="1" xfId="7" applyFont="1" applyFill="1" applyBorder="1" applyAlignment="1">
      <alignment horizontal="center"/>
    </xf>
    <xf numFmtId="0" fontId="21" fillId="0" borderId="0" xfId="7" applyFont="1" applyFill="1" applyAlignment="1"/>
    <xf numFmtId="0" fontId="6" fillId="2" borderId="0" xfId="7" applyFont="1" applyFill="1" applyAlignment="1"/>
    <xf numFmtId="0" fontId="14" fillId="2" borderId="1" xfId="7" applyFont="1" applyFill="1" applyBorder="1" applyAlignment="1">
      <alignment vertical="center"/>
    </xf>
    <xf numFmtId="0" fontId="14" fillId="2" borderId="0" xfId="7" applyFont="1" applyFill="1" applyAlignment="1"/>
    <xf numFmtId="0" fontId="2" fillId="0" borderId="1" xfId="0" applyFont="1" applyBorder="1" applyAlignment="1">
      <alignment horizontal="left" wrapText="1"/>
    </xf>
    <xf numFmtId="49" fontId="6" fillId="2" borderId="2" xfId="7" applyNumberFormat="1" applyFont="1" applyFill="1" applyBorder="1" applyAlignment="1">
      <alignment horizontal="center"/>
    </xf>
    <xf numFmtId="0" fontId="15" fillId="2" borderId="0" xfId="7" applyFont="1" applyFill="1" applyAlignment="1">
      <alignment horizontal="center"/>
    </xf>
    <xf numFmtId="0" fontId="15" fillId="2" borderId="0" xfId="7" applyFont="1" applyFill="1"/>
    <xf numFmtId="165" fontId="15" fillId="2" borderId="0" xfId="7" applyNumberFormat="1" applyFont="1" applyFill="1"/>
    <xf numFmtId="165" fontId="22" fillId="2" borderId="0" xfId="7" applyNumberFormat="1" applyFont="1" applyFill="1"/>
    <xf numFmtId="0" fontId="23" fillId="2" borderId="0" xfId="7" applyFont="1" applyFill="1"/>
    <xf numFmtId="0" fontId="15" fillId="2" borderId="0" xfId="7" applyFont="1" applyFill="1" applyAlignment="1"/>
    <xf numFmtId="0" fontId="23" fillId="2" borderId="0" xfId="7" applyFont="1" applyFill="1" applyAlignment="1"/>
    <xf numFmtId="0" fontId="24" fillId="2" borderId="0" xfId="7" applyFont="1" applyFill="1"/>
    <xf numFmtId="0" fontId="7" fillId="2" borderId="6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8" fillId="2" borderId="6" xfId="0" applyFont="1" applyFill="1" applyBorder="1" applyAlignment="1">
      <alignment vertical="top" wrapText="1"/>
    </xf>
    <xf numFmtId="49" fontId="8" fillId="2" borderId="1" xfId="0" applyNumberFormat="1" applyFont="1" applyFill="1" applyBorder="1" applyAlignment="1">
      <alignment horizontal="center" wrapText="1"/>
    </xf>
    <xf numFmtId="0" fontId="7" fillId="2" borderId="6" xfId="0" applyFont="1" applyFill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26" fillId="0" borderId="0" xfId="0" applyFont="1"/>
    <xf numFmtId="0" fontId="9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/>
    <xf numFmtId="0" fontId="25" fillId="0" borderId="0" xfId="0" applyFont="1"/>
    <xf numFmtId="0" fontId="2" fillId="2" borderId="1" xfId="0" applyFont="1" applyFill="1" applyBorder="1" applyAlignment="1">
      <alignment horizontal="left" wrapText="1"/>
    </xf>
    <xf numFmtId="0" fontId="4" fillId="2" borderId="1" xfId="0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14" fillId="0" borderId="1" xfId="7" applyFont="1" applyFill="1" applyBorder="1" applyAlignment="1">
      <alignment vertical="center" wrapText="1"/>
    </xf>
    <xf numFmtId="0" fontId="14" fillId="0" borderId="1" xfId="7" applyFont="1" applyFill="1" applyBorder="1" applyAlignment="1">
      <alignment horizontal="center"/>
    </xf>
    <xf numFmtId="0" fontId="6" fillId="0" borderId="0" xfId="7" applyFont="1" applyFill="1" applyBorder="1" applyAlignment="1">
      <alignment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7" applyNumberFormat="1" applyFont="1" applyFill="1" applyBorder="1" applyAlignment="1">
      <alignment horizontal="center"/>
    </xf>
    <xf numFmtId="0" fontId="12" fillId="2" borderId="3" xfId="7" applyFont="1" applyFill="1" applyBorder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10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0" fillId="0" borderId="1" xfId="0" applyFont="1" applyFill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justify" vertical="top" wrapText="1"/>
    </xf>
    <xf numFmtId="0" fontId="30" fillId="0" borderId="0" xfId="0" applyFont="1" applyAlignment="1">
      <alignment horizontal="center"/>
    </xf>
    <xf numFmtId="0" fontId="32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3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165" fontId="6" fillId="3" borderId="1" xfId="7" applyNumberFormat="1" applyFont="1" applyFill="1" applyBorder="1" applyAlignment="1"/>
    <xf numFmtId="0" fontId="14" fillId="3" borderId="1" xfId="7" applyFont="1" applyFill="1" applyBorder="1" applyAlignment="1">
      <alignment horizontal="center"/>
    </xf>
    <xf numFmtId="49" fontId="14" fillId="3" borderId="1" xfId="7" applyNumberFormat="1" applyFont="1" applyFill="1" applyBorder="1" applyAlignment="1">
      <alignment horizontal="center"/>
    </xf>
    <xf numFmtId="49" fontId="14" fillId="3" borderId="6" xfId="7" applyNumberFormat="1" applyFont="1" applyFill="1" applyBorder="1" applyAlignment="1">
      <alignment horizontal="center"/>
    </xf>
    <xf numFmtId="49" fontId="14" fillId="3" borderId="7" xfId="7" applyNumberFormat="1" applyFont="1" applyFill="1" applyBorder="1" applyAlignment="1">
      <alignment horizontal="center"/>
    </xf>
    <xf numFmtId="49" fontId="6" fillId="3" borderId="7" xfId="7" applyNumberFormat="1" applyFont="1" applyFill="1" applyBorder="1" applyAlignment="1">
      <alignment horizontal="center"/>
    </xf>
    <xf numFmtId="49" fontId="14" fillId="3" borderId="5" xfId="7" applyNumberFormat="1" applyFont="1" applyFill="1" applyBorder="1" applyAlignment="1">
      <alignment horizontal="center"/>
    </xf>
    <xf numFmtId="165" fontId="14" fillId="3" borderId="1" xfId="7" applyNumberFormat="1" applyFont="1" applyFill="1" applyBorder="1" applyAlignment="1"/>
    <xf numFmtId="0" fontId="6" fillId="3" borderId="1" xfId="7" applyFont="1" applyFill="1" applyBorder="1" applyAlignment="1">
      <alignment horizontal="center"/>
    </xf>
    <xf numFmtId="49" fontId="6" fillId="3" borderId="1" xfId="7" applyNumberFormat="1" applyFont="1" applyFill="1" applyBorder="1" applyAlignment="1">
      <alignment horizontal="center"/>
    </xf>
    <xf numFmtId="49" fontId="6" fillId="3" borderId="6" xfId="7" applyNumberFormat="1" applyFont="1" applyFill="1" applyBorder="1" applyAlignment="1">
      <alignment horizontal="center"/>
    </xf>
    <xf numFmtId="49" fontId="6" fillId="3" borderId="5" xfId="7" applyNumberFormat="1" applyFont="1" applyFill="1" applyBorder="1" applyAlignment="1">
      <alignment horizontal="center"/>
    </xf>
    <xf numFmtId="165" fontId="3" fillId="3" borderId="1" xfId="13" applyNumberFormat="1" applyFont="1" applyFill="1" applyBorder="1" applyAlignment="1">
      <alignment wrapText="1"/>
    </xf>
    <xf numFmtId="0" fontId="0" fillId="3" borderId="0" xfId="0" applyFill="1"/>
    <xf numFmtId="165" fontId="2" fillId="3" borderId="0" xfId="0" applyNumberFormat="1" applyFont="1" applyFill="1" applyAlignment="1">
      <alignment horizontal="right"/>
    </xf>
    <xf numFmtId="0" fontId="42" fillId="0" borderId="0" xfId="0" applyFont="1"/>
    <xf numFmtId="0" fontId="44" fillId="0" borderId="0" xfId="0" applyFont="1" applyAlignment="1">
      <alignment horizontal="justify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justify" vertical="top" wrapText="1"/>
    </xf>
    <xf numFmtId="170" fontId="44" fillId="0" borderId="1" xfId="15" applyNumberFormat="1" applyFont="1" applyBorder="1" applyAlignment="1">
      <alignment horizontal="justify" vertical="top" wrapText="1"/>
    </xf>
    <xf numFmtId="0" fontId="43" fillId="0" borderId="1" xfId="0" applyFont="1" applyBorder="1" applyAlignment="1">
      <alignment horizontal="justify" vertical="top" wrapText="1"/>
    </xf>
    <xf numFmtId="172" fontId="44" fillId="0" borderId="1" xfId="15" applyNumberFormat="1" applyFont="1" applyBorder="1" applyAlignment="1">
      <alignment horizontal="center" vertical="top" wrapText="1"/>
    </xf>
    <xf numFmtId="0" fontId="44" fillId="0" borderId="0" xfId="0" applyFont="1"/>
    <xf numFmtId="0" fontId="42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170" fontId="42" fillId="0" borderId="1" xfId="15" applyNumberFormat="1" applyFont="1" applyBorder="1" applyAlignment="1">
      <alignment horizontal="center" vertical="top" wrapText="1"/>
    </xf>
    <xf numFmtId="0" fontId="46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7" applyFont="1" applyFill="1"/>
    <xf numFmtId="171" fontId="3" fillId="0" borderId="1" xfId="0" applyNumberFormat="1" applyFont="1" applyBorder="1" applyAlignment="1">
      <alignment horizontal="center" vertical="center" wrapText="1"/>
    </xf>
    <xf numFmtId="0" fontId="47" fillId="3" borderId="0" xfId="0" applyFont="1" applyFill="1"/>
    <xf numFmtId="0" fontId="4" fillId="0" borderId="1" xfId="0" applyFont="1" applyBorder="1" applyAlignment="1">
      <alignment horizontal="left" vertical="top" wrapText="1"/>
    </xf>
    <xf numFmtId="0" fontId="12" fillId="2" borderId="1" xfId="7" applyFont="1" applyFill="1" applyBorder="1" applyAlignment="1">
      <alignment vertical="top" wrapText="1"/>
    </xf>
    <xf numFmtId="0" fontId="12" fillId="3" borderId="1" xfId="7" applyFont="1" applyFill="1" applyBorder="1" applyAlignment="1">
      <alignment wrapText="1"/>
    </xf>
    <xf numFmtId="0" fontId="12" fillId="2" borderId="3" xfId="7" applyFont="1" applyFill="1" applyBorder="1" applyAlignment="1">
      <alignment vertical="top" wrapText="1"/>
    </xf>
    <xf numFmtId="49" fontId="6" fillId="2" borderId="12" xfId="7" applyNumberFormat="1" applyFont="1" applyFill="1" applyBorder="1" applyAlignment="1">
      <alignment horizontal="center"/>
    </xf>
    <xf numFmtId="0" fontId="12" fillId="2" borderId="3" xfId="7" applyFont="1" applyFill="1" applyBorder="1" applyAlignment="1"/>
    <xf numFmtId="0" fontId="44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wrapText="1"/>
    </xf>
    <xf numFmtId="0" fontId="42" fillId="0" borderId="1" xfId="0" applyFont="1" applyBorder="1" applyAlignment="1">
      <alignment horizontal="left" wrapText="1"/>
    </xf>
    <xf numFmtId="0" fontId="42" fillId="0" borderId="1" xfId="0" applyFont="1" applyBorder="1" applyAlignment="1">
      <alignment horizontal="center" wrapText="1"/>
    </xf>
    <xf numFmtId="0" fontId="42" fillId="0" borderId="1" xfId="0" applyFont="1" applyBorder="1" applyAlignment="1">
      <alignment horizontal="left" vertical="top" wrapText="1"/>
    </xf>
    <xf numFmtId="0" fontId="6" fillId="2" borderId="12" xfId="7" applyFont="1" applyFill="1" applyBorder="1" applyAlignment="1">
      <alignment horizontal="center"/>
    </xf>
    <xf numFmtId="0" fontId="10" fillId="3" borderId="15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44" fillId="0" borderId="1" xfId="0" applyFont="1" applyBorder="1" applyAlignment="1">
      <alignment horizontal="center" vertical="center" wrapText="1"/>
    </xf>
    <xf numFmtId="0" fontId="44" fillId="3" borderId="1" xfId="0" applyFont="1" applyFill="1" applyBorder="1" applyAlignment="1">
      <alignment horizontal="center" vertical="center" wrapText="1"/>
    </xf>
    <xf numFmtId="0" fontId="44" fillId="0" borderId="15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44" fillId="3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4" fillId="0" borderId="0" xfId="0" applyFont="1" applyBorder="1" applyAlignment="1">
      <alignment horizontal="center" vertical="center" wrapText="1"/>
    </xf>
    <xf numFmtId="0" fontId="44" fillId="0" borderId="0" xfId="0" applyFont="1" applyBorder="1" applyAlignment="1">
      <alignment horizontal="left" vertical="center" wrapText="1"/>
    </xf>
    <xf numFmtId="167" fontId="4" fillId="2" borderId="3" xfId="2" applyFont="1" applyFill="1" applyBorder="1" applyAlignment="1">
      <alignment vertical="top" wrapText="1"/>
    </xf>
    <xf numFmtId="2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center" wrapText="1"/>
    </xf>
    <xf numFmtId="0" fontId="50" fillId="3" borderId="1" xfId="0" applyFont="1" applyFill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5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wrapText="1"/>
    </xf>
    <xf numFmtId="165" fontId="6" fillId="3" borderId="1" xfId="7" applyNumberFormat="1" applyFont="1" applyFill="1" applyBorder="1" applyAlignment="1">
      <alignment horizontal="right"/>
    </xf>
    <xf numFmtId="165" fontId="14" fillId="3" borderId="1" xfId="7" applyNumberFormat="1" applyFont="1" applyFill="1" applyBorder="1" applyAlignment="1">
      <alignment horizontal="right"/>
    </xf>
    <xf numFmtId="165" fontId="6" fillId="3" borderId="2" xfId="7" applyNumberFormat="1" applyFont="1" applyFill="1" applyBorder="1" applyAlignment="1"/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4" fillId="0" borderId="15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4" fillId="3" borderId="1" xfId="0" applyFont="1" applyFill="1" applyBorder="1" applyAlignment="1">
      <alignment vertical="center" wrapText="1"/>
    </xf>
    <xf numFmtId="0" fontId="44" fillId="3" borderId="0" xfId="0" applyFont="1" applyFill="1" applyAlignment="1">
      <alignment vertical="center"/>
    </xf>
    <xf numFmtId="0" fontId="50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0" fontId="42" fillId="0" borderId="0" xfId="0" applyFont="1" applyAlignment="1">
      <alignment vertical="center"/>
    </xf>
    <xf numFmtId="0" fontId="0" fillId="0" borderId="0" xfId="0" applyAlignment="1">
      <alignment vertical="center"/>
    </xf>
    <xf numFmtId="165" fontId="5" fillId="3" borderId="0" xfId="0" applyNumberFormat="1" applyFont="1" applyFill="1" applyAlignment="1">
      <alignment horizontal="right"/>
    </xf>
    <xf numFmtId="165" fontId="4" fillId="3" borderId="0" xfId="0" applyNumberFormat="1" applyFont="1" applyFill="1" applyAlignment="1">
      <alignment horizontal="right"/>
    </xf>
    <xf numFmtId="165" fontId="3" fillId="3" borderId="1" xfId="13" applyNumberFormat="1" applyFont="1" applyFill="1" applyBorder="1" applyAlignment="1">
      <alignment horizontal="center" vertical="top" wrapText="1"/>
    </xf>
    <xf numFmtId="165" fontId="4" fillId="3" borderId="1" xfId="13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wrapText="1"/>
    </xf>
    <xf numFmtId="0" fontId="30" fillId="3" borderId="0" xfId="0" applyFont="1" applyFill="1" applyBorder="1" applyAlignment="1">
      <alignment horizontal="center" vertical="center" wrapText="1"/>
    </xf>
    <xf numFmtId="166" fontId="12" fillId="3" borderId="16" xfId="12" applyNumberFormat="1" applyFont="1" applyFill="1" applyBorder="1"/>
    <xf numFmtId="165" fontId="12" fillId="3" borderId="1" xfId="7" applyNumberFormat="1" applyFont="1" applyFill="1" applyBorder="1" applyAlignment="1"/>
    <xf numFmtId="0" fontId="13" fillId="2" borderId="1" xfId="7" applyFont="1" applyFill="1" applyBorder="1" applyAlignment="1">
      <alignment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2" fillId="0" borderId="2" xfId="0" applyFont="1" applyBorder="1" applyAlignment="1">
      <alignment horizontal="center" vertical="top" wrapText="1"/>
    </xf>
    <xf numFmtId="0" fontId="6" fillId="2" borderId="0" xfId="7" applyFont="1" applyFill="1" applyAlignment="1">
      <alignment horizontal="right"/>
    </xf>
    <xf numFmtId="0" fontId="12" fillId="2" borderId="2" xfId="7" applyFont="1" applyFill="1" applyBorder="1" applyAlignment="1">
      <alignment wrapText="1"/>
    </xf>
    <xf numFmtId="165" fontId="44" fillId="2" borderId="1" xfId="0" applyNumberFormat="1" applyFont="1" applyFill="1" applyBorder="1"/>
    <xf numFmtId="0" fontId="44" fillId="0" borderId="1" xfId="0" applyFont="1" applyBorder="1" applyAlignment="1">
      <alignment horizontal="center"/>
    </xf>
    <xf numFmtId="49" fontId="44" fillId="0" borderId="1" xfId="0" applyNumberFormat="1" applyFont="1" applyBorder="1" applyAlignment="1">
      <alignment horizontal="center"/>
    </xf>
    <xf numFmtId="0" fontId="43" fillId="0" borderId="1" xfId="0" applyFont="1" applyBorder="1" applyAlignment="1">
      <alignment horizontal="center"/>
    </xf>
    <xf numFmtId="49" fontId="43" fillId="0" borderId="1" xfId="0" applyNumberFormat="1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49" fontId="44" fillId="0" borderId="0" xfId="0" applyNumberFormat="1" applyFont="1" applyBorder="1" applyAlignment="1">
      <alignment horizontal="center"/>
    </xf>
    <xf numFmtId="0" fontId="6" fillId="3" borderId="0" xfId="7" applyFont="1" applyFill="1" applyAlignment="1">
      <alignment horizontal="center"/>
    </xf>
    <xf numFmtId="49" fontId="6" fillId="3" borderId="2" xfId="7" applyNumberFormat="1" applyFont="1" applyFill="1" applyBorder="1" applyAlignment="1">
      <alignment horizontal="center"/>
    </xf>
    <xf numFmtId="49" fontId="6" fillId="3" borderId="0" xfId="7" applyNumberFormat="1" applyFont="1" applyFill="1" applyBorder="1" applyAlignment="1">
      <alignment horizontal="center"/>
    </xf>
    <xf numFmtId="0" fontId="6" fillId="3" borderId="5" xfId="7" applyFont="1" applyFill="1" applyBorder="1" applyAlignment="1">
      <alignment horizontal="center"/>
    </xf>
    <xf numFmtId="0" fontId="20" fillId="2" borderId="0" xfId="0" applyFont="1" applyFill="1" applyBorder="1" applyAlignment="1">
      <alignment horizontal="center" vertical="top" wrapText="1"/>
    </xf>
    <xf numFmtId="165" fontId="22" fillId="0" borderId="0" xfId="0" applyNumberFormat="1" applyFont="1" applyAlignment="1">
      <alignment horizontal="right"/>
    </xf>
    <xf numFmtId="0" fontId="52" fillId="0" borderId="0" xfId="0" applyFont="1"/>
    <xf numFmtId="165" fontId="43" fillId="2" borderId="1" xfId="0" applyNumberFormat="1" applyFont="1" applyFill="1" applyBorder="1"/>
    <xf numFmtId="49" fontId="6" fillId="3" borderId="1" xfId="7" applyNumberFormat="1" applyFont="1" applyFill="1" applyBorder="1" applyAlignment="1">
      <alignment horizontal="right"/>
    </xf>
    <xf numFmtId="49" fontId="14" fillId="3" borderId="6" xfId="7" applyNumberFormat="1" applyFont="1" applyFill="1" applyBorder="1" applyAlignment="1"/>
    <xf numFmtId="49" fontId="14" fillId="3" borderId="7" xfId="7" applyNumberFormat="1" applyFont="1" applyFill="1" applyBorder="1" applyAlignment="1"/>
    <xf numFmtId="49" fontId="14" fillId="3" borderId="5" xfId="7" applyNumberFormat="1" applyFont="1" applyFill="1" applyBorder="1" applyAlignment="1"/>
    <xf numFmtId="49" fontId="6" fillId="3" borderId="7" xfId="7" applyNumberFormat="1" applyFont="1" applyFill="1" applyBorder="1" applyAlignment="1"/>
    <xf numFmtId="49" fontId="6" fillId="3" borderId="5" xfId="7" applyNumberFormat="1" applyFont="1" applyFill="1" applyBorder="1" applyAlignment="1"/>
    <xf numFmtId="49" fontId="6" fillId="3" borderId="7" xfId="7" applyNumberFormat="1" applyFont="1" applyFill="1" applyBorder="1" applyAlignment="1">
      <alignment horizontal="left"/>
    </xf>
    <xf numFmtId="49" fontId="6" fillId="3" borderId="17" xfId="7" applyNumberFormat="1" applyFont="1" applyFill="1" applyBorder="1" applyAlignment="1">
      <alignment horizontal="center"/>
    </xf>
    <xf numFmtId="49" fontId="6" fillId="3" borderId="16" xfId="7" applyNumberFormat="1" applyFont="1" applyFill="1" applyBorder="1" applyAlignment="1"/>
    <xf numFmtId="49" fontId="6" fillId="3" borderId="14" xfId="7" applyNumberFormat="1" applyFont="1" applyFill="1" applyBorder="1" applyAlignment="1">
      <alignment horizontal="center"/>
    </xf>
    <xf numFmtId="49" fontId="6" fillId="3" borderId="18" xfId="7" applyNumberFormat="1" applyFont="1" applyFill="1" applyBorder="1" applyAlignment="1">
      <alignment horizontal="center"/>
    </xf>
    <xf numFmtId="49" fontId="6" fillId="3" borderId="20" xfId="7" applyNumberFormat="1" applyFont="1" applyFill="1" applyBorder="1" applyAlignment="1">
      <alignment horizontal="center"/>
    </xf>
    <xf numFmtId="49" fontId="6" fillId="3" borderId="19" xfId="7" applyNumberFormat="1" applyFont="1" applyFill="1" applyBorder="1" applyAlignment="1">
      <alignment horizontal="center"/>
    </xf>
    <xf numFmtId="0" fontId="14" fillId="3" borderId="5" xfId="7" applyFont="1" applyFill="1" applyBorder="1" applyAlignment="1">
      <alignment horizontal="center"/>
    </xf>
    <xf numFmtId="0" fontId="4" fillId="0" borderId="16" xfId="0" applyFont="1" applyBorder="1" applyAlignment="1">
      <alignment horizontal="right" vertical="top" wrapText="1"/>
    </xf>
    <xf numFmtId="0" fontId="13" fillId="2" borderId="0" xfId="0" applyFont="1" applyFill="1" applyBorder="1" applyAlignment="1">
      <alignment horizontal="center" vertical="top" wrapText="1"/>
    </xf>
    <xf numFmtId="0" fontId="48" fillId="0" borderId="0" xfId="0" applyFont="1"/>
    <xf numFmtId="0" fontId="6" fillId="3" borderId="1" xfId="7" applyFont="1" applyFill="1" applyBorder="1" applyAlignment="1">
      <alignment vertical="center" wrapText="1"/>
    </xf>
    <xf numFmtId="165" fontId="2" fillId="3" borderId="0" xfId="0" applyNumberFormat="1" applyFont="1" applyFill="1" applyAlignment="1">
      <alignment horizontal="right"/>
    </xf>
    <xf numFmtId="0" fontId="51" fillId="0" borderId="0" xfId="0" applyFont="1" applyAlignment="1"/>
    <xf numFmtId="0" fontId="0" fillId="0" borderId="0" xfId="0" applyAlignment="1">
      <alignment horizontal="right"/>
    </xf>
    <xf numFmtId="0" fontId="6" fillId="3" borderId="5" xfId="7" applyFont="1" applyFill="1" applyBorder="1" applyAlignment="1">
      <alignment horizontal="center"/>
    </xf>
    <xf numFmtId="0" fontId="44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12" fillId="3" borderId="1" xfId="0" applyFont="1" applyFill="1" applyBorder="1" applyAlignment="1">
      <alignment horizontal="center" vertical="top" wrapText="1"/>
    </xf>
    <xf numFmtId="0" fontId="12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2" borderId="12" xfId="7" applyFont="1" applyFill="1" applyBorder="1" applyAlignment="1">
      <alignment horizontal="center" vertical="center" wrapText="1"/>
    </xf>
    <xf numFmtId="49" fontId="12" fillId="2" borderId="13" xfId="7" applyNumberFormat="1" applyFont="1" applyFill="1" applyBorder="1" applyAlignment="1">
      <alignment horizontal="center" vertical="center"/>
    </xf>
    <xf numFmtId="0" fontId="12" fillId="2" borderId="13" xfId="7" applyFont="1" applyFill="1" applyBorder="1" applyAlignment="1">
      <alignment horizontal="center" vertical="center"/>
    </xf>
    <xf numFmtId="0" fontId="6" fillId="2" borderId="14" xfId="7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top" wrapText="1"/>
    </xf>
    <xf numFmtId="0" fontId="45" fillId="3" borderId="1" xfId="0" applyFont="1" applyFill="1" applyBorder="1" applyAlignment="1">
      <alignment horizontal="center" vertical="top" wrapText="1"/>
    </xf>
    <xf numFmtId="0" fontId="45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horizontal="left" vertical="top" wrapText="1"/>
    </xf>
    <xf numFmtId="0" fontId="20" fillId="2" borderId="1" xfId="7" applyFont="1" applyFill="1" applyBorder="1" applyAlignment="1">
      <alignment wrapText="1"/>
    </xf>
    <xf numFmtId="0" fontId="10" fillId="2" borderId="1" xfId="7" applyFont="1" applyFill="1" applyBorder="1" applyAlignment="1">
      <alignment wrapText="1"/>
    </xf>
    <xf numFmtId="165" fontId="3" fillId="0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wrapText="1"/>
    </xf>
    <xf numFmtId="165" fontId="3" fillId="0" borderId="5" xfId="0" applyNumberFormat="1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wrapText="1"/>
    </xf>
    <xf numFmtId="165" fontId="4" fillId="0" borderId="1" xfId="0" applyNumberFormat="1" applyFont="1" applyFill="1" applyBorder="1" applyAlignment="1">
      <alignment horizontal="center" wrapText="1"/>
    </xf>
    <xf numFmtId="165" fontId="7" fillId="0" borderId="1" xfId="0" applyNumberFormat="1" applyFont="1" applyFill="1" applyBorder="1" applyAlignment="1">
      <alignment horizontal="center" wrapText="1"/>
    </xf>
    <xf numFmtId="165" fontId="7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wrapText="1"/>
    </xf>
    <xf numFmtId="165" fontId="10" fillId="0" borderId="1" xfId="0" applyNumberFormat="1" applyFont="1" applyFill="1" applyBorder="1" applyAlignment="1">
      <alignment horizontal="center" wrapText="1"/>
    </xf>
    <xf numFmtId="165" fontId="8" fillId="2" borderId="1" xfId="0" applyNumberFormat="1" applyFont="1" applyFill="1" applyBorder="1" applyAlignment="1">
      <alignment horizont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43" fillId="0" borderId="1" xfId="0" applyNumberFormat="1" applyFont="1" applyBorder="1" applyAlignment="1">
      <alignment horizontal="center"/>
    </xf>
    <xf numFmtId="165" fontId="44" fillId="0" borderId="1" xfId="0" applyNumberFormat="1" applyFont="1" applyBorder="1" applyAlignment="1">
      <alignment horizontal="center"/>
    </xf>
    <xf numFmtId="0" fontId="45" fillId="3" borderId="1" xfId="0" applyFont="1" applyFill="1" applyBorder="1" applyAlignment="1">
      <alignment wrapText="1"/>
    </xf>
    <xf numFmtId="165" fontId="14" fillId="3" borderId="5" xfId="7" applyNumberFormat="1" applyFont="1" applyFill="1" applyBorder="1" applyAlignment="1"/>
    <xf numFmtId="165" fontId="6" fillId="3" borderId="5" xfId="7" applyNumberFormat="1" applyFont="1" applyFill="1" applyBorder="1" applyAlignment="1"/>
    <xf numFmtId="0" fontId="6" fillId="0" borderId="8" xfId="0" applyFont="1" applyBorder="1" applyAlignment="1">
      <alignment horizontal="left" vertical="top" wrapText="1"/>
    </xf>
    <xf numFmtId="0" fontId="45" fillId="3" borderId="1" xfId="0" applyFont="1" applyFill="1" applyBorder="1" applyAlignment="1">
      <alignment horizontal="left" vertical="top" wrapText="1"/>
    </xf>
    <xf numFmtId="0" fontId="42" fillId="0" borderId="1" xfId="0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165" fontId="45" fillId="2" borderId="15" xfId="7" applyNumberFormat="1" applyFont="1" applyFill="1" applyBorder="1" applyAlignment="1">
      <alignment horizontal="center" wrapText="1"/>
    </xf>
    <xf numFmtId="165" fontId="45" fillId="2" borderId="1" xfId="7" applyNumberFormat="1" applyFont="1" applyFill="1" applyBorder="1" applyAlignment="1">
      <alignment horizontal="center" wrapText="1"/>
    </xf>
    <xf numFmtId="0" fontId="45" fillId="0" borderId="1" xfId="0" applyFont="1" applyFill="1" applyBorder="1" applyAlignment="1">
      <alignment wrapText="1"/>
    </xf>
    <xf numFmtId="165" fontId="2" fillId="0" borderId="5" xfId="0" applyNumberFormat="1" applyFont="1" applyBorder="1" applyAlignment="1">
      <alignment horizontal="center" wrapText="1"/>
    </xf>
    <xf numFmtId="0" fontId="10" fillId="2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top" wrapText="1"/>
    </xf>
    <xf numFmtId="0" fontId="4" fillId="0" borderId="13" xfId="0" applyFont="1" applyBorder="1" applyAlignment="1">
      <alignment horizontal="left" vertical="top" wrapText="1"/>
    </xf>
    <xf numFmtId="165" fontId="4" fillId="0" borderId="5" xfId="0" applyNumberFormat="1" applyFont="1" applyBorder="1" applyAlignment="1">
      <alignment horizontal="center" vertical="center" wrapText="1"/>
    </xf>
    <xf numFmtId="170" fontId="2" fillId="0" borderId="5" xfId="14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165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165" fontId="4" fillId="2" borderId="0" xfId="2" applyNumberFormat="1" applyFont="1" applyFill="1" applyBorder="1" applyAlignment="1">
      <alignment horizontal="center" vertical="center" wrapText="1"/>
    </xf>
    <xf numFmtId="0" fontId="53" fillId="0" borderId="0" xfId="0" applyFont="1"/>
    <xf numFmtId="165" fontId="53" fillId="0" borderId="0" xfId="0" applyNumberFormat="1" applyFont="1"/>
    <xf numFmtId="165" fontId="4" fillId="0" borderId="2" xfId="0" applyNumberFormat="1" applyFont="1" applyBorder="1" applyAlignment="1">
      <alignment horizontal="center" vertical="center" wrapText="1"/>
    </xf>
    <xf numFmtId="165" fontId="44" fillId="0" borderId="1" xfId="0" applyNumberFormat="1" applyFont="1" applyBorder="1" applyAlignment="1">
      <alignment horizontal="center" vertical="center" wrapText="1"/>
    </xf>
    <xf numFmtId="0" fontId="6" fillId="0" borderId="13" xfId="0" applyFont="1" applyBorder="1" applyAlignment="1">
      <alignment horizontal="left" vertical="top" wrapText="1"/>
    </xf>
    <xf numFmtId="165" fontId="3" fillId="3" borderId="1" xfId="13" applyNumberFormat="1" applyFont="1" applyFill="1" applyBorder="1" applyAlignment="1">
      <alignment horizontal="center" wrapText="1"/>
    </xf>
    <xf numFmtId="0" fontId="13" fillId="2" borderId="13" xfId="7" applyFont="1" applyFill="1" applyBorder="1" applyAlignment="1">
      <alignment wrapText="1"/>
    </xf>
    <xf numFmtId="49" fontId="6" fillId="2" borderId="1" xfId="7" applyNumberFormat="1" applyFont="1" applyFill="1" applyBorder="1"/>
    <xf numFmtId="49" fontId="6" fillId="3" borderId="1" xfId="7" applyNumberFormat="1" applyFont="1" applyFill="1" applyBorder="1"/>
    <xf numFmtId="49" fontId="6" fillId="2" borderId="2" xfId="7" applyNumberFormat="1" applyFont="1" applyFill="1" applyBorder="1"/>
    <xf numFmtId="49" fontId="14" fillId="2" borderId="1" xfId="7" applyNumberFormat="1" applyFont="1" applyFill="1" applyBorder="1"/>
    <xf numFmtId="49" fontId="6" fillId="2" borderId="12" xfId="7" applyNumberFormat="1" applyFont="1" applyFill="1" applyBorder="1"/>
    <xf numFmtId="49" fontId="6" fillId="2" borderId="1" xfId="7" applyNumberFormat="1" applyFont="1" applyFill="1" applyBorder="1" applyAlignment="1"/>
    <xf numFmtId="49" fontId="14" fillId="2" borderId="1" xfId="7" applyNumberFormat="1" applyFont="1" applyFill="1" applyBorder="1" applyAlignment="1"/>
    <xf numFmtId="0" fontId="54" fillId="0" borderId="0" xfId="0" applyFont="1"/>
    <xf numFmtId="0" fontId="4" fillId="0" borderId="0" xfId="0" applyFont="1" applyBorder="1" applyAlignment="1">
      <alignment horizontal="left" vertical="top" wrapText="1"/>
    </xf>
    <xf numFmtId="0" fontId="19" fillId="0" borderId="1" xfId="0" applyFont="1" applyBorder="1" applyAlignment="1">
      <alignment horizontal="left" vertical="top" wrapText="1"/>
    </xf>
    <xf numFmtId="49" fontId="14" fillId="2" borderId="12" xfId="7" applyNumberFormat="1" applyFont="1" applyFill="1" applyBorder="1"/>
    <xf numFmtId="165" fontId="7" fillId="0" borderId="1" xfId="0" applyNumberFormat="1" applyFont="1" applyFill="1" applyBorder="1" applyAlignment="1">
      <alignment wrapText="1"/>
    </xf>
    <xf numFmtId="0" fontId="12" fillId="0" borderId="1" xfId="0" applyFont="1" applyFill="1" applyBorder="1" applyAlignment="1">
      <alignment horizontal="left" wrapText="1"/>
    </xf>
    <xf numFmtId="0" fontId="12" fillId="0" borderId="1" xfId="0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vertical="top" wrapText="1"/>
    </xf>
    <xf numFmtId="0" fontId="13" fillId="2" borderId="3" xfId="7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1" xfId="0" applyFont="1" applyFill="1" applyBorder="1" applyAlignment="1">
      <alignment horizontal="left"/>
    </xf>
    <xf numFmtId="165" fontId="4" fillId="2" borderId="1" xfId="0" applyNumberFormat="1" applyFont="1" applyFill="1" applyBorder="1" applyAlignment="1">
      <alignment horizontal="right"/>
    </xf>
    <xf numFmtId="0" fontId="0" fillId="0" borderId="0" xfId="0" applyAlignment="1"/>
    <xf numFmtId="0" fontId="4" fillId="0" borderId="1" xfId="0" applyFont="1" applyBorder="1" applyAlignment="1">
      <alignment horizontal="left" vertical="top" wrapText="1"/>
    </xf>
    <xf numFmtId="0" fontId="44" fillId="0" borderId="0" xfId="0" applyFont="1" applyAlignment="1"/>
    <xf numFmtId="0" fontId="44" fillId="0" borderId="1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left" vertical="center" wrapText="1"/>
    </xf>
    <xf numFmtId="0" fontId="53" fillId="3" borderId="0" xfId="0" applyFont="1" applyFill="1"/>
    <xf numFmtId="0" fontId="4" fillId="0" borderId="0" xfId="0" applyFont="1" applyAlignment="1">
      <alignment wrapText="1"/>
    </xf>
    <xf numFmtId="165" fontId="4" fillId="0" borderId="0" xfId="0" applyNumberFormat="1" applyFont="1" applyAlignment="1">
      <alignment horizontal="right"/>
    </xf>
    <xf numFmtId="0" fontId="3" fillId="3" borderId="1" xfId="0" applyFont="1" applyFill="1" applyBorder="1" applyAlignment="1">
      <alignment horizontal="center" vertical="center" wrapText="1"/>
    </xf>
    <xf numFmtId="164" fontId="3" fillId="2" borderId="1" xfId="14" applyFont="1" applyFill="1" applyBorder="1" applyAlignment="1">
      <alignment horizontal="left" vertical="center" wrapText="1"/>
    </xf>
    <xf numFmtId="165" fontId="3" fillId="2" borderId="1" xfId="14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justify" vertical="top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vertical="top" wrapText="1"/>
    </xf>
    <xf numFmtId="165" fontId="4" fillId="2" borderId="1" xfId="14" applyNumberFormat="1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top" wrapText="1"/>
    </xf>
    <xf numFmtId="165" fontId="3" fillId="0" borderId="2" xfId="0" applyNumberFormat="1" applyFont="1" applyBorder="1" applyAlignment="1">
      <alignment horizontal="center" vertical="center" wrapText="1"/>
    </xf>
    <xf numFmtId="165" fontId="4" fillId="0" borderId="1" xfId="14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0" borderId="0" xfId="14" applyNumberFormat="1" applyFont="1" applyFill="1" applyBorder="1" applyAlignment="1">
      <alignment horizontal="center" vertical="center" wrapText="1"/>
    </xf>
    <xf numFmtId="165" fontId="4" fillId="2" borderId="0" xfId="14" applyNumberFormat="1" applyFont="1" applyFill="1" applyBorder="1" applyAlignment="1">
      <alignment horizontal="center" vertical="center" wrapText="1"/>
    </xf>
    <xf numFmtId="0" fontId="4" fillId="0" borderId="0" xfId="7" applyFont="1"/>
    <xf numFmtId="0" fontId="4" fillId="3" borderId="0" xfId="7" applyFont="1" applyFill="1"/>
    <xf numFmtId="0" fontId="4" fillId="0" borderId="1" xfId="7" applyFont="1" applyBorder="1" applyAlignment="1">
      <alignment horizontal="center"/>
    </xf>
    <xf numFmtId="0" fontId="4" fillId="3" borderId="5" xfId="7" applyFont="1" applyFill="1" applyBorder="1" applyAlignment="1">
      <alignment horizontal="center"/>
    </xf>
    <xf numFmtId="0" fontId="4" fillId="3" borderId="1" xfId="7" applyFont="1" applyFill="1" applyBorder="1" applyAlignment="1">
      <alignment horizontal="center"/>
    </xf>
    <xf numFmtId="0" fontId="3" fillId="0" borderId="1" xfId="7" applyFont="1" applyBorder="1" applyAlignment="1">
      <alignment horizontal="center"/>
    </xf>
    <xf numFmtId="0" fontId="3" fillId="0" borderId="6" xfId="7" applyFont="1" applyBorder="1" applyAlignment="1">
      <alignment horizontal="left"/>
    </xf>
    <xf numFmtId="49" fontId="4" fillId="3" borderId="1" xfId="7" applyNumberFormat="1" applyFont="1" applyFill="1" applyBorder="1" applyAlignment="1">
      <alignment horizontal="center"/>
    </xf>
    <xf numFmtId="0" fontId="3" fillId="3" borderId="1" xfId="7" applyFont="1" applyFill="1" applyBorder="1" applyAlignment="1">
      <alignment horizontal="center"/>
    </xf>
    <xf numFmtId="165" fontId="3" fillId="3" borderId="1" xfId="7" applyNumberFormat="1" applyFont="1" applyFill="1" applyBorder="1" applyAlignment="1">
      <alignment horizontal="center"/>
    </xf>
    <xf numFmtId="165" fontId="3" fillId="3" borderId="1" xfId="7" applyNumberFormat="1" applyFont="1" applyFill="1" applyBorder="1" applyAlignment="1">
      <alignment horizontal="right"/>
    </xf>
    <xf numFmtId="0" fontId="3" fillId="0" borderId="1" xfId="7" applyFont="1" applyBorder="1"/>
    <xf numFmtId="0" fontId="3" fillId="0" borderId="6" xfId="7" applyFont="1" applyFill="1" applyBorder="1" applyAlignment="1">
      <alignment vertical="center" wrapText="1"/>
    </xf>
    <xf numFmtId="49" fontId="3" fillId="3" borderId="1" xfId="7" applyNumberFormat="1" applyFont="1" applyFill="1" applyBorder="1" applyAlignment="1">
      <alignment horizontal="center"/>
    </xf>
    <xf numFmtId="0" fontId="10" fillId="0" borderId="6" xfId="7" applyFont="1" applyFill="1" applyBorder="1" applyAlignment="1">
      <alignment wrapText="1"/>
    </xf>
    <xf numFmtId="165" fontId="4" fillId="3" borderId="1" xfId="7" applyNumberFormat="1" applyFont="1" applyFill="1" applyBorder="1" applyAlignment="1">
      <alignment horizontal="center"/>
    </xf>
    <xf numFmtId="165" fontId="4" fillId="3" borderId="1" xfId="7" applyNumberFormat="1" applyFont="1" applyFill="1" applyBorder="1" applyAlignment="1">
      <alignment horizontal="right"/>
    </xf>
    <xf numFmtId="0" fontId="4" fillId="0" borderId="6" xfId="7" applyFont="1" applyFill="1" applyBorder="1" applyAlignment="1">
      <alignment vertical="center" wrapText="1"/>
    </xf>
    <xf numFmtId="0" fontId="10" fillId="0" borderId="10" xfId="7" applyFont="1" applyFill="1" applyBorder="1" applyAlignment="1">
      <alignment wrapText="1"/>
    </xf>
    <xf numFmtId="0" fontId="10" fillId="2" borderId="8" xfId="7" applyFont="1" applyFill="1" applyBorder="1" applyAlignment="1">
      <alignment wrapText="1"/>
    </xf>
    <xf numFmtId="0" fontId="4" fillId="2" borderId="1" xfId="7" applyFont="1" applyFill="1" applyBorder="1" applyAlignment="1">
      <alignment vertical="center" wrapText="1"/>
    </xf>
    <xf numFmtId="0" fontId="10" fillId="2" borderId="10" xfId="7" applyFont="1" applyFill="1" applyBorder="1" applyAlignment="1">
      <alignment wrapText="1"/>
    </xf>
    <xf numFmtId="0" fontId="10" fillId="0" borderId="1" xfId="0" applyFont="1" applyFill="1" applyBorder="1" applyAlignment="1">
      <alignment horizontal="left" wrapText="1"/>
    </xf>
    <xf numFmtId="0" fontId="10" fillId="2" borderId="1" xfId="7" applyFont="1" applyFill="1" applyBorder="1" applyAlignment="1">
      <alignment vertical="top" wrapText="1"/>
    </xf>
    <xf numFmtId="0" fontId="10" fillId="0" borderId="1" xfId="7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0" fontId="3" fillId="0" borderId="1" xfId="7" applyFont="1" applyFill="1" applyBorder="1"/>
    <xf numFmtId="0" fontId="10" fillId="0" borderId="4" xfId="7" applyFont="1" applyFill="1" applyBorder="1" applyAlignment="1">
      <alignment wrapText="1"/>
    </xf>
    <xf numFmtId="0" fontId="10" fillId="0" borderId="3" xfId="7" applyFont="1" applyFill="1" applyBorder="1" applyAlignment="1">
      <alignment wrapText="1"/>
    </xf>
    <xf numFmtId="0" fontId="10" fillId="2" borderId="4" xfId="7" applyFont="1" applyFill="1" applyBorder="1" applyAlignment="1">
      <alignment wrapText="1"/>
    </xf>
    <xf numFmtId="0" fontId="4" fillId="2" borderId="6" xfId="7" applyFont="1" applyFill="1" applyBorder="1" applyAlignment="1">
      <alignment vertical="center" wrapText="1"/>
    </xf>
    <xf numFmtId="0" fontId="20" fillId="0" borderId="1" xfId="0" applyFont="1" applyFill="1" applyBorder="1" applyAlignment="1">
      <alignment horizontal="left" wrapText="1"/>
    </xf>
    <xf numFmtId="49" fontId="10" fillId="3" borderId="5" xfId="7" applyNumberFormat="1" applyFont="1" applyFill="1" applyBorder="1" applyAlignment="1">
      <alignment horizontal="center"/>
    </xf>
    <xf numFmtId="165" fontId="10" fillId="3" borderId="5" xfId="7" applyNumberFormat="1" applyFont="1" applyFill="1" applyBorder="1" applyAlignment="1">
      <alignment horizontal="center"/>
    </xf>
    <xf numFmtId="49" fontId="20" fillId="3" borderId="5" xfId="7" applyNumberFormat="1" applyFont="1" applyFill="1" applyBorder="1" applyAlignment="1">
      <alignment horizontal="center"/>
    </xf>
    <xf numFmtId="165" fontId="20" fillId="3" borderId="5" xfId="7" applyNumberFormat="1" applyFont="1" applyFill="1" applyBorder="1" applyAlignment="1">
      <alignment horizontal="center"/>
    </xf>
    <xf numFmtId="0" fontId="10" fillId="2" borderId="6" xfId="7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left" vertical="top" wrapText="1"/>
    </xf>
    <xf numFmtId="0" fontId="4" fillId="0" borderId="1" xfId="7" applyFont="1" applyFill="1" applyBorder="1" applyAlignment="1">
      <alignment vertical="center" wrapText="1"/>
    </xf>
    <xf numFmtId="0" fontId="10" fillId="3" borderId="1" xfId="7" applyFont="1" applyFill="1" applyBorder="1" applyAlignment="1">
      <alignment wrapText="1"/>
    </xf>
    <xf numFmtId="0" fontId="10" fillId="0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wrapText="1"/>
    </xf>
    <xf numFmtId="0" fontId="20" fillId="0" borderId="6" xfId="7" applyFont="1" applyFill="1" applyBorder="1" applyAlignment="1">
      <alignment wrapText="1"/>
    </xf>
    <xf numFmtId="0" fontId="10" fillId="0" borderId="11" xfId="7" applyFont="1" applyFill="1" applyBorder="1" applyAlignment="1">
      <alignment wrapText="1"/>
    </xf>
    <xf numFmtId="0" fontId="10" fillId="0" borderId="1" xfId="7" applyFont="1" applyFill="1" applyBorder="1" applyAlignment="1">
      <alignment wrapText="1"/>
    </xf>
    <xf numFmtId="0" fontId="10" fillId="0" borderId="0" xfId="7" applyFont="1" applyFill="1" applyBorder="1" applyAlignment="1">
      <alignment wrapText="1"/>
    </xf>
    <xf numFmtId="0" fontId="4" fillId="3" borderId="1" xfId="7" applyFont="1" applyFill="1" applyBorder="1" applyAlignment="1">
      <alignment vertical="center" wrapText="1"/>
    </xf>
    <xf numFmtId="0" fontId="20" fillId="0" borderId="4" xfId="7" applyFont="1" applyFill="1" applyBorder="1" applyAlignment="1">
      <alignment wrapText="1"/>
    </xf>
    <xf numFmtId="0" fontId="10" fillId="2" borderId="9" xfId="7" applyFont="1" applyFill="1" applyBorder="1" applyAlignment="1">
      <alignment wrapText="1"/>
    </xf>
    <xf numFmtId="0" fontId="10" fillId="2" borderId="3" xfId="7" applyFont="1" applyFill="1" applyBorder="1" applyAlignment="1">
      <alignment wrapText="1"/>
    </xf>
    <xf numFmtId="0" fontId="10" fillId="2" borderId="0" xfId="7" applyFont="1" applyFill="1" applyBorder="1" applyAlignment="1">
      <alignment wrapText="1"/>
    </xf>
    <xf numFmtId="49" fontId="4" fillId="3" borderId="2" xfId="7" applyNumberFormat="1" applyFont="1" applyFill="1" applyBorder="1" applyAlignment="1">
      <alignment horizontal="center"/>
    </xf>
    <xf numFmtId="49" fontId="10" fillId="3" borderId="2" xfId="7" applyNumberFormat="1" applyFont="1" applyFill="1" applyBorder="1" applyAlignment="1">
      <alignment horizontal="center"/>
    </xf>
    <xf numFmtId="165" fontId="10" fillId="3" borderId="2" xfId="7" applyNumberFormat="1" applyFont="1" applyFill="1" applyBorder="1" applyAlignment="1">
      <alignment horizontal="center"/>
    </xf>
    <xf numFmtId="165" fontId="4" fillId="3" borderId="2" xfId="7" applyNumberFormat="1" applyFont="1" applyFill="1" applyBorder="1" applyAlignment="1"/>
    <xf numFmtId="165" fontId="10" fillId="3" borderId="2" xfId="7" applyNumberFormat="1" applyFont="1" applyFill="1" applyBorder="1" applyAlignment="1">
      <alignment horizontal="right"/>
    </xf>
    <xf numFmtId="0" fontId="10" fillId="0" borderId="21" xfId="7" applyFont="1" applyFill="1" applyBorder="1" applyAlignment="1">
      <alignment wrapText="1"/>
    </xf>
    <xf numFmtId="165" fontId="10" fillId="3" borderId="2" xfId="7" applyNumberFormat="1" applyFont="1" applyFill="1" applyBorder="1" applyAlignment="1"/>
    <xf numFmtId="0" fontId="3" fillId="0" borderId="1" xfId="0" applyFont="1" applyBorder="1" applyAlignment="1">
      <alignment horizontal="left" wrapText="1"/>
    </xf>
    <xf numFmtId="49" fontId="3" fillId="3" borderId="1" xfId="7" applyNumberFormat="1" applyFont="1" applyFill="1" applyBorder="1" applyAlignment="1">
      <alignment horizontal="center" vertical="center"/>
    </xf>
    <xf numFmtId="49" fontId="4" fillId="3" borderId="1" xfId="7" applyNumberFormat="1" applyFont="1" applyFill="1" applyBorder="1" applyAlignment="1">
      <alignment horizontal="center" vertical="center"/>
    </xf>
    <xf numFmtId="165" fontId="4" fillId="3" borderId="1" xfId="7" applyNumberFormat="1" applyFont="1" applyFill="1" applyBorder="1" applyAlignment="1">
      <alignment horizontal="right" vertical="center"/>
    </xf>
    <xf numFmtId="49" fontId="4" fillId="3" borderId="5" xfId="7" applyNumberFormat="1" applyFont="1" applyFill="1" applyBorder="1" applyAlignment="1">
      <alignment horizontal="center" vertical="center"/>
    </xf>
    <xf numFmtId="165" fontId="4" fillId="3" borderId="5" xfId="7" applyNumberFormat="1" applyFont="1" applyFill="1" applyBorder="1" applyAlignment="1">
      <alignment horizontal="center"/>
    </xf>
    <xf numFmtId="0" fontId="20" fillId="0" borderId="26" xfId="7" applyFont="1" applyFill="1" applyBorder="1" applyAlignment="1">
      <alignment wrapText="1"/>
    </xf>
    <xf numFmtId="49" fontId="3" fillId="3" borderId="5" xfId="7" applyNumberFormat="1" applyFont="1" applyFill="1" applyBorder="1" applyAlignment="1">
      <alignment horizontal="center"/>
    </xf>
    <xf numFmtId="165" fontId="3" fillId="3" borderId="5" xfId="7" applyNumberFormat="1" applyFont="1" applyFill="1" applyBorder="1" applyAlignment="1">
      <alignment horizontal="center"/>
    </xf>
    <xf numFmtId="49" fontId="3" fillId="3" borderId="1" xfId="7" applyNumberFormat="1" applyFont="1" applyFill="1" applyBorder="1" applyAlignment="1">
      <alignment horizontal="right"/>
    </xf>
    <xf numFmtId="49" fontId="4" fillId="3" borderId="5" xfId="7" applyNumberFormat="1" applyFont="1" applyFill="1" applyBorder="1" applyAlignment="1">
      <alignment horizontal="center"/>
    </xf>
    <xf numFmtId="0" fontId="4" fillId="3" borderId="1" xfId="7" applyFont="1" applyFill="1" applyBorder="1" applyAlignment="1">
      <alignment horizontal="right"/>
    </xf>
    <xf numFmtId="0" fontId="3" fillId="0" borderId="13" xfId="0" applyFont="1" applyBorder="1" applyAlignment="1">
      <alignment horizontal="left" vertical="top" wrapText="1"/>
    </xf>
    <xf numFmtId="0" fontId="4" fillId="0" borderId="0" xfId="7" applyFont="1" applyBorder="1"/>
    <xf numFmtId="0" fontId="2" fillId="0" borderId="2" xfId="7" applyFont="1" applyBorder="1" applyAlignment="1">
      <alignment horizontal="center" vertical="center" wrapText="1"/>
    </xf>
    <xf numFmtId="0" fontId="2" fillId="3" borderId="5" xfId="7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6" fillId="2" borderId="1" xfId="7" applyFont="1" applyFill="1" applyBorder="1" applyAlignment="1">
      <alignment vertical="center"/>
    </xf>
    <xf numFmtId="49" fontId="6" fillId="2" borderId="1" xfId="7" applyNumberFormat="1" applyFont="1" applyFill="1" applyBorder="1" applyAlignment="1">
      <alignment vertical="center"/>
    </xf>
    <xf numFmtId="49" fontId="6" fillId="3" borderId="6" xfId="7" applyNumberFormat="1" applyFont="1" applyFill="1" applyBorder="1" applyAlignment="1">
      <alignment vertical="center"/>
    </xf>
    <xf numFmtId="49" fontId="6" fillId="3" borderId="7" xfId="7" applyNumberFormat="1" applyFont="1" applyFill="1" applyBorder="1" applyAlignment="1">
      <alignment vertical="center"/>
    </xf>
    <xf numFmtId="49" fontId="6" fillId="3" borderId="5" xfId="7" applyNumberFormat="1" applyFont="1" applyFill="1" applyBorder="1" applyAlignment="1">
      <alignment vertical="center"/>
    </xf>
    <xf numFmtId="49" fontId="6" fillId="3" borderId="1" xfId="7" applyNumberFormat="1" applyFont="1" applyFill="1" applyBorder="1" applyAlignment="1">
      <alignment vertical="center"/>
    </xf>
    <xf numFmtId="165" fontId="6" fillId="3" borderId="1" xfId="7" applyNumberFormat="1" applyFont="1" applyFill="1" applyBorder="1" applyAlignment="1">
      <alignment vertical="center"/>
    </xf>
    <xf numFmtId="0" fontId="4" fillId="0" borderId="16" xfId="0" applyFont="1" applyBorder="1" applyAlignment="1">
      <alignment vertical="top" wrapText="1"/>
    </xf>
    <xf numFmtId="3" fontId="44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171" fontId="4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1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165" fontId="3" fillId="0" borderId="18" xfId="0" applyNumberFormat="1" applyFont="1" applyBorder="1" applyAlignment="1">
      <alignment horizontal="center" vertical="center" wrapText="1"/>
    </xf>
    <xf numFmtId="171" fontId="3" fillId="0" borderId="2" xfId="0" applyNumberFormat="1" applyFont="1" applyBorder="1" applyAlignment="1">
      <alignment horizontal="center" vertical="center" wrapText="1"/>
    </xf>
    <xf numFmtId="0" fontId="44" fillId="0" borderId="1" xfId="0" applyFont="1" applyBorder="1" applyAlignment="1">
      <alignment vertical="center"/>
    </xf>
    <xf numFmtId="0" fontId="44" fillId="0" borderId="1" xfId="0" applyFont="1" applyBorder="1" applyAlignment="1">
      <alignment vertical="top" wrapText="1"/>
    </xf>
    <xf numFmtId="170" fontId="4" fillId="0" borderId="1" xfId="13" applyNumberFormat="1" applyFont="1" applyBorder="1" applyAlignment="1">
      <alignment horizontal="center" vertical="center" wrapText="1"/>
    </xf>
    <xf numFmtId="165" fontId="6" fillId="0" borderId="0" xfId="0" applyNumberFormat="1" applyFont="1" applyAlignment="1"/>
    <xf numFmtId="0" fontId="44" fillId="3" borderId="1" xfId="0" applyFont="1" applyFill="1" applyBorder="1" applyAlignment="1">
      <alignment horizontal="center" vertical="center" wrapText="1"/>
    </xf>
    <xf numFmtId="0" fontId="44" fillId="0" borderId="1" xfId="0" applyFont="1" applyBorder="1" applyAlignment="1">
      <alignment horizontal="left" vertical="center" wrapText="1"/>
    </xf>
    <xf numFmtId="0" fontId="3" fillId="0" borderId="16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31" fillId="0" borderId="6" xfId="0" applyFont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44" fillId="0" borderId="1" xfId="0" applyFont="1" applyBorder="1" applyAlignment="1">
      <alignment horizontal="center" vertical="center" wrapText="1"/>
    </xf>
    <xf numFmtId="0" fontId="33" fillId="0" borderId="22" xfId="0" applyFont="1" applyFill="1" applyBorder="1" applyAlignment="1">
      <alignment horizontal="center" vertical="center"/>
    </xf>
    <xf numFmtId="0" fontId="0" fillId="0" borderId="23" xfId="0" applyBorder="1" applyAlignment="1">
      <alignment horizontal="center"/>
    </xf>
    <xf numFmtId="0" fontId="44" fillId="0" borderId="15" xfId="0" applyFont="1" applyBorder="1" applyAlignment="1">
      <alignment horizontal="center" vertical="center" wrapText="1"/>
    </xf>
    <xf numFmtId="0" fontId="44" fillId="0" borderId="15" xfId="0" applyFont="1" applyBorder="1" applyAlignment="1">
      <alignment horizontal="left" vertical="center" wrapText="1"/>
    </xf>
    <xf numFmtId="0" fontId="49" fillId="0" borderId="24" xfId="0" applyFont="1" applyBorder="1" applyAlignment="1">
      <alignment horizontal="center" vertical="center" wrapText="1"/>
    </xf>
    <xf numFmtId="0" fontId="49" fillId="0" borderId="25" xfId="0" applyFont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0" fillId="0" borderId="0" xfId="0" applyAlignment="1"/>
    <xf numFmtId="165" fontId="6" fillId="0" borderId="0" xfId="0" applyNumberFormat="1" applyFont="1" applyAlignment="1">
      <alignment horizontal="right"/>
    </xf>
    <xf numFmtId="0" fontId="3" fillId="0" borderId="0" xfId="0" applyFont="1" applyAlignment="1">
      <alignment horizontal="center"/>
    </xf>
    <xf numFmtId="0" fontId="10" fillId="2" borderId="0" xfId="0" applyFont="1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53" fillId="0" borderId="0" xfId="0" applyFont="1" applyAlignment="1"/>
    <xf numFmtId="0" fontId="0" fillId="0" borderId="0" xfId="0" applyAlignment="1">
      <alignment horizontal="right"/>
    </xf>
    <xf numFmtId="0" fontId="52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165" fontId="2" fillId="2" borderId="0" xfId="0" applyNumberFormat="1" applyFont="1" applyFill="1" applyAlignment="1">
      <alignment horizontal="right"/>
    </xf>
    <xf numFmtId="0" fontId="48" fillId="0" borderId="0" xfId="0" applyFont="1" applyAlignment="1">
      <alignment horizontal="right"/>
    </xf>
    <xf numFmtId="165" fontId="5" fillId="2" borderId="0" xfId="0" applyNumberFormat="1" applyFont="1" applyFill="1" applyAlignment="1">
      <alignment horizontal="right"/>
    </xf>
    <xf numFmtId="0" fontId="2" fillId="3" borderId="6" xfId="7" applyFont="1" applyFill="1" applyBorder="1" applyAlignment="1">
      <alignment horizontal="center" vertical="center" wrapText="1"/>
    </xf>
    <xf numFmtId="0" fontId="2" fillId="3" borderId="7" xfId="7" applyFont="1" applyFill="1" applyBorder="1" applyAlignment="1">
      <alignment horizontal="center" vertical="center" wrapText="1"/>
    </xf>
    <xf numFmtId="0" fontId="2" fillId="3" borderId="5" xfId="7" applyFont="1" applyFill="1" applyBorder="1" applyAlignment="1">
      <alignment horizontal="center" vertical="center" wrapText="1"/>
    </xf>
    <xf numFmtId="0" fontId="4" fillId="3" borderId="6" xfId="7" applyFont="1" applyFill="1" applyBorder="1" applyAlignment="1">
      <alignment horizontal="center"/>
    </xf>
    <xf numFmtId="0" fontId="4" fillId="3" borderId="7" xfId="7" applyFont="1" applyFill="1" applyBorder="1" applyAlignment="1">
      <alignment horizontal="center"/>
    </xf>
    <xf numFmtId="0" fontId="4" fillId="3" borderId="5" xfId="7" applyFont="1" applyFill="1" applyBorder="1" applyAlignment="1">
      <alignment horizontal="center"/>
    </xf>
    <xf numFmtId="0" fontId="4" fillId="0" borderId="0" xfId="7" applyFont="1" applyFill="1" applyAlignment="1"/>
    <xf numFmtId="0" fontId="9" fillId="0" borderId="0" xfId="0" applyFont="1" applyAlignment="1"/>
    <xf numFmtId="0" fontId="3" fillId="0" borderId="0" xfId="7" applyFont="1" applyAlignment="1">
      <alignment horizontal="center" wrapText="1"/>
    </xf>
    <xf numFmtId="0" fontId="6" fillId="3" borderId="0" xfId="7" applyFont="1" applyFill="1" applyAlignment="1">
      <alignment horizontal="right"/>
    </xf>
    <xf numFmtId="166" fontId="10" fillId="3" borderId="16" xfId="12" applyNumberFormat="1" applyFont="1" applyFill="1" applyBorder="1" applyAlignment="1">
      <alignment horizontal="right"/>
    </xf>
    <xf numFmtId="0" fontId="6" fillId="2" borderId="0" xfId="7" applyFont="1" applyFill="1" applyAlignment="1">
      <alignment horizontal="right"/>
    </xf>
    <xf numFmtId="0" fontId="14" fillId="3" borderId="6" xfId="7" applyFon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14" fillId="2" borderId="0" xfId="7" applyFont="1" applyFill="1" applyBorder="1" applyAlignment="1">
      <alignment horizontal="center"/>
    </xf>
    <xf numFmtId="0" fontId="6" fillId="2" borderId="0" xfId="7" applyFont="1" applyFill="1" applyBorder="1" applyAlignment="1">
      <alignment horizontal="center"/>
    </xf>
    <xf numFmtId="0" fontId="6" fillId="2" borderId="17" xfId="7" applyFont="1" applyFill="1" applyBorder="1" applyAlignment="1">
      <alignment horizontal="center" vertical="center" wrapText="1"/>
    </xf>
    <xf numFmtId="0" fontId="6" fillId="2" borderId="16" xfId="7" applyFont="1" applyFill="1" applyBorder="1" applyAlignment="1">
      <alignment horizontal="center" vertical="center" wrapText="1"/>
    </xf>
    <xf numFmtId="0" fontId="6" fillId="2" borderId="14" xfId="7" applyFont="1" applyFill="1" applyBorder="1" applyAlignment="1">
      <alignment horizontal="center" vertical="center" wrapText="1"/>
    </xf>
    <xf numFmtId="0" fontId="6" fillId="2" borderId="6" xfId="7" applyFont="1" applyFill="1" applyBorder="1" applyAlignment="1">
      <alignment horizontal="center"/>
    </xf>
    <xf numFmtId="0" fontId="6" fillId="2" borderId="7" xfId="7" applyFont="1" applyFill="1" applyBorder="1" applyAlignment="1">
      <alignment horizontal="center"/>
    </xf>
    <xf numFmtId="0" fontId="6" fillId="2" borderId="5" xfId="7" applyFont="1" applyFill="1" applyBorder="1" applyAlignment="1">
      <alignment horizontal="center"/>
    </xf>
    <xf numFmtId="0" fontId="3" fillId="0" borderId="0" xfId="0" applyFont="1" applyAlignment="1">
      <alignment horizontal="center" vertical="top" wrapText="1"/>
    </xf>
    <xf numFmtId="0" fontId="4" fillId="0" borderId="0" xfId="7" applyFont="1" applyFill="1" applyAlignment="1">
      <alignment horizontal="center"/>
    </xf>
    <xf numFmtId="0" fontId="5" fillId="0" borderId="0" xfId="0" applyFont="1" applyAlignment="1">
      <alignment horizontal="right"/>
    </xf>
    <xf numFmtId="0" fontId="6" fillId="0" borderId="0" xfId="7" applyFont="1" applyFill="1" applyAlignment="1">
      <alignment horizontal="left"/>
    </xf>
    <xf numFmtId="0" fontId="48" fillId="0" borderId="0" xfId="0" applyFont="1" applyAlignment="1">
      <alignment horizontal="right" wrapText="1"/>
    </xf>
    <xf numFmtId="0" fontId="6" fillId="0" borderId="0" xfId="0" applyFont="1" applyAlignment="1">
      <alignment horizontal="right"/>
    </xf>
    <xf numFmtId="0" fontId="48" fillId="0" borderId="0" xfId="0" applyFont="1" applyAlignment="1"/>
    <xf numFmtId="0" fontId="6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29" fillId="0" borderId="0" xfId="0" applyFont="1" applyAlignment="1">
      <alignment horizontal="center" vertical="center" wrapText="1"/>
    </xf>
    <xf numFmtId="0" fontId="34" fillId="0" borderId="1" xfId="0" applyFont="1" applyBorder="1" applyAlignment="1">
      <alignment horizontal="center" vertical="top" wrapText="1"/>
    </xf>
    <xf numFmtId="0" fontId="30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165" fontId="2" fillId="3" borderId="0" xfId="0" applyNumberFormat="1" applyFont="1" applyFill="1" applyAlignment="1">
      <alignment horizontal="right"/>
    </xf>
    <xf numFmtId="0" fontId="4" fillId="0" borderId="0" xfId="7" applyFont="1" applyFill="1" applyAlignment="1">
      <alignment horizontal="left"/>
    </xf>
    <xf numFmtId="0" fontId="44" fillId="0" borderId="2" xfId="0" applyFont="1" applyBorder="1" applyAlignment="1">
      <alignment horizontal="center" vertical="top" wrapText="1"/>
    </xf>
    <xf numFmtId="0" fontId="44" fillId="0" borderId="12" xfId="0" applyFont="1" applyBorder="1" applyAlignment="1">
      <alignment horizontal="center" vertical="top" wrapText="1"/>
    </xf>
    <xf numFmtId="0" fontId="44" fillId="0" borderId="15" xfId="0" applyFont="1" applyBorder="1" applyAlignment="1">
      <alignment horizontal="center" vertical="top" wrapText="1"/>
    </xf>
    <xf numFmtId="0" fontId="43" fillId="0" borderId="0" xfId="0" applyFont="1" applyAlignment="1">
      <alignment horizontal="center" vertical="center" wrapText="1"/>
    </xf>
    <xf numFmtId="0" fontId="2" fillId="0" borderId="0" xfId="7" applyFont="1" applyFill="1" applyAlignment="1">
      <alignment horizontal="left"/>
    </xf>
    <xf numFmtId="0" fontId="44" fillId="0" borderId="0" xfId="0" applyFont="1" applyAlignment="1"/>
    <xf numFmtId="0" fontId="44" fillId="0" borderId="0" xfId="0" applyFont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top" wrapText="1"/>
    </xf>
    <xf numFmtId="0" fontId="44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right"/>
    </xf>
    <xf numFmtId="0" fontId="42" fillId="0" borderId="0" xfId="0" applyFont="1" applyFill="1" applyBorder="1" applyAlignment="1">
      <alignment horizontal="left" wrapText="1"/>
    </xf>
    <xf numFmtId="0" fontId="43" fillId="0" borderId="0" xfId="0" applyFont="1" applyAlignment="1">
      <alignment horizontal="left"/>
    </xf>
  </cellXfs>
  <cellStyles count="16">
    <cellStyle name="Excel Built-in Comma" xfId="1"/>
    <cellStyle name="Excel Built-in Normal" xfId="2"/>
    <cellStyle name="Heading" xfId="3"/>
    <cellStyle name="Heading1" xfId="4"/>
    <cellStyle name="Result" xfId="5"/>
    <cellStyle name="Result2" xfId="6"/>
    <cellStyle name="Обычный" xfId="0" builtinId="0"/>
    <cellStyle name="Обычный 2" xfId="7"/>
    <cellStyle name="Обычный 2 2" xfId="8"/>
    <cellStyle name="Обычный 3" xfId="9"/>
    <cellStyle name="Обычный 4" xfId="10"/>
    <cellStyle name="Обычный 5" xfId="11"/>
    <cellStyle name="Обычный_Приложение № 2 к проекту бюджета" xfId="12"/>
    <cellStyle name="Финансовый" xfId="13" builtinId="3"/>
    <cellStyle name="Финансовый 2" xfId="14"/>
    <cellStyle name="Финансовый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48;&#1042;&#1041;&#1072;&#1082;&#1072;&#1083;&#1086;&#1074;&#1072;/Desktop/&#1055;&#1088;&#1086;&#1077;&#1082;&#1090;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. доходы"/>
      <sheetName val="безвоз. пост."/>
      <sheetName val="из. расходы РП"/>
      <sheetName val="из. целевые статьи новые"/>
      <sheetName val="из. расходы В"/>
      <sheetName val="из. источники"/>
      <sheetName val="Трансферты"/>
      <sheetName val="заимствования"/>
      <sheetName val="прил.10"/>
      <sheetName val="прил.11"/>
      <sheetName val="прил.12"/>
      <sheetName val="прилож.8"/>
      <sheetName val="прилож.13"/>
    </sheetNames>
    <sheetDataSet>
      <sheetData sheetId="0"/>
      <sheetData sheetId="1"/>
      <sheetData sheetId="2"/>
      <sheetData sheetId="3">
        <row r="109">
          <cell r="C109" t="str">
            <v>Основное мероприятие "Строительство, капитальный ремонт, ремонт и содержание объектов благоустройства"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O86"/>
  <sheetViews>
    <sheetView topLeftCell="A8" zoomScale="82" zoomScaleNormal="82" workbookViewId="0">
      <selection activeCell="B15" sqref="B15"/>
    </sheetView>
  </sheetViews>
  <sheetFormatPr defaultRowHeight="15" x14ac:dyDescent="0.25"/>
  <cols>
    <col min="1" max="1" width="38.140625" customWidth="1"/>
    <col min="2" max="2" width="106.42578125" style="208" customWidth="1"/>
    <col min="3" max="3" width="9.28515625" customWidth="1"/>
  </cols>
  <sheetData>
    <row r="1" spans="1:2" ht="15.75" x14ac:dyDescent="0.25">
      <c r="B1" s="198" t="s">
        <v>164</v>
      </c>
    </row>
    <row r="2" spans="1:2" ht="15.75" x14ac:dyDescent="0.25">
      <c r="B2" s="198" t="s">
        <v>0</v>
      </c>
    </row>
    <row r="3" spans="1:2" ht="15.75" x14ac:dyDescent="0.25">
      <c r="A3" s="113"/>
      <c r="B3" s="198" t="s">
        <v>1</v>
      </c>
    </row>
    <row r="4" spans="1:2" ht="15.75" x14ac:dyDescent="0.25">
      <c r="B4" s="198" t="s">
        <v>2</v>
      </c>
    </row>
    <row r="5" spans="1:2" x14ac:dyDescent="0.25">
      <c r="B5" s="199" t="s">
        <v>406</v>
      </c>
    </row>
    <row r="6" spans="1:2" ht="14.45" x14ac:dyDescent="0.3">
      <c r="B6" s="199"/>
    </row>
    <row r="7" spans="1:2" ht="63" customHeight="1" x14ac:dyDescent="0.3">
      <c r="A7" s="475" t="s">
        <v>177</v>
      </c>
      <c r="B7" s="475"/>
    </row>
    <row r="8" spans="1:2" ht="60" customHeight="1" x14ac:dyDescent="0.25">
      <c r="A8" s="476" t="s">
        <v>178</v>
      </c>
      <c r="B8" s="477"/>
    </row>
    <row r="9" spans="1:2" ht="16.5" customHeight="1" x14ac:dyDescent="0.3">
      <c r="A9" s="122">
        <v>1</v>
      </c>
      <c r="B9" s="153">
        <v>2</v>
      </c>
    </row>
    <row r="10" spans="1:2" ht="19.5" customHeight="1" x14ac:dyDescent="0.25">
      <c r="A10" s="478" t="s">
        <v>179</v>
      </c>
      <c r="B10" s="479"/>
    </row>
    <row r="11" spans="1:2" ht="66" customHeight="1" x14ac:dyDescent="0.25">
      <c r="A11" s="169" t="s">
        <v>271</v>
      </c>
      <c r="B11" s="200" t="s">
        <v>309</v>
      </c>
    </row>
    <row r="12" spans="1:2" ht="57" customHeight="1" x14ac:dyDescent="0.25">
      <c r="A12" s="170" t="s">
        <v>169</v>
      </c>
      <c r="B12" s="201" t="s">
        <v>310</v>
      </c>
    </row>
    <row r="13" spans="1:2" ht="39" customHeight="1" x14ac:dyDescent="0.25">
      <c r="A13" s="170" t="s">
        <v>167</v>
      </c>
      <c r="B13" s="201" t="s">
        <v>166</v>
      </c>
    </row>
    <row r="14" spans="1:2" ht="39.75" customHeight="1" x14ac:dyDescent="0.25">
      <c r="A14" s="170" t="s">
        <v>180</v>
      </c>
      <c r="B14" s="201" t="s">
        <v>181</v>
      </c>
    </row>
    <row r="15" spans="1:2" ht="72.75" customHeight="1" x14ac:dyDescent="0.25">
      <c r="A15" s="170" t="s">
        <v>234</v>
      </c>
      <c r="B15" s="202" t="s">
        <v>311</v>
      </c>
    </row>
    <row r="16" spans="1:2" ht="72" customHeight="1" x14ac:dyDescent="0.25">
      <c r="A16" s="170" t="s">
        <v>235</v>
      </c>
      <c r="B16" s="202" t="s">
        <v>312</v>
      </c>
    </row>
    <row r="17" spans="1:2" ht="81" customHeight="1" x14ac:dyDescent="0.25">
      <c r="A17" s="170" t="s">
        <v>313</v>
      </c>
      <c r="B17" s="202" t="s">
        <v>314</v>
      </c>
    </row>
    <row r="18" spans="1:2" ht="56.25" customHeight="1" x14ac:dyDescent="0.25">
      <c r="A18" s="170" t="s">
        <v>315</v>
      </c>
      <c r="B18" s="202" t="s">
        <v>316</v>
      </c>
    </row>
    <row r="19" spans="1:2" ht="62.25" customHeight="1" x14ac:dyDescent="0.25">
      <c r="A19" s="170" t="s">
        <v>317</v>
      </c>
      <c r="B19" s="202" t="s">
        <v>318</v>
      </c>
    </row>
    <row r="20" spans="1:2" ht="91.5" customHeight="1" x14ac:dyDescent="0.25">
      <c r="A20" s="170" t="s">
        <v>319</v>
      </c>
      <c r="B20" s="202" t="s">
        <v>320</v>
      </c>
    </row>
    <row r="21" spans="1:2" ht="46.5" customHeight="1" x14ac:dyDescent="0.25">
      <c r="A21" s="170" t="s">
        <v>321</v>
      </c>
      <c r="B21" s="202" t="s">
        <v>322</v>
      </c>
    </row>
    <row r="22" spans="1:2" ht="75" x14ac:dyDescent="0.25">
      <c r="A22" s="170" t="s">
        <v>323</v>
      </c>
      <c r="B22" s="202" t="s">
        <v>324</v>
      </c>
    </row>
    <row r="23" spans="1:2" ht="37.5" x14ac:dyDescent="0.25">
      <c r="A23" s="170" t="s">
        <v>388</v>
      </c>
      <c r="B23" s="202" t="s">
        <v>389</v>
      </c>
    </row>
    <row r="24" spans="1:2" ht="43.5" customHeight="1" x14ac:dyDescent="0.25">
      <c r="A24" s="170" t="s">
        <v>325</v>
      </c>
      <c r="B24" s="202" t="s">
        <v>326</v>
      </c>
    </row>
    <row r="25" spans="1:2" ht="46.5" customHeight="1" x14ac:dyDescent="0.25">
      <c r="A25" s="170" t="s">
        <v>182</v>
      </c>
      <c r="B25" s="202" t="s">
        <v>183</v>
      </c>
    </row>
    <row r="26" spans="1:2" ht="56.25" customHeight="1" x14ac:dyDescent="0.25">
      <c r="A26" s="170" t="s">
        <v>184</v>
      </c>
      <c r="B26" s="202" t="s">
        <v>185</v>
      </c>
    </row>
    <row r="27" spans="1:2" ht="38.25" customHeight="1" x14ac:dyDescent="0.25">
      <c r="A27" s="170" t="s">
        <v>186</v>
      </c>
      <c r="B27" s="201" t="s">
        <v>187</v>
      </c>
    </row>
    <row r="28" spans="1:2" ht="87.75" customHeight="1" x14ac:dyDescent="0.25">
      <c r="A28" s="170" t="s">
        <v>384</v>
      </c>
      <c r="B28" s="201" t="s">
        <v>385</v>
      </c>
    </row>
    <row r="29" spans="1:2" ht="87.75" customHeight="1" x14ac:dyDescent="0.25">
      <c r="A29" s="170" t="s">
        <v>386</v>
      </c>
      <c r="B29" s="201" t="s">
        <v>387</v>
      </c>
    </row>
    <row r="30" spans="1:2" ht="66" customHeight="1" x14ac:dyDescent="0.25">
      <c r="A30" s="170" t="s">
        <v>365</v>
      </c>
      <c r="B30" s="203" t="s">
        <v>366</v>
      </c>
    </row>
    <row r="31" spans="1:2" ht="63" customHeight="1" x14ac:dyDescent="0.25">
      <c r="A31" s="178" t="s">
        <v>327</v>
      </c>
      <c r="B31" s="192" t="s">
        <v>328</v>
      </c>
    </row>
    <row r="32" spans="1:2" ht="54" customHeight="1" x14ac:dyDescent="0.25">
      <c r="A32" s="178" t="s">
        <v>329</v>
      </c>
      <c r="B32" s="192" t="s">
        <v>330</v>
      </c>
    </row>
    <row r="33" spans="1:2" s="113" customFormat="1" ht="37.5" x14ac:dyDescent="0.25">
      <c r="A33" s="178" t="s">
        <v>331</v>
      </c>
      <c r="B33" s="192" t="s">
        <v>332</v>
      </c>
    </row>
    <row r="34" spans="1:2" ht="81" customHeight="1" x14ac:dyDescent="0.3">
      <c r="A34" s="164" t="s">
        <v>333</v>
      </c>
      <c r="B34" s="192" t="s">
        <v>334</v>
      </c>
    </row>
    <row r="35" spans="1:2" ht="56.25" x14ac:dyDescent="0.3">
      <c r="A35" s="164" t="s">
        <v>335</v>
      </c>
      <c r="B35" s="192" t="s">
        <v>336</v>
      </c>
    </row>
    <row r="36" spans="1:2" ht="56.25" x14ac:dyDescent="0.3">
      <c r="A36" s="164" t="s">
        <v>337</v>
      </c>
      <c r="B36" s="192" t="s">
        <v>338</v>
      </c>
    </row>
    <row r="37" spans="1:2" ht="81.75" customHeight="1" x14ac:dyDescent="0.3">
      <c r="A37" s="164" t="s">
        <v>339</v>
      </c>
      <c r="B37" s="192" t="s">
        <v>340</v>
      </c>
    </row>
    <row r="38" spans="1:2" ht="36.75" customHeight="1" x14ac:dyDescent="0.3">
      <c r="A38" s="164" t="s">
        <v>341</v>
      </c>
      <c r="B38" s="192" t="s">
        <v>342</v>
      </c>
    </row>
    <row r="39" spans="1:2" ht="59.25" customHeight="1" x14ac:dyDescent="0.3">
      <c r="A39" s="164" t="s">
        <v>343</v>
      </c>
      <c r="B39" s="192" t="s">
        <v>344</v>
      </c>
    </row>
    <row r="40" spans="1:2" ht="56.25" customHeight="1" x14ac:dyDescent="0.25">
      <c r="A40" s="480" t="s">
        <v>345</v>
      </c>
      <c r="B40" s="474" t="s">
        <v>188</v>
      </c>
    </row>
    <row r="41" spans="1:2" ht="22.5" customHeight="1" x14ac:dyDescent="0.25">
      <c r="A41" s="480"/>
      <c r="B41" s="474"/>
    </row>
    <row r="42" spans="1:2" ht="65.25" customHeight="1" x14ac:dyDescent="0.25">
      <c r="A42" s="178" t="s">
        <v>346</v>
      </c>
      <c r="B42" s="192" t="s">
        <v>347</v>
      </c>
    </row>
    <row r="43" spans="1:2" ht="44.25" customHeight="1" x14ac:dyDescent="0.25">
      <c r="A43" s="170" t="s">
        <v>189</v>
      </c>
      <c r="B43" s="201" t="s">
        <v>190</v>
      </c>
    </row>
    <row r="44" spans="1:2" ht="27" customHeight="1" x14ac:dyDescent="0.25">
      <c r="A44" s="170" t="s">
        <v>191</v>
      </c>
      <c r="B44" s="201" t="s">
        <v>192</v>
      </c>
    </row>
    <row r="45" spans="1:2" ht="36" customHeight="1" x14ac:dyDescent="0.25">
      <c r="A45" s="179" t="s">
        <v>348</v>
      </c>
      <c r="B45" s="192" t="s">
        <v>349</v>
      </c>
    </row>
    <row r="46" spans="1:2" ht="15" customHeight="1" x14ac:dyDescent="0.25">
      <c r="A46" s="473" t="s">
        <v>191</v>
      </c>
      <c r="B46" s="474" t="s">
        <v>350</v>
      </c>
    </row>
    <row r="47" spans="1:2" ht="30" customHeight="1" x14ac:dyDescent="0.25">
      <c r="A47" s="473"/>
      <c r="B47" s="474"/>
    </row>
    <row r="48" spans="1:2" ht="18.75" x14ac:dyDescent="0.25">
      <c r="A48" s="171" t="s">
        <v>367</v>
      </c>
      <c r="B48" s="192" t="s">
        <v>154</v>
      </c>
    </row>
    <row r="49" spans="1:2" ht="39.75" customHeight="1" x14ac:dyDescent="0.25">
      <c r="A49" s="171" t="s">
        <v>272</v>
      </c>
      <c r="B49" s="201" t="s">
        <v>193</v>
      </c>
    </row>
    <row r="50" spans="1:2" ht="51" customHeight="1" x14ac:dyDescent="0.25">
      <c r="A50" s="171" t="s">
        <v>368</v>
      </c>
      <c r="B50" s="182" t="s">
        <v>369</v>
      </c>
    </row>
    <row r="51" spans="1:2" ht="35.25" customHeight="1" x14ac:dyDescent="0.25">
      <c r="A51" s="171" t="s">
        <v>370</v>
      </c>
      <c r="B51" s="204" t="s">
        <v>371</v>
      </c>
    </row>
    <row r="52" spans="1:2" ht="69.75" customHeight="1" x14ac:dyDescent="0.25">
      <c r="A52" s="171" t="s">
        <v>273</v>
      </c>
      <c r="B52" s="201" t="s">
        <v>194</v>
      </c>
    </row>
    <row r="53" spans="1:2" ht="69.75" customHeight="1" x14ac:dyDescent="0.25">
      <c r="A53" s="183" t="s">
        <v>381</v>
      </c>
      <c r="B53" s="205" t="s">
        <v>382</v>
      </c>
    </row>
    <row r="54" spans="1:2" ht="63" customHeight="1" x14ac:dyDescent="0.25">
      <c r="A54" s="171" t="s">
        <v>372</v>
      </c>
      <c r="B54" s="205" t="s">
        <v>373</v>
      </c>
    </row>
    <row r="55" spans="1:2" s="137" customFormat="1" ht="37.5" customHeight="1" x14ac:dyDescent="0.25">
      <c r="A55" s="171" t="s">
        <v>374</v>
      </c>
      <c r="B55" s="191" t="s">
        <v>375</v>
      </c>
    </row>
    <row r="56" spans="1:2" s="137" customFormat="1" ht="41.25" customHeight="1" x14ac:dyDescent="0.25">
      <c r="A56" s="171" t="s">
        <v>376</v>
      </c>
      <c r="B56" s="191" t="s">
        <v>377</v>
      </c>
    </row>
    <row r="57" spans="1:2" ht="34.5" customHeight="1" x14ac:dyDescent="0.25">
      <c r="A57" s="172" t="s">
        <v>351</v>
      </c>
      <c r="B57" s="192" t="s">
        <v>352</v>
      </c>
    </row>
    <row r="58" spans="1:2" ht="38.25" customHeight="1" x14ac:dyDescent="0.25">
      <c r="A58" s="153" t="s">
        <v>274</v>
      </c>
      <c r="B58" s="201" t="s">
        <v>153</v>
      </c>
    </row>
    <row r="59" spans="1:2" ht="54.75" customHeight="1" x14ac:dyDescent="0.25">
      <c r="A59" s="153" t="s">
        <v>275</v>
      </c>
      <c r="B59" s="201" t="s">
        <v>152</v>
      </c>
    </row>
    <row r="60" spans="1:2" ht="46.5" customHeight="1" x14ac:dyDescent="0.25">
      <c r="A60" s="153" t="s">
        <v>276</v>
      </c>
      <c r="B60" s="201" t="s">
        <v>151</v>
      </c>
    </row>
    <row r="61" spans="1:2" ht="31.5" customHeight="1" x14ac:dyDescent="0.25">
      <c r="A61" s="153" t="s">
        <v>277</v>
      </c>
      <c r="B61" s="201" t="s">
        <v>195</v>
      </c>
    </row>
    <row r="62" spans="1:2" ht="57.75" customHeight="1" x14ac:dyDescent="0.25">
      <c r="A62" s="114" t="s">
        <v>278</v>
      </c>
      <c r="B62" s="201" t="s">
        <v>196</v>
      </c>
    </row>
    <row r="63" spans="1:2" ht="31.5" customHeight="1" x14ac:dyDescent="0.25">
      <c r="A63" s="114" t="s">
        <v>279</v>
      </c>
      <c r="B63" s="201" t="s">
        <v>197</v>
      </c>
    </row>
    <row r="64" spans="1:2" ht="32.25" customHeight="1" x14ac:dyDescent="0.25">
      <c r="A64" s="112" t="s">
        <v>198</v>
      </c>
      <c r="B64" s="201" t="s">
        <v>199</v>
      </c>
    </row>
    <row r="65" spans="1:93" s="113" customFormat="1" ht="75" x14ac:dyDescent="0.25">
      <c r="A65" s="178" t="s">
        <v>353</v>
      </c>
      <c r="B65" s="192" t="s">
        <v>354</v>
      </c>
    </row>
    <row r="66" spans="1:93" ht="46.5" customHeight="1" x14ac:dyDescent="0.25">
      <c r="A66" s="178" t="s">
        <v>355</v>
      </c>
      <c r="B66" s="192" t="s">
        <v>356</v>
      </c>
      <c r="I66" s="113"/>
      <c r="J66" s="113"/>
      <c r="K66" s="113"/>
      <c r="L66" s="113"/>
      <c r="M66" s="113"/>
      <c r="N66" s="113"/>
      <c r="O66" s="113"/>
      <c r="P66" s="113"/>
      <c r="Q66" s="113"/>
      <c r="R66" s="113"/>
      <c r="S66" s="113"/>
      <c r="T66" s="113"/>
      <c r="U66" s="113"/>
      <c r="V66" s="113"/>
      <c r="W66" s="113"/>
      <c r="X66" s="113"/>
      <c r="Y66" s="113"/>
      <c r="Z66" s="113"/>
      <c r="AA66" s="113"/>
      <c r="AB66" s="113"/>
      <c r="AC66" s="113"/>
      <c r="AD66" s="113"/>
      <c r="AE66" s="113"/>
      <c r="AF66" s="113"/>
      <c r="AG66" s="113"/>
      <c r="AH66" s="113"/>
      <c r="AI66" s="113"/>
      <c r="AJ66" s="113"/>
      <c r="AK66" s="113"/>
      <c r="AL66" s="113"/>
      <c r="AM66" s="113"/>
      <c r="AN66" s="113"/>
      <c r="AO66" s="113"/>
      <c r="AP66" s="113"/>
      <c r="AQ66" s="113"/>
      <c r="AR66" s="113"/>
      <c r="AS66" s="113"/>
      <c r="AT66" s="113"/>
      <c r="AU66" s="113"/>
      <c r="AV66" s="113"/>
      <c r="AW66" s="113"/>
      <c r="AX66" s="113"/>
      <c r="AY66" s="113"/>
      <c r="AZ66" s="113"/>
      <c r="BA66" s="113"/>
      <c r="BB66" s="113"/>
      <c r="BC66" s="113"/>
      <c r="BD66" s="113"/>
      <c r="BE66" s="113"/>
      <c r="BF66" s="113"/>
      <c r="BG66" s="113"/>
      <c r="BH66" s="113"/>
      <c r="BI66" s="113"/>
      <c r="BJ66" s="113"/>
      <c r="BK66" s="113"/>
      <c r="BL66" s="113"/>
      <c r="BM66" s="113"/>
      <c r="BN66" s="113"/>
      <c r="BO66" s="113"/>
      <c r="BP66" s="113"/>
      <c r="BQ66" s="113"/>
      <c r="BR66" s="113"/>
      <c r="BS66" s="113"/>
      <c r="BT66" s="113"/>
      <c r="BU66" s="113"/>
      <c r="BV66" s="113"/>
      <c r="BW66" s="113"/>
      <c r="BX66" s="113"/>
      <c r="BY66" s="113"/>
      <c r="BZ66" s="113"/>
      <c r="CA66" s="113"/>
      <c r="CB66" s="113"/>
      <c r="CC66" s="113"/>
      <c r="CD66" s="113"/>
      <c r="CE66" s="113"/>
      <c r="CF66" s="113"/>
      <c r="CG66" s="113"/>
      <c r="CH66" s="113"/>
      <c r="CI66" s="113"/>
      <c r="CJ66" s="113"/>
      <c r="CK66" s="113"/>
      <c r="CL66" s="113"/>
      <c r="CM66" s="113"/>
      <c r="CN66" s="113"/>
      <c r="CO66" s="113"/>
    </row>
    <row r="67" spans="1:93" ht="31.5" customHeight="1" x14ac:dyDescent="0.25">
      <c r="A67" s="178" t="s">
        <v>357</v>
      </c>
      <c r="B67" s="192" t="s">
        <v>199</v>
      </c>
      <c r="I67" s="113"/>
      <c r="J67" s="113"/>
      <c r="K67" s="113"/>
      <c r="L67" s="113"/>
      <c r="M67" s="113"/>
      <c r="N67" s="113"/>
      <c r="O67" s="113"/>
      <c r="P67" s="113"/>
      <c r="Q67" s="113"/>
      <c r="R67" s="113"/>
      <c r="S67" s="113"/>
      <c r="T67" s="113"/>
      <c r="U67" s="113"/>
      <c r="V67" s="113"/>
      <c r="W67" s="113"/>
      <c r="X67" s="113"/>
      <c r="Y67" s="113"/>
      <c r="Z67" s="113"/>
      <c r="AA67" s="113"/>
      <c r="AB67" s="113"/>
      <c r="AC67" s="113"/>
      <c r="AD67" s="113"/>
      <c r="AE67" s="113"/>
      <c r="AF67" s="113"/>
      <c r="AG67" s="113"/>
      <c r="AH67" s="113"/>
      <c r="AI67" s="113"/>
      <c r="AJ67" s="113"/>
      <c r="AK67" s="113"/>
      <c r="AL67" s="113"/>
      <c r="AM67" s="113"/>
      <c r="AN67" s="113"/>
      <c r="AO67" s="113"/>
      <c r="AP67" s="113"/>
      <c r="AQ67" s="113"/>
      <c r="AR67" s="113"/>
      <c r="AS67" s="113"/>
      <c r="AT67" s="113"/>
      <c r="AU67" s="113"/>
      <c r="AV67" s="113"/>
      <c r="AW67" s="113"/>
      <c r="AX67" s="113"/>
      <c r="AY67" s="113"/>
      <c r="AZ67" s="113"/>
      <c r="BA67" s="113"/>
      <c r="BB67" s="113"/>
      <c r="BC67" s="113"/>
      <c r="BD67" s="113"/>
      <c r="BE67" s="113"/>
      <c r="BF67" s="113"/>
      <c r="BG67" s="113"/>
      <c r="BH67" s="113"/>
      <c r="BI67" s="113"/>
      <c r="BJ67" s="113"/>
      <c r="BK67" s="113"/>
      <c r="BL67" s="113"/>
      <c r="BM67" s="113"/>
      <c r="BN67" s="113"/>
      <c r="BO67" s="113"/>
      <c r="BP67" s="113"/>
      <c r="BQ67" s="113"/>
      <c r="BR67" s="113"/>
      <c r="BS67" s="113"/>
      <c r="BT67" s="113"/>
      <c r="BU67" s="113"/>
      <c r="BV67" s="113"/>
      <c r="BW67" s="113"/>
      <c r="BX67" s="113"/>
      <c r="BY67" s="113"/>
      <c r="BZ67" s="113"/>
      <c r="CA67" s="113"/>
      <c r="CB67" s="113"/>
      <c r="CC67" s="113"/>
      <c r="CD67" s="113"/>
      <c r="CE67" s="113"/>
      <c r="CF67" s="113"/>
      <c r="CG67" s="113"/>
      <c r="CH67" s="113"/>
      <c r="CI67" s="113"/>
      <c r="CJ67" s="113"/>
      <c r="CK67" s="113"/>
      <c r="CL67" s="113"/>
      <c r="CM67" s="113"/>
      <c r="CN67" s="113"/>
      <c r="CO67" s="113"/>
    </row>
    <row r="68" spans="1:93" ht="66.75" customHeight="1" x14ac:dyDescent="0.25">
      <c r="A68" s="112" t="s">
        <v>200</v>
      </c>
      <c r="B68" s="201" t="s">
        <v>236</v>
      </c>
      <c r="I68" s="113"/>
      <c r="J68" s="113"/>
      <c r="K68" s="113"/>
      <c r="L68" s="113"/>
      <c r="M68" s="113"/>
      <c r="N68" s="113"/>
      <c r="O68" s="113"/>
      <c r="P68" s="113"/>
      <c r="Q68" s="113"/>
      <c r="R68" s="113"/>
      <c r="S68" s="113"/>
      <c r="T68" s="113"/>
      <c r="U68" s="113"/>
      <c r="V68" s="113"/>
      <c r="W68" s="113"/>
      <c r="X68" s="113"/>
      <c r="Y68" s="113"/>
      <c r="Z68" s="113"/>
      <c r="AA68" s="113"/>
      <c r="AB68" s="113"/>
      <c r="AC68" s="113"/>
      <c r="AD68" s="113"/>
      <c r="AE68" s="113"/>
      <c r="AF68" s="113"/>
      <c r="AG68" s="113"/>
      <c r="AH68" s="113"/>
      <c r="AI68" s="113"/>
      <c r="AJ68" s="113"/>
      <c r="AK68" s="113"/>
      <c r="AL68" s="113"/>
      <c r="AM68" s="113"/>
      <c r="AN68" s="113"/>
      <c r="AO68" s="113"/>
      <c r="AP68" s="113"/>
      <c r="AQ68" s="113"/>
      <c r="AR68" s="113"/>
      <c r="AS68" s="113"/>
      <c r="AT68" s="113"/>
      <c r="AU68" s="113"/>
      <c r="AV68" s="113"/>
      <c r="AW68" s="113"/>
      <c r="AX68" s="113"/>
      <c r="AY68" s="113"/>
      <c r="AZ68" s="113"/>
      <c r="BA68" s="113"/>
      <c r="BB68" s="113"/>
      <c r="BC68" s="113"/>
      <c r="BD68" s="113"/>
      <c r="BE68" s="113"/>
      <c r="BF68" s="113"/>
      <c r="BG68" s="113"/>
      <c r="BH68" s="113"/>
      <c r="BI68" s="113"/>
      <c r="BJ68" s="113"/>
      <c r="BK68" s="113"/>
      <c r="BL68" s="113"/>
      <c r="BM68" s="113"/>
      <c r="BN68" s="113"/>
      <c r="BO68" s="113"/>
      <c r="BP68" s="113"/>
      <c r="BQ68" s="113"/>
      <c r="BR68" s="113"/>
      <c r="BS68" s="113"/>
      <c r="BT68" s="113"/>
      <c r="BU68" s="113"/>
      <c r="BV68" s="113"/>
      <c r="BW68" s="113"/>
      <c r="BX68" s="113"/>
      <c r="BY68" s="113"/>
      <c r="BZ68" s="113"/>
      <c r="CA68" s="113"/>
      <c r="CB68" s="113"/>
      <c r="CC68" s="113"/>
      <c r="CD68" s="113"/>
      <c r="CE68" s="113"/>
      <c r="CF68" s="113"/>
      <c r="CG68" s="113"/>
      <c r="CH68" s="113"/>
      <c r="CI68" s="113"/>
      <c r="CJ68" s="113"/>
      <c r="CK68" s="113"/>
      <c r="CL68" s="113"/>
      <c r="CM68" s="113"/>
      <c r="CN68" s="113"/>
      <c r="CO68" s="113"/>
    </row>
    <row r="69" spans="1:93" ht="57" customHeight="1" x14ac:dyDescent="0.25">
      <c r="A69" s="112" t="s">
        <v>280</v>
      </c>
      <c r="B69" s="201" t="s">
        <v>201</v>
      </c>
      <c r="I69" s="113"/>
      <c r="J69" s="113"/>
      <c r="K69" s="113"/>
      <c r="L69" s="113"/>
      <c r="M69" s="113"/>
      <c r="N69" s="113"/>
      <c r="O69" s="113"/>
      <c r="P69" s="113"/>
      <c r="Q69" s="113"/>
      <c r="R69" s="113"/>
      <c r="S69" s="113"/>
      <c r="T69" s="113"/>
      <c r="U69" s="113"/>
      <c r="V69" s="113"/>
      <c r="W69" s="113"/>
      <c r="X69" s="113"/>
      <c r="Y69" s="113"/>
      <c r="Z69" s="113"/>
      <c r="AA69" s="113"/>
      <c r="AB69" s="113"/>
      <c r="AC69" s="113"/>
      <c r="AD69" s="113"/>
      <c r="AE69" s="113"/>
      <c r="AF69" s="113"/>
      <c r="AG69" s="113"/>
      <c r="AH69" s="113"/>
      <c r="AI69" s="113"/>
      <c r="AJ69" s="113"/>
      <c r="AK69" s="113"/>
      <c r="AL69" s="113"/>
      <c r="AM69" s="113"/>
      <c r="AN69" s="113"/>
      <c r="AO69" s="113"/>
      <c r="AP69" s="113"/>
      <c r="AQ69" s="113"/>
      <c r="AR69" s="113"/>
      <c r="AS69" s="113"/>
      <c r="AT69" s="113"/>
      <c r="AU69" s="113"/>
      <c r="AV69" s="113"/>
      <c r="AW69" s="113"/>
      <c r="AX69" s="113"/>
      <c r="AY69" s="113"/>
      <c r="AZ69" s="113"/>
      <c r="BA69" s="113"/>
      <c r="BB69" s="113"/>
      <c r="BC69" s="113"/>
      <c r="BD69" s="113"/>
      <c r="BE69" s="113"/>
      <c r="BF69" s="113"/>
      <c r="BG69" s="113"/>
      <c r="BH69" s="113"/>
      <c r="BI69" s="113"/>
      <c r="BJ69" s="113"/>
      <c r="BK69" s="113"/>
      <c r="BL69" s="113"/>
      <c r="BM69" s="113"/>
      <c r="BN69" s="113"/>
      <c r="BO69" s="113"/>
      <c r="BP69" s="113"/>
      <c r="BQ69" s="113"/>
      <c r="BR69" s="113"/>
      <c r="BS69" s="113"/>
      <c r="BT69" s="113"/>
      <c r="BU69" s="113"/>
      <c r="BV69" s="113"/>
      <c r="BW69" s="113"/>
      <c r="BX69" s="113"/>
      <c r="BY69" s="113"/>
      <c r="BZ69" s="113"/>
      <c r="CA69" s="113"/>
      <c r="CB69" s="113"/>
      <c r="CC69" s="113"/>
      <c r="CD69" s="113"/>
      <c r="CE69" s="113"/>
      <c r="CF69" s="113"/>
      <c r="CG69" s="113"/>
      <c r="CH69" s="113"/>
      <c r="CI69" s="113"/>
      <c r="CJ69" s="113"/>
      <c r="CK69" s="113"/>
      <c r="CL69" s="113"/>
      <c r="CM69" s="113"/>
      <c r="CN69" s="113"/>
      <c r="CO69" s="113"/>
    </row>
    <row r="70" spans="1:93" ht="43.5" customHeight="1" x14ac:dyDescent="0.25">
      <c r="A70" s="112" t="s">
        <v>202</v>
      </c>
      <c r="B70" s="201" t="s">
        <v>203</v>
      </c>
      <c r="I70" s="113"/>
      <c r="J70" s="113"/>
      <c r="K70" s="113"/>
      <c r="L70" s="113"/>
      <c r="M70" s="113"/>
      <c r="N70" s="113"/>
      <c r="O70" s="113"/>
      <c r="P70" s="113"/>
      <c r="Q70" s="113"/>
      <c r="R70" s="113"/>
      <c r="S70" s="113"/>
      <c r="T70" s="113"/>
      <c r="U70" s="113"/>
      <c r="V70" s="113"/>
      <c r="W70" s="113"/>
      <c r="X70" s="113"/>
      <c r="Y70" s="113"/>
      <c r="Z70" s="113"/>
      <c r="AA70" s="113"/>
      <c r="AB70" s="113"/>
      <c r="AC70" s="113"/>
      <c r="AD70" s="113"/>
      <c r="AE70" s="113"/>
      <c r="AF70" s="113"/>
      <c r="AG70" s="113"/>
      <c r="AH70" s="113"/>
      <c r="AI70" s="113"/>
      <c r="AJ70" s="113"/>
      <c r="AK70" s="113"/>
      <c r="AL70" s="113"/>
      <c r="AM70" s="113"/>
      <c r="AN70" s="113"/>
      <c r="AO70" s="113"/>
      <c r="AP70" s="113"/>
      <c r="AQ70" s="113"/>
      <c r="AR70" s="113"/>
      <c r="AS70" s="113"/>
      <c r="AT70" s="113"/>
      <c r="AU70" s="113"/>
      <c r="AV70" s="113"/>
      <c r="AW70" s="113"/>
      <c r="AX70" s="113"/>
      <c r="AY70" s="113"/>
      <c r="AZ70" s="113"/>
      <c r="BA70" s="113"/>
      <c r="BB70" s="113"/>
      <c r="BC70" s="113"/>
      <c r="BD70" s="113"/>
      <c r="BE70" s="113"/>
      <c r="BF70" s="113"/>
      <c r="BG70" s="113"/>
      <c r="BH70" s="113"/>
      <c r="BI70" s="113"/>
      <c r="BJ70" s="113"/>
      <c r="BK70" s="113"/>
      <c r="BL70" s="113"/>
      <c r="BM70" s="113"/>
      <c r="BN70" s="113"/>
      <c r="BO70" s="113"/>
      <c r="BP70" s="113"/>
      <c r="BQ70" s="113"/>
      <c r="BR70" s="113"/>
      <c r="BS70" s="113"/>
      <c r="BT70" s="113"/>
      <c r="BU70" s="113"/>
      <c r="BV70" s="113"/>
      <c r="BW70" s="113"/>
      <c r="BX70" s="113"/>
      <c r="BY70" s="113"/>
      <c r="BZ70" s="113"/>
      <c r="CA70" s="113"/>
      <c r="CB70" s="113"/>
      <c r="CC70" s="113"/>
      <c r="CD70" s="113"/>
      <c r="CE70" s="113"/>
      <c r="CF70" s="113"/>
      <c r="CG70" s="113"/>
      <c r="CH70" s="113"/>
      <c r="CI70" s="113"/>
      <c r="CJ70" s="113"/>
      <c r="CK70" s="113"/>
      <c r="CL70" s="113"/>
      <c r="CM70" s="113"/>
      <c r="CN70" s="113"/>
      <c r="CO70" s="113"/>
    </row>
    <row r="71" spans="1:93" ht="60" customHeight="1" x14ac:dyDescent="0.25">
      <c r="A71" s="172" t="s">
        <v>358</v>
      </c>
      <c r="B71" s="192" t="s">
        <v>201</v>
      </c>
      <c r="I71" s="113"/>
      <c r="J71" s="113"/>
      <c r="K71" s="113"/>
      <c r="L71" s="113"/>
      <c r="M71" s="113"/>
      <c r="N71" s="113"/>
      <c r="O71" s="113"/>
      <c r="P71" s="113"/>
      <c r="Q71" s="113"/>
      <c r="R71" s="113"/>
      <c r="S71" s="113"/>
      <c r="T71" s="113"/>
      <c r="U71" s="113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  <c r="AN71" s="113"/>
      <c r="AO71" s="113"/>
      <c r="AP71" s="113"/>
      <c r="AQ71" s="113"/>
      <c r="AR71" s="113"/>
      <c r="AS71" s="113"/>
      <c r="AT71" s="113"/>
      <c r="AU71" s="113"/>
      <c r="AV71" s="113"/>
      <c r="AW71" s="113"/>
      <c r="AX71" s="113"/>
      <c r="AY71" s="113"/>
      <c r="AZ71" s="113"/>
      <c r="BA71" s="113"/>
      <c r="BB71" s="113"/>
      <c r="BC71" s="113"/>
      <c r="BD71" s="113"/>
      <c r="BE71" s="113"/>
      <c r="BF71" s="113"/>
      <c r="BG71" s="113"/>
      <c r="BH71" s="113"/>
      <c r="BI71" s="113"/>
      <c r="BJ71" s="113"/>
      <c r="BK71" s="113"/>
      <c r="BL71" s="113"/>
      <c r="BM71" s="113"/>
      <c r="BN71" s="113"/>
      <c r="BO71" s="113"/>
      <c r="BP71" s="113"/>
      <c r="BQ71" s="113"/>
      <c r="BR71" s="113"/>
      <c r="BS71" s="113"/>
      <c r="BT71" s="113"/>
      <c r="BU71" s="113"/>
      <c r="BV71" s="113"/>
      <c r="BW71" s="113"/>
      <c r="BX71" s="113"/>
      <c r="BY71" s="113"/>
      <c r="BZ71" s="113"/>
      <c r="CA71" s="113"/>
      <c r="CB71" s="113"/>
      <c r="CC71" s="113"/>
      <c r="CD71" s="113"/>
      <c r="CE71" s="113"/>
      <c r="CF71" s="113"/>
      <c r="CG71" s="113"/>
      <c r="CH71" s="113"/>
      <c r="CI71" s="113"/>
      <c r="CJ71" s="113"/>
      <c r="CK71" s="113"/>
      <c r="CL71" s="113"/>
      <c r="CM71" s="113"/>
      <c r="CN71" s="113"/>
      <c r="CO71" s="113"/>
    </row>
    <row r="72" spans="1:93" ht="46.5" customHeight="1" x14ac:dyDescent="0.25">
      <c r="A72" s="170" t="s">
        <v>359</v>
      </c>
      <c r="B72" s="192" t="s">
        <v>360</v>
      </c>
      <c r="I72" s="113"/>
      <c r="J72" s="113"/>
      <c r="K72" s="113"/>
      <c r="L72" s="113"/>
      <c r="M72" s="113"/>
      <c r="N72" s="113"/>
      <c r="O72" s="113"/>
      <c r="P72" s="113"/>
      <c r="Q72" s="113"/>
      <c r="R72" s="113"/>
      <c r="S72" s="113"/>
      <c r="T72" s="113"/>
      <c r="U72" s="113"/>
      <c r="V72" s="113"/>
      <c r="W72" s="113"/>
      <c r="X72" s="113"/>
      <c r="Y72" s="113"/>
      <c r="Z72" s="113"/>
      <c r="AA72" s="113"/>
      <c r="AB72" s="113"/>
      <c r="AC72" s="113"/>
      <c r="AD72" s="113"/>
      <c r="AE72" s="113"/>
      <c r="AF72" s="113"/>
      <c r="AG72" s="113"/>
      <c r="AH72" s="113"/>
      <c r="AI72" s="113"/>
      <c r="AJ72" s="113"/>
      <c r="AK72" s="113"/>
      <c r="AL72" s="113"/>
      <c r="AM72" s="113"/>
      <c r="AN72" s="113"/>
      <c r="AO72" s="113"/>
      <c r="AP72" s="113"/>
      <c r="AQ72" s="113"/>
      <c r="AR72" s="113"/>
      <c r="AS72" s="113"/>
      <c r="AT72" s="113"/>
      <c r="AU72" s="113"/>
      <c r="AV72" s="113"/>
      <c r="AW72" s="113"/>
      <c r="AX72" s="113"/>
      <c r="AY72" s="113"/>
      <c r="AZ72" s="113"/>
      <c r="BA72" s="113"/>
      <c r="BB72" s="113"/>
      <c r="BC72" s="113"/>
      <c r="BD72" s="113"/>
      <c r="BE72" s="113"/>
      <c r="BF72" s="113"/>
      <c r="BG72" s="113"/>
      <c r="BH72" s="113"/>
      <c r="BI72" s="113"/>
      <c r="BJ72" s="113"/>
      <c r="BK72" s="113"/>
      <c r="BL72" s="113"/>
      <c r="BM72" s="113"/>
      <c r="BN72" s="113"/>
      <c r="BO72" s="113"/>
      <c r="BP72" s="113"/>
      <c r="BQ72" s="113"/>
      <c r="BR72" s="113"/>
      <c r="BS72" s="113"/>
      <c r="BT72" s="113"/>
      <c r="BU72" s="113"/>
      <c r="BV72" s="113"/>
      <c r="BW72" s="113"/>
      <c r="BX72" s="113"/>
      <c r="BY72" s="113"/>
      <c r="BZ72" s="113"/>
      <c r="CA72" s="113"/>
      <c r="CB72" s="113"/>
      <c r="CC72" s="113"/>
      <c r="CD72" s="113"/>
      <c r="CE72" s="113"/>
      <c r="CF72" s="113"/>
      <c r="CG72" s="113"/>
      <c r="CH72" s="113"/>
      <c r="CI72" s="113"/>
      <c r="CJ72" s="113"/>
      <c r="CK72" s="113"/>
      <c r="CL72" s="113"/>
      <c r="CM72" s="113"/>
      <c r="CN72" s="113"/>
      <c r="CO72" s="113"/>
    </row>
    <row r="73" spans="1:93" ht="38.25" thickBot="1" x14ac:dyDescent="0.3">
      <c r="A73" s="173" t="s">
        <v>281</v>
      </c>
      <c r="B73" s="206" t="s">
        <v>204</v>
      </c>
      <c r="I73" s="113"/>
      <c r="J73" s="113"/>
      <c r="K73" s="113"/>
      <c r="L73" s="113"/>
      <c r="M73" s="113"/>
      <c r="N73" s="113"/>
      <c r="O73" s="113"/>
      <c r="P73" s="113"/>
      <c r="Q73" s="113"/>
      <c r="R73" s="113"/>
      <c r="S73" s="113"/>
      <c r="T73" s="113"/>
      <c r="U73" s="113"/>
      <c r="V73" s="113"/>
      <c r="W73" s="113"/>
      <c r="X73" s="113"/>
      <c r="Y73" s="113"/>
      <c r="Z73" s="113"/>
      <c r="AA73" s="113"/>
      <c r="AB73" s="113"/>
      <c r="AC73" s="113"/>
      <c r="AD73" s="113"/>
      <c r="AE73" s="113"/>
      <c r="AF73" s="113"/>
      <c r="AG73" s="113"/>
      <c r="AH73" s="113"/>
      <c r="AI73" s="113"/>
      <c r="AJ73" s="113"/>
      <c r="AK73" s="113"/>
      <c r="AL73" s="113"/>
      <c r="AM73" s="113"/>
      <c r="AN73" s="113"/>
      <c r="AO73" s="113"/>
      <c r="AP73" s="113"/>
      <c r="AQ73" s="113"/>
      <c r="AR73" s="113"/>
      <c r="AS73" s="113"/>
      <c r="AT73" s="113"/>
      <c r="AU73" s="113"/>
      <c r="AV73" s="113"/>
      <c r="AW73" s="113"/>
      <c r="AX73" s="113"/>
      <c r="AY73" s="113"/>
      <c r="AZ73" s="113"/>
      <c r="BA73" s="113"/>
      <c r="BB73" s="113"/>
      <c r="BC73" s="113"/>
      <c r="BD73" s="113"/>
      <c r="BE73" s="113"/>
      <c r="BF73" s="113"/>
      <c r="BG73" s="113"/>
      <c r="BH73" s="113"/>
      <c r="BI73" s="113"/>
      <c r="BJ73" s="113"/>
      <c r="BK73" s="113"/>
      <c r="BL73" s="113"/>
      <c r="BM73" s="113"/>
      <c r="BN73" s="113"/>
      <c r="BO73" s="113"/>
      <c r="BP73" s="113"/>
      <c r="BQ73" s="113"/>
      <c r="BR73" s="113"/>
      <c r="BS73" s="113"/>
      <c r="BT73" s="113"/>
      <c r="BU73" s="113"/>
      <c r="BV73" s="113"/>
      <c r="BW73" s="113"/>
      <c r="BX73" s="113"/>
      <c r="BY73" s="113"/>
      <c r="BZ73" s="113"/>
      <c r="CA73" s="113"/>
      <c r="CB73" s="113"/>
      <c r="CC73" s="113"/>
      <c r="CD73" s="113"/>
      <c r="CE73" s="113"/>
      <c r="CF73" s="113"/>
      <c r="CG73" s="113"/>
      <c r="CH73" s="113"/>
      <c r="CI73" s="113"/>
      <c r="CJ73" s="113"/>
      <c r="CK73" s="113"/>
      <c r="CL73" s="113"/>
      <c r="CM73" s="113"/>
      <c r="CN73" s="113"/>
      <c r="CO73" s="113"/>
    </row>
    <row r="74" spans="1:93" ht="20.25" thickBot="1" x14ac:dyDescent="0.3">
      <c r="A74" s="481" t="s">
        <v>205</v>
      </c>
      <c r="B74" s="482"/>
      <c r="I74" s="113"/>
      <c r="J74" s="113"/>
      <c r="K74" s="113"/>
      <c r="L74" s="113"/>
      <c r="M74" s="113"/>
      <c r="N74" s="113"/>
      <c r="O74" s="113"/>
      <c r="P74" s="113"/>
      <c r="Q74" s="113"/>
      <c r="R74" s="113"/>
      <c r="S74" s="113"/>
      <c r="T74" s="113"/>
      <c r="U74" s="113"/>
      <c r="V74" s="113"/>
      <c r="W74" s="113"/>
      <c r="X74" s="113"/>
      <c r="Y74" s="113"/>
      <c r="Z74" s="113"/>
      <c r="AA74" s="113"/>
      <c r="AB74" s="113"/>
      <c r="AC74" s="113"/>
      <c r="AD74" s="113"/>
      <c r="AE74" s="113"/>
      <c r="AF74" s="113"/>
      <c r="AG74" s="113"/>
      <c r="AH74" s="113"/>
      <c r="AI74" s="113"/>
      <c r="AJ74" s="113"/>
      <c r="AK74" s="113"/>
      <c r="AL74" s="113"/>
      <c r="AM74" s="113"/>
      <c r="AN74" s="113"/>
      <c r="AO74" s="113"/>
      <c r="AP74" s="113"/>
      <c r="AQ74" s="113"/>
      <c r="AR74" s="113"/>
      <c r="AS74" s="113"/>
      <c r="AT74" s="113"/>
      <c r="AU74" s="113"/>
      <c r="AV74" s="113"/>
      <c r="AW74" s="113"/>
      <c r="AX74" s="113"/>
      <c r="AY74" s="113"/>
      <c r="AZ74" s="113"/>
      <c r="BA74" s="113"/>
      <c r="BB74" s="113"/>
      <c r="BC74" s="113"/>
      <c r="BD74" s="113"/>
      <c r="BE74" s="113"/>
      <c r="BF74" s="113"/>
      <c r="BG74" s="113"/>
      <c r="BH74" s="113"/>
      <c r="BI74" s="113"/>
      <c r="BJ74" s="113"/>
      <c r="BK74" s="113"/>
      <c r="BL74" s="113"/>
      <c r="BM74" s="113"/>
      <c r="BN74" s="113"/>
      <c r="BO74" s="113"/>
      <c r="BP74" s="113"/>
      <c r="BQ74" s="113"/>
      <c r="BR74" s="113"/>
      <c r="BS74" s="113"/>
      <c r="BT74" s="113"/>
      <c r="BU74" s="113"/>
      <c r="BV74" s="113"/>
      <c r="BW74" s="113"/>
      <c r="BX74" s="113"/>
      <c r="BY74" s="113"/>
      <c r="BZ74" s="113"/>
      <c r="CA74" s="113"/>
      <c r="CB74" s="113"/>
      <c r="CC74" s="113"/>
      <c r="CD74" s="113"/>
      <c r="CE74" s="113"/>
      <c r="CF74" s="113"/>
      <c r="CG74" s="113"/>
      <c r="CH74" s="113"/>
      <c r="CI74" s="113"/>
      <c r="CJ74" s="113"/>
      <c r="CK74" s="113"/>
      <c r="CL74" s="113"/>
      <c r="CM74" s="113"/>
      <c r="CN74" s="113"/>
      <c r="CO74" s="113"/>
    </row>
    <row r="75" spans="1:93" ht="15" customHeight="1" x14ac:dyDescent="0.25">
      <c r="A75" s="483" t="s">
        <v>361</v>
      </c>
      <c r="B75" s="484" t="s">
        <v>201</v>
      </c>
      <c r="I75" s="113"/>
      <c r="J75" s="113"/>
      <c r="K75" s="113"/>
      <c r="L75" s="113"/>
      <c r="M75" s="113"/>
      <c r="N75" s="113"/>
      <c r="O75" s="113"/>
      <c r="P75" s="113"/>
      <c r="Q75" s="113"/>
      <c r="R75" s="113"/>
      <c r="S75" s="113"/>
      <c r="T75" s="113"/>
      <c r="U75" s="113"/>
      <c r="V75" s="113"/>
      <c r="W75" s="113"/>
      <c r="X75" s="113"/>
      <c r="Y75" s="113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3"/>
      <c r="AL75" s="113"/>
      <c r="AM75" s="113"/>
      <c r="AN75" s="113"/>
      <c r="AO75" s="113"/>
      <c r="AP75" s="113"/>
      <c r="AQ75" s="113"/>
      <c r="AR75" s="113"/>
      <c r="AS75" s="113"/>
      <c r="AT75" s="113"/>
      <c r="AU75" s="113"/>
      <c r="AV75" s="113"/>
      <c r="AW75" s="113"/>
      <c r="AX75" s="113"/>
      <c r="AY75" s="113"/>
      <c r="AZ75" s="113"/>
      <c r="BA75" s="113"/>
      <c r="BB75" s="113"/>
      <c r="BC75" s="113"/>
      <c r="BD75" s="113"/>
      <c r="BE75" s="113"/>
      <c r="BF75" s="113"/>
      <c r="BG75" s="113"/>
      <c r="BH75" s="113"/>
      <c r="BI75" s="113"/>
      <c r="BJ75" s="113"/>
      <c r="BK75" s="113"/>
      <c r="BL75" s="113"/>
      <c r="BM75" s="113"/>
      <c r="BN75" s="113"/>
      <c r="BO75" s="113"/>
      <c r="BP75" s="113"/>
      <c r="BQ75" s="113"/>
      <c r="BR75" s="113"/>
      <c r="BS75" s="113"/>
      <c r="BT75" s="113"/>
      <c r="BU75" s="113"/>
      <c r="BV75" s="113"/>
      <c r="BW75" s="113"/>
      <c r="BX75" s="113"/>
      <c r="BY75" s="113"/>
      <c r="BZ75" s="113"/>
      <c r="CA75" s="113"/>
      <c r="CB75" s="113"/>
      <c r="CC75" s="113"/>
      <c r="CD75" s="113"/>
      <c r="CE75" s="113"/>
      <c r="CF75" s="113"/>
      <c r="CG75" s="113"/>
      <c r="CH75" s="113"/>
      <c r="CI75" s="113"/>
      <c r="CJ75" s="113"/>
      <c r="CK75" s="113"/>
      <c r="CL75" s="113"/>
      <c r="CM75" s="113"/>
      <c r="CN75" s="113"/>
      <c r="CO75" s="113"/>
    </row>
    <row r="76" spans="1:93" ht="48.75" customHeight="1" x14ac:dyDescent="0.25">
      <c r="A76" s="480"/>
      <c r="B76" s="474"/>
      <c r="I76" s="113"/>
      <c r="J76" s="113"/>
      <c r="K76" s="113"/>
      <c r="L76" s="113"/>
      <c r="M76" s="113"/>
      <c r="N76" s="113"/>
      <c r="O76" s="113"/>
      <c r="P76" s="113"/>
      <c r="Q76" s="113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  <c r="AS76" s="113"/>
      <c r="AT76" s="113"/>
      <c r="AU76" s="113"/>
      <c r="AV76" s="113"/>
      <c r="AW76" s="113"/>
      <c r="AX76" s="113"/>
      <c r="AY76" s="113"/>
      <c r="AZ76" s="113"/>
      <c r="BA76" s="113"/>
      <c r="BB76" s="113"/>
      <c r="BC76" s="113"/>
      <c r="BD76" s="113"/>
      <c r="BE76" s="113"/>
      <c r="BF76" s="113"/>
      <c r="BG76" s="113"/>
      <c r="BH76" s="113"/>
      <c r="BI76" s="113"/>
      <c r="BJ76" s="113"/>
      <c r="BK76" s="113"/>
      <c r="BL76" s="113"/>
      <c r="BM76" s="113"/>
      <c r="BN76" s="113"/>
      <c r="BO76" s="113"/>
      <c r="BP76" s="113"/>
      <c r="BQ76" s="113"/>
      <c r="BR76" s="113"/>
      <c r="BS76" s="113"/>
      <c r="BT76" s="113"/>
      <c r="BU76" s="113"/>
      <c r="BV76" s="113"/>
      <c r="BW76" s="113"/>
      <c r="BX76" s="113"/>
      <c r="BY76" s="113"/>
      <c r="BZ76" s="113"/>
      <c r="CA76" s="113"/>
      <c r="CB76" s="113"/>
      <c r="CC76" s="113"/>
      <c r="CD76" s="113"/>
      <c r="CE76" s="113"/>
      <c r="CF76" s="113"/>
      <c r="CG76" s="113"/>
      <c r="CH76" s="113"/>
      <c r="CI76" s="113"/>
      <c r="CJ76" s="113"/>
      <c r="CK76" s="113"/>
      <c r="CL76" s="113"/>
      <c r="CM76" s="113"/>
      <c r="CN76" s="113"/>
      <c r="CO76" s="113"/>
    </row>
    <row r="77" spans="1:93" ht="19.5" thickBot="1" x14ac:dyDescent="0.3">
      <c r="A77" s="178" t="s">
        <v>362</v>
      </c>
      <c r="B77" s="192" t="s">
        <v>190</v>
      </c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113"/>
      <c r="X77" s="113"/>
      <c r="Y77" s="113"/>
      <c r="Z77" s="113"/>
      <c r="AA77" s="113"/>
      <c r="AB77" s="113"/>
      <c r="AC77" s="113"/>
      <c r="AD77" s="113"/>
      <c r="AE77" s="113"/>
      <c r="AF77" s="113"/>
      <c r="AG77" s="113"/>
      <c r="AH77" s="113"/>
      <c r="AI77" s="113"/>
      <c r="AJ77" s="113"/>
      <c r="AK77" s="113"/>
      <c r="AL77" s="113"/>
      <c r="AM77" s="113"/>
      <c r="AN77" s="113"/>
      <c r="AO77" s="113"/>
      <c r="AP77" s="113"/>
      <c r="AQ77" s="113"/>
      <c r="AR77" s="113"/>
      <c r="AS77" s="113"/>
      <c r="AT77" s="113"/>
      <c r="AU77" s="113"/>
      <c r="AV77" s="113"/>
      <c r="AW77" s="113"/>
      <c r="AX77" s="113"/>
      <c r="AY77" s="113"/>
      <c r="AZ77" s="113"/>
      <c r="BA77" s="113"/>
      <c r="BB77" s="113"/>
      <c r="BC77" s="113"/>
      <c r="BD77" s="113"/>
      <c r="BE77" s="113"/>
      <c r="BF77" s="113"/>
      <c r="BG77" s="113"/>
      <c r="BH77" s="113"/>
      <c r="BI77" s="113"/>
      <c r="BJ77" s="113"/>
      <c r="BK77" s="113"/>
      <c r="BL77" s="113"/>
      <c r="BM77" s="113"/>
      <c r="BN77" s="113"/>
      <c r="BO77" s="113"/>
      <c r="BP77" s="113"/>
      <c r="BQ77" s="113"/>
      <c r="BR77" s="113"/>
      <c r="BS77" s="113"/>
      <c r="BT77" s="113"/>
      <c r="BU77" s="113"/>
      <c r="BV77" s="113"/>
      <c r="BW77" s="113"/>
      <c r="BX77" s="113"/>
      <c r="BY77" s="113"/>
      <c r="BZ77" s="113"/>
      <c r="CA77" s="113"/>
      <c r="CB77" s="113"/>
      <c r="CC77" s="113"/>
      <c r="CD77" s="113"/>
      <c r="CE77" s="113"/>
      <c r="CF77" s="113"/>
      <c r="CG77" s="113"/>
      <c r="CH77" s="113"/>
      <c r="CI77" s="113"/>
      <c r="CJ77" s="113"/>
      <c r="CK77" s="113"/>
      <c r="CL77" s="113"/>
      <c r="CM77" s="113"/>
      <c r="CN77" s="113"/>
      <c r="CO77" s="113"/>
    </row>
    <row r="78" spans="1:93" ht="20.25" thickBot="1" x14ac:dyDescent="0.3">
      <c r="A78" s="485" t="s">
        <v>363</v>
      </c>
      <c r="B78" s="486"/>
    </row>
    <row r="79" spans="1:93" ht="56.25" x14ac:dyDescent="0.25">
      <c r="A79" s="180" t="s">
        <v>364</v>
      </c>
      <c r="B79" s="193" t="s">
        <v>188</v>
      </c>
    </row>
    <row r="80" spans="1:93" ht="18.75" x14ac:dyDescent="0.25">
      <c r="A80" s="184"/>
      <c r="B80" s="185"/>
    </row>
    <row r="81" spans="1:3" ht="18.75" x14ac:dyDescent="0.25">
      <c r="A81" s="184"/>
      <c r="B81" s="185"/>
    </row>
    <row r="82" spans="1:3" ht="15.75" x14ac:dyDescent="0.25">
      <c r="A82" s="139" t="s">
        <v>378</v>
      </c>
      <c r="B82" s="207"/>
    </row>
    <row r="86" spans="1:3" ht="18.75" x14ac:dyDescent="0.25">
      <c r="B86" s="487"/>
      <c r="C86" s="488"/>
    </row>
  </sheetData>
  <mergeCells count="12">
    <mergeCell ref="A74:B74"/>
    <mergeCell ref="A75:A76"/>
    <mergeCell ref="B75:B76"/>
    <mergeCell ref="A78:B78"/>
    <mergeCell ref="B86:C86"/>
    <mergeCell ref="A46:A47"/>
    <mergeCell ref="B46:B47"/>
    <mergeCell ref="A7:B7"/>
    <mergeCell ref="A8:B8"/>
    <mergeCell ref="A10:B10"/>
    <mergeCell ref="A40:A41"/>
    <mergeCell ref="B40:B41"/>
  </mergeCells>
  <phoneticPr fontId="27" type="noConversion"/>
  <pageMargins left="0.70866141732283472" right="0.70866141732283472" top="0.74803149606299213" bottom="0.74803149606299213" header="0.31496062992125984" footer="0.31496062992125984"/>
  <pageSetup paperSize="9" scale="60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34"/>
  <sheetViews>
    <sheetView workbookViewId="0">
      <selection activeCell="C23" sqref="C23"/>
    </sheetView>
  </sheetViews>
  <sheetFormatPr defaultRowHeight="15" x14ac:dyDescent="0.25"/>
  <cols>
    <col min="1" max="1" width="8.42578125" customWidth="1"/>
    <col min="2" max="2" width="43.5703125" customWidth="1"/>
    <col min="3" max="3" width="51.28515625" customWidth="1"/>
  </cols>
  <sheetData>
    <row r="2" spans="1:3" ht="15.75" x14ac:dyDescent="0.25">
      <c r="C2" s="101" t="s">
        <v>237</v>
      </c>
    </row>
    <row r="3" spans="1:3" ht="15.75" x14ac:dyDescent="0.25">
      <c r="C3" s="101" t="s">
        <v>0</v>
      </c>
    </row>
    <row r="4" spans="1:3" ht="15.75" x14ac:dyDescent="0.25">
      <c r="C4" s="101" t="s">
        <v>1</v>
      </c>
    </row>
    <row r="5" spans="1:3" ht="15.75" x14ac:dyDescent="0.25">
      <c r="C5" s="101" t="s">
        <v>2</v>
      </c>
    </row>
    <row r="6" spans="1:3" x14ac:dyDescent="0.25">
      <c r="C6" s="111" t="s">
        <v>404</v>
      </c>
    </row>
    <row r="10" spans="1:3" ht="83.25" customHeight="1" x14ac:dyDescent="0.25">
      <c r="A10" s="497" t="s">
        <v>407</v>
      </c>
      <c r="B10" s="497"/>
      <c r="C10" s="497"/>
    </row>
    <row r="11" spans="1:3" ht="18" x14ac:dyDescent="0.35">
      <c r="A11" s="174"/>
    </row>
    <row r="12" spans="1:3" ht="37.5" x14ac:dyDescent="0.25">
      <c r="A12" s="175" t="s">
        <v>212</v>
      </c>
      <c r="B12" s="175" t="s">
        <v>213</v>
      </c>
      <c r="C12" s="175" t="s">
        <v>214</v>
      </c>
    </row>
    <row r="13" spans="1:3" ht="17.25" customHeight="1" x14ac:dyDescent="0.25">
      <c r="A13" s="536" t="s">
        <v>215</v>
      </c>
      <c r="B13" s="537" t="s">
        <v>216</v>
      </c>
      <c r="C13" s="157" t="s">
        <v>217</v>
      </c>
    </row>
    <row r="14" spans="1:3" ht="17.25" customHeight="1" x14ac:dyDescent="0.25">
      <c r="A14" s="536"/>
      <c r="B14" s="537"/>
      <c r="C14" s="157" t="s">
        <v>218</v>
      </c>
    </row>
    <row r="15" spans="1:3" ht="56.25" x14ac:dyDescent="0.25">
      <c r="A15" s="536"/>
      <c r="B15" s="537"/>
      <c r="C15" s="157" t="s">
        <v>219</v>
      </c>
    </row>
    <row r="16" spans="1:3" ht="18.75" x14ac:dyDescent="0.25">
      <c r="A16" s="536"/>
      <c r="B16" s="537"/>
      <c r="C16" s="157" t="s">
        <v>220</v>
      </c>
    </row>
    <row r="17" spans="1:3" ht="18.75" x14ac:dyDescent="0.25">
      <c r="A17" s="536"/>
      <c r="B17" s="537"/>
      <c r="C17" s="157" t="s">
        <v>221</v>
      </c>
    </row>
    <row r="18" spans="1:3" ht="18.75" x14ac:dyDescent="0.25">
      <c r="A18" s="536"/>
      <c r="B18" s="537"/>
      <c r="C18" s="157" t="s">
        <v>222</v>
      </c>
    </row>
    <row r="19" spans="1:3" ht="56.25" x14ac:dyDescent="0.25">
      <c r="A19" s="536"/>
      <c r="B19" s="537"/>
      <c r="C19" s="157" t="s">
        <v>223</v>
      </c>
    </row>
    <row r="20" spans="1:3" ht="37.5" x14ac:dyDescent="0.25">
      <c r="A20" s="536"/>
      <c r="B20" s="537"/>
      <c r="C20" s="157" t="s">
        <v>224</v>
      </c>
    </row>
    <row r="21" spans="1:3" ht="18.75" x14ac:dyDescent="0.25">
      <c r="A21" s="536" t="s">
        <v>225</v>
      </c>
      <c r="B21" s="537" t="s">
        <v>226</v>
      </c>
      <c r="C21" s="157" t="s">
        <v>217</v>
      </c>
    </row>
    <row r="22" spans="1:3" ht="18.75" x14ac:dyDescent="0.25">
      <c r="A22" s="536"/>
      <c r="B22" s="537"/>
      <c r="C22" s="157" t="s">
        <v>218</v>
      </c>
    </row>
    <row r="23" spans="1:3" ht="56.25" x14ac:dyDescent="0.25">
      <c r="A23" s="536"/>
      <c r="B23" s="537"/>
      <c r="C23" s="157" t="s">
        <v>219</v>
      </c>
    </row>
    <row r="24" spans="1:3" ht="18.75" x14ac:dyDescent="0.25">
      <c r="A24" s="536"/>
      <c r="B24" s="537"/>
      <c r="C24" s="157" t="s">
        <v>220</v>
      </c>
    </row>
    <row r="25" spans="1:3" ht="18.75" x14ac:dyDescent="0.25">
      <c r="A25" s="536"/>
      <c r="B25" s="537"/>
      <c r="C25" s="157" t="s">
        <v>221</v>
      </c>
    </row>
    <row r="26" spans="1:3" ht="18.75" x14ac:dyDescent="0.25">
      <c r="A26" s="536" t="s">
        <v>227</v>
      </c>
      <c r="B26" s="537" t="s">
        <v>228</v>
      </c>
      <c r="C26" s="157" t="s">
        <v>217</v>
      </c>
    </row>
    <row r="27" spans="1:3" ht="18.75" x14ac:dyDescent="0.25">
      <c r="A27" s="536"/>
      <c r="B27" s="537"/>
      <c r="C27" s="157" t="s">
        <v>218</v>
      </c>
    </row>
    <row r="28" spans="1:3" ht="56.25" x14ac:dyDescent="0.25">
      <c r="A28" s="536"/>
      <c r="B28" s="537"/>
      <c r="C28" s="157" t="s">
        <v>219</v>
      </c>
    </row>
    <row r="29" spans="1:3" ht="18.75" x14ac:dyDescent="0.25">
      <c r="A29" s="536"/>
      <c r="B29" s="537"/>
      <c r="C29" s="157" t="s">
        <v>220</v>
      </c>
    </row>
    <row r="30" spans="1:3" ht="18.75" x14ac:dyDescent="0.25">
      <c r="A30" s="536"/>
      <c r="B30" s="537"/>
      <c r="C30" s="157" t="s">
        <v>229</v>
      </c>
    </row>
    <row r="31" spans="1:3" ht="18.75" x14ac:dyDescent="0.25">
      <c r="A31" s="536"/>
      <c r="B31" s="537"/>
      <c r="C31" s="157" t="s">
        <v>230</v>
      </c>
    </row>
    <row r="32" spans="1:3" ht="112.5" x14ac:dyDescent="0.25">
      <c r="A32" s="176" t="s">
        <v>231</v>
      </c>
      <c r="B32" s="157" t="s">
        <v>232</v>
      </c>
      <c r="C32" s="157" t="s">
        <v>233</v>
      </c>
    </row>
    <row r="33" spans="1:3" ht="15.75" x14ac:dyDescent="0.25">
      <c r="A33" s="177"/>
    </row>
    <row r="34" spans="1:3" ht="18.75" x14ac:dyDescent="0.3">
      <c r="A34" s="525" t="s">
        <v>391</v>
      </c>
      <c r="B34" s="525"/>
      <c r="C34" s="525"/>
    </row>
  </sheetData>
  <mergeCells count="8">
    <mergeCell ref="A34:C34"/>
    <mergeCell ref="A10:C10"/>
    <mergeCell ref="A13:A20"/>
    <mergeCell ref="B13:B20"/>
    <mergeCell ref="A21:A25"/>
    <mergeCell ref="B21:B25"/>
    <mergeCell ref="A26:A31"/>
    <mergeCell ref="B26:B31"/>
  </mergeCells>
  <pageMargins left="0.7" right="0.7" top="0.75" bottom="0.75" header="0.3" footer="0.3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3"/>
  <sheetViews>
    <sheetView zoomScale="80" zoomScaleNormal="80" workbookViewId="0">
      <selection activeCell="A24" sqref="A24"/>
    </sheetView>
  </sheetViews>
  <sheetFormatPr defaultRowHeight="15" x14ac:dyDescent="0.25"/>
  <cols>
    <col min="2" max="2" width="46" customWidth="1"/>
    <col min="3" max="3" width="17" customWidth="1"/>
    <col min="4" max="4" width="10.7109375" customWidth="1"/>
    <col min="5" max="5" width="15" customWidth="1"/>
  </cols>
  <sheetData>
    <row r="1" spans="1:5" ht="15.75" x14ac:dyDescent="0.25">
      <c r="C1" s="538" t="s">
        <v>237</v>
      </c>
      <c r="D1" s="488"/>
      <c r="E1" s="488"/>
    </row>
    <row r="2" spans="1:5" ht="15.75" x14ac:dyDescent="0.25">
      <c r="C2" s="538" t="s">
        <v>432</v>
      </c>
      <c r="D2" s="488"/>
      <c r="E2" s="488"/>
    </row>
    <row r="3" spans="1:5" ht="15.75" x14ac:dyDescent="0.25">
      <c r="B3" s="538" t="s">
        <v>1</v>
      </c>
      <c r="C3" s="488"/>
      <c r="D3" s="488"/>
      <c r="E3" s="488"/>
    </row>
    <row r="4" spans="1:5" ht="15.75" x14ac:dyDescent="0.25">
      <c r="B4" s="538" t="s">
        <v>2</v>
      </c>
      <c r="C4" s="488"/>
      <c r="D4" s="488"/>
      <c r="E4" s="488"/>
    </row>
    <row r="5" spans="1:5" x14ac:dyDescent="0.25">
      <c r="C5" s="489" t="s">
        <v>588</v>
      </c>
      <c r="D5" s="488"/>
      <c r="E5" s="488"/>
    </row>
    <row r="6" spans="1:5" ht="15.6" x14ac:dyDescent="0.3">
      <c r="C6" s="139"/>
    </row>
    <row r="7" spans="1:5" ht="60" customHeight="1" x14ac:dyDescent="0.25">
      <c r="A7" s="543" t="s">
        <v>601</v>
      </c>
      <c r="B7" s="543"/>
      <c r="C7" s="543"/>
      <c r="D7" s="543"/>
      <c r="E7" s="543"/>
    </row>
    <row r="8" spans="1:5" ht="18.75" x14ac:dyDescent="0.3">
      <c r="A8" s="148"/>
      <c r="C8" s="149" t="s">
        <v>3</v>
      </c>
    </row>
    <row r="9" spans="1:5" ht="150" x14ac:dyDescent="0.25">
      <c r="A9" s="302" t="s">
        <v>239</v>
      </c>
      <c r="B9" s="302" t="s">
        <v>4</v>
      </c>
      <c r="C9" s="263" t="s">
        <v>473</v>
      </c>
      <c r="D9" s="265" t="s">
        <v>583</v>
      </c>
      <c r="E9" s="274" t="s">
        <v>106</v>
      </c>
    </row>
    <row r="10" spans="1:5" ht="56.25" x14ac:dyDescent="0.25">
      <c r="A10" s="540" t="s">
        <v>215</v>
      </c>
      <c r="B10" s="143" t="s">
        <v>258</v>
      </c>
      <c r="C10" s="150">
        <v>0</v>
      </c>
      <c r="D10" s="150">
        <v>0</v>
      </c>
      <c r="E10" s="150">
        <v>0</v>
      </c>
    </row>
    <row r="11" spans="1:5" ht="18.75" x14ac:dyDescent="0.25">
      <c r="A11" s="541"/>
      <c r="B11" s="143" t="s">
        <v>170</v>
      </c>
      <c r="C11" s="150"/>
      <c r="D11" s="150"/>
      <c r="E11" s="150">
        <v>0</v>
      </c>
    </row>
    <row r="12" spans="1:5" ht="18.75" x14ac:dyDescent="0.25">
      <c r="A12" s="541"/>
      <c r="B12" s="143" t="s">
        <v>259</v>
      </c>
      <c r="C12" s="150">
        <v>0</v>
      </c>
      <c r="D12" s="150">
        <v>0</v>
      </c>
      <c r="E12" s="150">
        <v>0</v>
      </c>
    </row>
    <row r="13" spans="1:5" ht="18.75" x14ac:dyDescent="0.25">
      <c r="A13" s="542"/>
      <c r="B13" s="143" t="s">
        <v>260</v>
      </c>
      <c r="C13" s="150">
        <v>0</v>
      </c>
      <c r="D13" s="150">
        <v>0</v>
      </c>
      <c r="E13" s="150">
        <v>0</v>
      </c>
    </row>
    <row r="14" spans="1:5" ht="112.5" x14ac:dyDescent="0.25">
      <c r="A14" s="540" t="s">
        <v>261</v>
      </c>
      <c r="B14" s="143" t="s">
        <v>447</v>
      </c>
      <c r="C14" s="150">
        <f>C16+C17</f>
        <v>950</v>
      </c>
      <c r="D14" s="150">
        <v>1900</v>
      </c>
      <c r="E14" s="150">
        <v>0</v>
      </c>
    </row>
    <row r="15" spans="1:5" ht="18.75" x14ac:dyDescent="0.25">
      <c r="A15" s="541"/>
      <c r="B15" s="143" t="s">
        <v>262</v>
      </c>
      <c r="C15" s="150"/>
      <c r="D15" s="150"/>
      <c r="E15" s="150">
        <v>0</v>
      </c>
    </row>
    <row r="16" spans="1:5" ht="18.75" x14ac:dyDescent="0.25">
      <c r="A16" s="541"/>
      <c r="B16" s="143" t="s">
        <v>259</v>
      </c>
      <c r="C16" s="150">
        <v>1900</v>
      </c>
      <c r="D16" s="150">
        <v>1900</v>
      </c>
      <c r="E16" s="150">
        <v>0</v>
      </c>
    </row>
    <row r="17" spans="1:5" ht="18.75" x14ac:dyDescent="0.25">
      <c r="A17" s="542"/>
      <c r="B17" s="143" t="s">
        <v>260</v>
      </c>
      <c r="C17" s="150">
        <v>-950</v>
      </c>
      <c r="D17" s="150">
        <v>-950</v>
      </c>
      <c r="E17" s="150">
        <v>0</v>
      </c>
    </row>
    <row r="18" spans="1:5" ht="75" x14ac:dyDescent="0.25">
      <c r="A18" s="540" t="s">
        <v>263</v>
      </c>
      <c r="B18" s="143" t="s">
        <v>264</v>
      </c>
      <c r="C18" s="150">
        <v>0</v>
      </c>
      <c r="D18" s="150">
        <v>0</v>
      </c>
      <c r="E18" s="150">
        <v>0</v>
      </c>
    </row>
    <row r="19" spans="1:5" ht="18.75" x14ac:dyDescent="0.25">
      <c r="A19" s="541"/>
      <c r="B19" s="143" t="s">
        <v>262</v>
      </c>
      <c r="C19" s="150"/>
      <c r="D19" s="150"/>
      <c r="E19" s="150">
        <v>0</v>
      </c>
    </row>
    <row r="20" spans="1:5" ht="18.75" x14ac:dyDescent="0.25">
      <c r="A20" s="541"/>
      <c r="B20" s="143" t="s">
        <v>259</v>
      </c>
      <c r="C20" s="150">
        <v>0</v>
      </c>
      <c r="D20" s="150">
        <v>0</v>
      </c>
      <c r="E20" s="150">
        <v>0</v>
      </c>
    </row>
    <row r="21" spans="1:5" ht="18.75" x14ac:dyDescent="0.25">
      <c r="A21" s="542"/>
      <c r="B21" s="143" t="s">
        <v>260</v>
      </c>
      <c r="C21" s="150">
        <v>0</v>
      </c>
      <c r="D21" s="150">
        <v>0</v>
      </c>
      <c r="E21" s="150">
        <v>0</v>
      </c>
    </row>
    <row r="23" spans="1:5" s="151" customFormat="1" ht="38.25" customHeight="1" x14ac:dyDescent="0.3">
      <c r="A23" s="539" t="s">
        <v>602</v>
      </c>
      <c r="B23" s="539"/>
      <c r="C23" s="539"/>
    </row>
  </sheetData>
  <mergeCells count="10">
    <mergeCell ref="A23:C23"/>
    <mergeCell ref="A10:A13"/>
    <mergeCell ref="A14:A17"/>
    <mergeCell ref="A18:A21"/>
    <mergeCell ref="A7:E7"/>
    <mergeCell ref="C1:E1"/>
    <mergeCell ref="C2:E2"/>
    <mergeCell ref="B3:E3"/>
    <mergeCell ref="B4:E4"/>
    <mergeCell ref="C5:E5"/>
  </mergeCells>
  <pageMargins left="0.7" right="0.7" top="0.75" bottom="0.75" header="0.3" footer="0.3"/>
  <pageSetup paperSize="9" scale="8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"/>
  <sheetViews>
    <sheetView workbookViewId="0">
      <selection activeCell="C10" sqref="C10:C13"/>
    </sheetView>
  </sheetViews>
  <sheetFormatPr defaultRowHeight="15" x14ac:dyDescent="0.25"/>
  <cols>
    <col min="2" max="2" width="46" customWidth="1"/>
    <col min="3" max="4" width="20.140625" customWidth="1"/>
    <col min="5" max="5" width="14.28515625" customWidth="1"/>
    <col min="6" max="6" width="14" customWidth="1"/>
  </cols>
  <sheetData>
    <row r="1" spans="1:6" ht="15.75" x14ac:dyDescent="0.25">
      <c r="E1" s="538" t="s">
        <v>425</v>
      </c>
      <c r="F1" s="488"/>
    </row>
    <row r="2" spans="1:6" ht="15.75" x14ac:dyDescent="0.25">
      <c r="E2" s="538" t="s">
        <v>432</v>
      </c>
      <c r="F2" s="488"/>
    </row>
    <row r="3" spans="1:6" ht="15.75" x14ac:dyDescent="0.25">
      <c r="D3" s="538" t="s">
        <v>1</v>
      </c>
      <c r="E3" s="488"/>
      <c r="F3" s="488"/>
    </row>
    <row r="4" spans="1:6" ht="15.75" x14ac:dyDescent="0.25">
      <c r="D4" s="538" t="s">
        <v>2</v>
      </c>
      <c r="E4" s="488"/>
      <c r="F4" s="488"/>
    </row>
    <row r="5" spans="1:6" x14ac:dyDescent="0.25">
      <c r="D5" s="489" t="s">
        <v>404</v>
      </c>
      <c r="E5" s="488"/>
      <c r="F5" s="488"/>
    </row>
    <row r="6" spans="1:6" ht="15.6" x14ac:dyDescent="0.3">
      <c r="D6" s="139"/>
    </row>
    <row r="7" spans="1:6" ht="60" customHeight="1" x14ac:dyDescent="0.25">
      <c r="A7" s="543" t="s">
        <v>435</v>
      </c>
      <c r="B7" s="543"/>
      <c r="C7" s="543"/>
      <c r="D7" s="543"/>
    </row>
    <row r="8" spans="1:6" ht="18.75" x14ac:dyDescent="0.3">
      <c r="A8" s="148"/>
      <c r="D8" s="149" t="s">
        <v>3</v>
      </c>
    </row>
    <row r="9" spans="1:6" ht="44.25" customHeight="1" x14ac:dyDescent="0.25">
      <c r="A9" s="262" t="s">
        <v>239</v>
      </c>
      <c r="B9" s="262" t="s">
        <v>4</v>
      </c>
      <c r="C9" s="263" t="s">
        <v>433</v>
      </c>
      <c r="D9" s="264" t="s">
        <v>434</v>
      </c>
      <c r="E9" s="265" t="s">
        <v>417</v>
      </c>
      <c r="F9" s="265" t="s">
        <v>106</v>
      </c>
    </row>
    <row r="10" spans="1:6" ht="112.5" x14ac:dyDescent="0.25">
      <c r="A10" s="540">
        <v>1</v>
      </c>
      <c r="B10" s="143" t="s">
        <v>401</v>
      </c>
      <c r="C10" s="150">
        <v>0</v>
      </c>
      <c r="D10" s="150">
        <v>0</v>
      </c>
      <c r="E10" s="150">
        <v>0</v>
      </c>
      <c r="F10" s="150">
        <v>0</v>
      </c>
    </row>
    <row r="11" spans="1:6" ht="18.75" x14ac:dyDescent="0.25">
      <c r="A11" s="541"/>
      <c r="B11" s="143" t="s">
        <v>262</v>
      </c>
      <c r="C11" s="150"/>
      <c r="D11" s="150"/>
      <c r="E11" s="150"/>
      <c r="F11" s="150">
        <v>0</v>
      </c>
    </row>
    <row r="12" spans="1:6" ht="18.75" x14ac:dyDescent="0.25">
      <c r="A12" s="541"/>
      <c r="B12" s="143" t="s">
        <v>259</v>
      </c>
      <c r="C12" s="150">
        <v>0</v>
      </c>
      <c r="D12" s="150">
        <v>0</v>
      </c>
      <c r="E12" s="150">
        <v>0</v>
      </c>
      <c r="F12" s="150">
        <v>0</v>
      </c>
    </row>
    <row r="13" spans="1:6" ht="22.5" customHeight="1" x14ac:dyDescent="0.25">
      <c r="A13" s="542"/>
      <c r="B13" s="143" t="s">
        <v>260</v>
      </c>
      <c r="C13" s="150">
        <v>0</v>
      </c>
      <c r="D13" s="150">
        <v>0</v>
      </c>
      <c r="E13" s="150">
        <v>0</v>
      </c>
      <c r="F13" s="150">
        <v>0</v>
      </c>
    </row>
    <row r="14" spans="1:6" s="151" customFormat="1" ht="38.25" customHeight="1" x14ac:dyDescent="0.25">
      <c r="A14" s="544" t="s">
        <v>424</v>
      </c>
      <c r="B14" s="544"/>
      <c r="C14" s="544"/>
      <c r="D14" s="544"/>
    </row>
  </sheetData>
  <mergeCells count="8">
    <mergeCell ref="A7:D7"/>
    <mergeCell ref="A10:A13"/>
    <mergeCell ref="A14:D14"/>
    <mergeCell ref="E1:F1"/>
    <mergeCell ref="E2:F2"/>
    <mergeCell ref="D3:F3"/>
    <mergeCell ref="D4:F4"/>
    <mergeCell ref="D5:F5"/>
  </mergeCells>
  <pageMargins left="0.7" right="0.7" top="0.75" bottom="0.75" header="0.3" footer="0.3"/>
  <pageSetup paperSize="9" scale="84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G6" sqref="G6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38" t="s">
        <v>211</v>
      </c>
    </row>
    <row r="2" spans="1:8" ht="15.75" x14ac:dyDescent="0.25">
      <c r="H2" s="138" t="s">
        <v>432</v>
      </c>
    </row>
    <row r="3" spans="1:8" ht="15.75" x14ac:dyDescent="0.25">
      <c r="H3" s="138" t="s">
        <v>1</v>
      </c>
    </row>
    <row r="4" spans="1:8" ht="15.75" x14ac:dyDescent="0.25">
      <c r="H4" s="138" t="s">
        <v>2</v>
      </c>
    </row>
    <row r="5" spans="1:8" x14ac:dyDescent="0.25">
      <c r="G5" s="489" t="s">
        <v>591</v>
      </c>
      <c r="H5" s="488"/>
    </row>
    <row r="6" spans="1:8" ht="15.6" x14ac:dyDescent="0.3">
      <c r="H6" s="139"/>
    </row>
    <row r="7" spans="1:8" ht="39.75" customHeight="1" x14ac:dyDescent="0.25">
      <c r="A7" s="543" t="s">
        <v>585</v>
      </c>
      <c r="B7" s="543"/>
      <c r="C7" s="543"/>
      <c r="D7" s="543"/>
      <c r="E7" s="543"/>
      <c r="F7" s="543"/>
      <c r="G7" s="543"/>
      <c r="H7" s="543"/>
    </row>
    <row r="9" spans="1:8" ht="18.75" x14ac:dyDescent="0.25">
      <c r="A9" s="546" t="s">
        <v>238</v>
      </c>
      <c r="B9" s="546"/>
      <c r="C9" s="546"/>
      <c r="D9" s="546"/>
      <c r="E9" s="546"/>
      <c r="F9" s="546"/>
      <c r="G9" s="546"/>
      <c r="H9" s="546"/>
    </row>
    <row r="10" spans="1:8" ht="18" x14ac:dyDescent="0.35">
      <c r="A10" s="140"/>
    </row>
    <row r="11" spans="1:8" ht="18.75" x14ac:dyDescent="0.25">
      <c r="A11" s="547" t="s">
        <v>239</v>
      </c>
      <c r="B11" s="547" t="s">
        <v>240</v>
      </c>
      <c r="C11" s="547" t="s">
        <v>241</v>
      </c>
      <c r="D11" s="547" t="s">
        <v>242</v>
      </c>
      <c r="E11" s="547" t="s">
        <v>243</v>
      </c>
      <c r="F11" s="547"/>
      <c r="G11" s="547"/>
      <c r="H11" s="547"/>
    </row>
    <row r="12" spans="1:8" ht="112.5" x14ac:dyDescent="0.25">
      <c r="A12" s="547"/>
      <c r="B12" s="547"/>
      <c r="C12" s="547"/>
      <c r="D12" s="547"/>
      <c r="E12" s="141" t="s">
        <v>244</v>
      </c>
      <c r="F12" s="141" t="s">
        <v>245</v>
      </c>
      <c r="G12" s="141" t="s">
        <v>246</v>
      </c>
      <c r="H12" s="141" t="s">
        <v>247</v>
      </c>
    </row>
    <row r="13" spans="1:8" ht="18" x14ac:dyDescent="0.3">
      <c r="A13" s="142">
        <v>1</v>
      </c>
      <c r="B13" s="142">
        <v>2</v>
      </c>
      <c r="C13" s="142">
        <v>3</v>
      </c>
      <c r="D13" s="142">
        <v>4</v>
      </c>
      <c r="E13" s="142">
        <v>5</v>
      </c>
      <c r="F13" s="142">
        <v>6</v>
      </c>
      <c r="G13" s="142">
        <v>7</v>
      </c>
      <c r="H13" s="142">
        <v>8</v>
      </c>
    </row>
    <row r="14" spans="1:8" ht="18" x14ac:dyDescent="0.3">
      <c r="A14" s="143"/>
      <c r="B14" s="143"/>
      <c r="C14" s="143"/>
      <c r="D14" s="144">
        <v>0</v>
      </c>
      <c r="E14" s="143"/>
      <c r="F14" s="143"/>
      <c r="G14" s="143"/>
      <c r="H14" s="143"/>
    </row>
    <row r="15" spans="1:8" ht="18.75" x14ac:dyDescent="0.25">
      <c r="A15" s="143"/>
      <c r="B15" s="145" t="s">
        <v>248</v>
      </c>
      <c r="C15" s="143"/>
      <c r="D15" s="144">
        <v>0</v>
      </c>
      <c r="E15" s="143"/>
      <c r="F15" s="143"/>
      <c r="G15" s="143"/>
      <c r="H15" s="143"/>
    </row>
    <row r="16" spans="1:8" ht="18" x14ac:dyDescent="0.35">
      <c r="A16" s="140"/>
    </row>
    <row r="17" spans="1:8" ht="18.75" x14ac:dyDescent="0.25">
      <c r="A17" s="546" t="s">
        <v>249</v>
      </c>
      <c r="B17" s="546"/>
      <c r="C17" s="546"/>
      <c r="D17" s="546"/>
      <c r="E17" s="546"/>
      <c r="F17" s="546"/>
      <c r="G17" s="546"/>
      <c r="H17" s="546"/>
    </row>
    <row r="18" spans="1:8" ht="18.75" x14ac:dyDescent="0.3">
      <c r="A18" s="140"/>
    </row>
    <row r="19" spans="1:8" ht="37.5" x14ac:dyDescent="0.25">
      <c r="A19" s="547" t="s">
        <v>250</v>
      </c>
      <c r="B19" s="547"/>
      <c r="C19" s="547"/>
      <c r="D19" s="547"/>
      <c r="E19" s="547"/>
      <c r="F19" s="141" t="s">
        <v>251</v>
      </c>
    </row>
    <row r="20" spans="1:8" ht="18.75" x14ac:dyDescent="0.25">
      <c r="A20" s="548">
        <v>1</v>
      </c>
      <c r="B20" s="548"/>
      <c r="C20" s="548"/>
      <c r="D20" s="548"/>
      <c r="E20" s="548"/>
      <c r="F20" s="142">
        <v>2</v>
      </c>
    </row>
    <row r="21" spans="1:8" ht="18.75" x14ac:dyDescent="0.25">
      <c r="A21" s="548" t="s">
        <v>252</v>
      </c>
      <c r="B21" s="548"/>
      <c r="C21" s="548"/>
      <c r="D21" s="548"/>
      <c r="E21" s="548"/>
      <c r="F21" s="146">
        <v>0</v>
      </c>
    </row>
    <row r="23" spans="1:8" s="147" customFormat="1" ht="65.25" customHeight="1" x14ac:dyDescent="0.3">
      <c r="A23" s="549" t="s">
        <v>430</v>
      </c>
      <c r="B23" s="550"/>
      <c r="C23" s="550"/>
      <c r="D23" s="550"/>
      <c r="E23" s="550"/>
      <c r="F23" s="550"/>
      <c r="G23" s="550"/>
      <c r="H23" s="550"/>
    </row>
    <row r="24" spans="1:8" ht="18.75" x14ac:dyDescent="0.3">
      <c r="B24" s="545"/>
      <c r="C24" s="545"/>
      <c r="D24" s="545"/>
      <c r="E24" s="545"/>
      <c r="F24" s="54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"/>
  <sheetViews>
    <sheetView workbookViewId="0">
      <selection activeCell="A8" sqref="A8"/>
    </sheetView>
  </sheetViews>
  <sheetFormatPr defaultRowHeight="15" x14ac:dyDescent="0.25"/>
  <cols>
    <col min="1" max="1" width="7.85546875" customWidth="1"/>
    <col min="2" max="2" width="22.28515625" customWidth="1"/>
    <col min="3" max="3" width="18.7109375" customWidth="1"/>
    <col min="4" max="4" width="17" customWidth="1"/>
    <col min="5" max="5" width="18.42578125" customWidth="1"/>
    <col min="6" max="6" width="17.7109375" customWidth="1"/>
    <col min="7" max="7" width="21.7109375" customWidth="1"/>
    <col min="8" max="8" width="11.7109375" customWidth="1"/>
  </cols>
  <sheetData>
    <row r="1" spans="1:8" ht="15.75" x14ac:dyDescent="0.25">
      <c r="H1" s="138" t="s">
        <v>402</v>
      </c>
    </row>
    <row r="2" spans="1:8" ht="15.75" x14ac:dyDescent="0.25">
      <c r="H2" s="138" t="s">
        <v>432</v>
      </c>
    </row>
    <row r="3" spans="1:8" ht="15.75" x14ac:dyDescent="0.25">
      <c r="H3" s="138" t="s">
        <v>1</v>
      </c>
    </row>
    <row r="4" spans="1:8" ht="15.75" x14ac:dyDescent="0.25">
      <c r="H4" s="138" t="s">
        <v>2</v>
      </c>
    </row>
    <row r="5" spans="1:8" x14ac:dyDescent="0.25">
      <c r="G5" s="489" t="s">
        <v>404</v>
      </c>
      <c r="H5" s="488"/>
    </row>
    <row r="6" spans="1:8" ht="15.6" x14ac:dyDescent="0.3">
      <c r="H6" s="139"/>
    </row>
    <row r="7" spans="1:8" ht="39.75" customHeight="1" x14ac:dyDescent="0.25">
      <c r="A7" s="543" t="s">
        <v>436</v>
      </c>
      <c r="B7" s="543"/>
      <c r="C7" s="543"/>
      <c r="D7" s="543"/>
      <c r="E7" s="543"/>
      <c r="F7" s="543"/>
      <c r="G7" s="543"/>
      <c r="H7" s="543"/>
    </row>
    <row r="9" spans="1:8" ht="18.75" x14ac:dyDescent="0.25">
      <c r="A9" s="546" t="s">
        <v>238</v>
      </c>
      <c r="B9" s="546"/>
      <c r="C9" s="546"/>
      <c r="D9" s="546"/>
      <c r="E9" s="546"/>
      <c r="F9" s="546"/>
      <c r="G9" s="546"/>
      <c r="H9" s="546"/>
    </row>
    <row r="10" spans="1:8" ht="18" x14ac:dyDescent="0.35">
      <c r="A10" s="140"/>
    </row>
    <row r="11" spans="1:8" ht="18.75" x14ac:dyDescent="0.25">
      <c r="A11" s="547" t="s">
        <v>239</v>
      </c>
      <c r="B11" s="547" t="s">
        <v>240</v>
      </c>
      <c r="C11" s="547" t="s">
        <v>241</v>
      </c>
      <c r="D11" s="547" t="s">
        <v>242</v>
      </c>
      <c r="E11" s="547" t="s">
        <v>243</v>
      </c>
      <c r="F11" s="547"/>
      <c r="G11" s="547"/>
      <c r="H11" s="547"/>
    </row>
    <row r="12" spans="1:8" ht="112.5" x14ac:dyDescent="0.25">
      <c r="A12" s="547"/>
      <c r="B12" s="547"/>
      <c r="C12" s="547"/>
      <c r="D12" s="547"/>
      <c r="E12" s="219" t="s">
        <v>244</v>
      </c>
      <c r="F12" s="219" t="s">
        <v>245</v>
      </c>
      <c r="G12" s="219" t="s">
        <v>246</v>
      </c>
      <c r="H12" s="219" t="s">
        <v>247</v>
      </c>
    </row>
    <row r="13" spans="1:8" ht="18" x14ac:dyDescent="0.3">
      <c r="A13" s="220">
        <v>1</v>
      </c>
      <c r="B13" s="220">
        <v>2</v>
      </c>
      <c r="C13" s="220">
        <v>3</v>
      </c>
      <c r="D13" s="220">
        <v>4</v>
      </c>
      <c r="E13" s="220">
        <v>5</v>
      </c>
      <c r="F13" s="220">
        <v>6</v>
      </c>
      <c r="G13" s="220">
        <v>7</v>
      </c>
      <c r="H13" s="220">
        <v>8</v>
      </c>
    </row>
    <row r="14" spans="1:8" ht="18" x14ac:dyDescent="0.3">
      <c r="A14" s="143"/>
      <c r="B14" s="143"/>
      <c r="C14" s="143"/>
      <c r="D14" s="144">
        <v>0</v>
      </c>
      <c r="E14" s="143"/>
      <c r="F14" s="143"/>
      <c r="G14" s="143"/>
      <c r="H14" s="143"/>
    </row>
    <row r="15" spans="1:8" ht="18.75" x14ac:dyDescent="0.25">
      <c r="A15" s="143"/>
      <c r="B15" s="145" t="s">
        <v>248</v>
      </c>
      <c r="C15" s="143"/>
      <c r="D15" s="144">
        <v>0</v>
      </c>
      <c r="E15" s="143"/>
      <c r="F15" s="143"/>
      <c r="G15" s="143"/>
      <c r="H15" s="143"/>
    </row>
    <row r="16" spans="1:8" ht="18" x14ac:dyDescent="0.35">
      <c r="A16" s="140"/>
    </row>
    <row r="17" spans="1:8" ht="18.75" x14ac:dyDescent="0.25">
      <c r="A17" s="546" t="s">
        <v>249</v>
      </c>
      <c r="B17" s="546"/>
      <c r="C17" s="546"/>
      <c r="D17" s="546"/>
      <c r="E17" s="546"/>
      <c r="F17" s="546"/>
      <c r="G17" s="546"/>
      <c r="H17" s="546"/>
    </row>
    <row r="18" spans="1:8" ht="18.75" x14ac:dyDescent="0.3">
      <c r="A18" s="140"/>
    </row>
    <row r="19" spans="1:8" ht="37.5" x14ac:dyDescent="0.25">
      <c r="A19" s="547" t="s">
        <v>250</v>
      </c>
      <c r="B19" s="547"/>
      <c r="C19" s="547"/>
      <c r="D19" s="547"/>
      <c r="E19" s="547"/>
      <c r="F19" s="219" t="s">
        <v>251</v>
      </c>
    </row>
    <row r="20" spans="1:8" ht="18.75" x14ac:dyDescent="0.25">
      <c r="A20" s="548">
        <v>1</v>
      </c>
      <c r="B20" s="548"/>
      <c r="C20" s="548"/>
      <c r="D20" s="548"/>
      <c r="E20" s="548"/>
      <c r="F20" s="220">
        <v>2</v>
      </c>
    </row>
    <row r="21" spans="1:8" ht="18.75" x14ac:dyDescent="0.25">
      <c r="A21" s="548" t="s">
        <v>252</v>
      </c>
      <c r="B21" s="548"/>
      <c r="C21" s="548"/>
      <c r="D21" s="548"/>
      <c r="E21" s="548"/>
      <c r="F21" s="146">
        <v>0</v>
      </c>
    </row>
    <row r="23" spans="1:8" s="147" customFormat="1" ht="65.25" customHeight="1" x14ac:dyDescent="0.3">
      <c r="A23" s="549" t="s">
        <v>430</v>
      </c>
      <c r="B23" s="550"/>
      <c r="C23" s="550"/>
      <c r="D23" s="550"/>
      <c r="E23" s="550"/>
      <c r="F23" s="550"/>
      <c r="G23" s="550"/>
      <c r="H23" s="550"/>
    </row>
    <row r="24" spans="1:8" ht="18.75" x14ac:dyDescent="0.3">
      <c r="B24" s="545"/>
      <c r="C24" s="545"/>
      <c r="D24" s="545"/>
      <c r="E24" s="545"/>
      <c r="F24" s="545"/>
    </row>
  </sheetData>
  <mergeCells count="14">
    <mergeCell ref="B24:F24"/>
    <mergeCell ref="G5:H5"/>
    <mergeCell ref="A7:H7"/>
    <mergeCell ref="A9:H9"/>
    <mergeCell ref="A11:A12"/>
    <mergeCell ref="B11:B12"/>
    <mergeCell ref="C11:C12"/>
    <mergeCell ref="D11:D12"/>
    <mergeCell ref="E11:H11"/>
    <mergeCell ref="A17:H17"/>
    <mergeCell ref="A19:E19"/>
    <mergeCell ref="A20:E20"/>
    <mergeCell ref="A21:E21"/>
    <mergeCell ref="A23:H23"/>
  </mergeCells>
  <pageMargins left="0.7" right="0.7" top="0.75" bottom="0.75" header="0.3" footer="0.3"/>
  <pageSetup paperSize="9" scale="64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4"/>
  <sheetViews>
    <sheetView topLeftCell="A15" workbookViewId="0">
      <selection activeCell="A22" sqref="A22"/>
    </sheetView>
  </sheetViews>
  <sheetFormatPr defaultRowHeight="15" x14ac:dyDescent="0.25"/>
  <cols>
    <col min="1" max="1" width="88.140625" customWidth="1"/>
    <col min="2" max="2" width="16.85546875" customWidth="1"/>
  </cols>
  <sheetData>
    <row r="1" spans="1:3" x14ac:dyDescent="0.25">
      <c r="A1" s="499" t="s">
        <v>403</v>
      </c>
      <c r="B1" s="495"/>
    </row>
    <row r="2" spans="1:3" x14ac:dyDescent="0.25">
      <c r="A2" s="499" t="s">
        <v>307</v>
      </c>
      <c r="B2" s="495"/>
    </row>
    <row r="3" spans="1:3" x14ac:dyDescent="0.25">
      <c r="A3" s="499" t="s">
        <v>308</v>
      </c>
      <c r="B3" s="495"/>
    </row>
    <row r="4" spans="1:3" x14ac:dyDescent="0.25">
      <c r="A4" s="499" t="s">
        <v>404</v>
      </c>
      <c r="B4" s="551"/>
    </row>
    <row r="6" spans="1:3" ht="18.75" x14ac:dyDescent="0.3">
      <c r="A6" s="553" t="s">
        <v>405</v>
      </c>
      <c r="B6" s="553"/>
      <c r="C6" s="553"/>
    </row>
    <row r="7" spans="1:3" ht="18" x14ac:dyDescent="0.35">
      <c r="A7" s="140"/>
    </row>
    <row r="8" spans="1:3" ht="42.75" customHeight="1" x14ac:dyDescent="0.3">
      <c r="A8" s="163" t="s">
        <v>253</v>
      </c>
      <c r="B8" s="164" t="s">
        <v>296</v>
      </c>
    </row>
    <row r="9" spans="1:3" ht="31.5" x14ac:dyDescent="0.25">
      <c r="A9" s="165" t="s">
        <v>297</v>
      </c>
      <c r="B9" s="166">
        <v>100</v>
      </c>
    </row>
    <row r="10" spans="1:3" ht="15.75" x14ac:dyDescent="0.25">
      <c r="A10" s="165" t="s">
        <v>187</v>
      </c>
      <c r="B10" s="166">
        <v>100</v>
      </c>
    </row>
    <row r="11" spans="1:3" ht="15.75" x14ac:dyDescent="0.25">
      <c r="A11" s="165" t="s">
        <v>255</v>
      </c>
      <c r="B11" s="166">
        <v>100</v>
      </c>
    </row>
    <row r="12" spans="1:3" ht="15.75" x14ac:dyDescent="0.25">
      <c r="A12" s="165" t="s">
        <v>257</v>
      </c>
      <c r="B12" s="166">
        <v>100</v>
      </c>
    </row>
    <row r="13" spans="1:3" ht="63" x14ac:dyDescent="0.25">
      <c r="A13" s="165" t="s">
        <v>298</v>
      </c>
      <c r="B13" s="166">
        <v>100</v>
      </c>
    </row>
    <row r="14" spans="1:3" ht="48" customHeight="1" x14ac:dyDescent="0.25">
      <c r="A14" s="167" t="s">
        <v>299</v>
      </c>
      <c r="B14" s="166">
        <v>100</v>
      </c>
    </row>
    <row r="15" spans="1:3" ht="47.25" x14ac:dyDescent="0.25">
      <c r="A15" s="167" t="s">
        <v>254</v>
      </c>
      <c r="B15" s="166">
        <v>100</v>
      </c>
    </row>
    <row r="16" spans="1:3" ht="31.5" x14ac:dyDescent="0.25">
      <c r="A16" s="165" t="s">
        <v>300</v>
      </c>
      <c r="B16" s="166">
        <v>100</v>
      </c>
    </row>
    <row r="17" spans="1:2" ht="63" x14ac:dyDescent="0.25">
      <c r="A17" s="165" t="s">
        <v>301</v>
      </c>
      <c r="B17" s="166" t="s">
        <v>256</v>
      </c>
    </row>
    <row r="18" spans="1:2" ht="47.25" x14ac:dyDescent="0.25">
      <c r="A18" s="165" t="s">
        <v>302</v>
      </c>
      <c r="B18" s="166">
        <v>100</v>
      </c>
    </row>
    <row r="19" spans="1:2" ht="63" x14ac:dyDescent="0.25">
      <c r="A19" s="165" t="s">
        <v>303</v>
      </c>
      <c r="B19" s="166">
        <v>100</v>
      </c>
    </row>
    <row r="20" spans="1:2" ht="84" customHeight="1" x14ac:dyDescent="0.25">
      <c r="A20" s="167" t="s">
        <v>304</v>
      </c>
      <c r="B20" s="166">
        <v>100</v>
      </c>
    </row>
    <row r="21" spans="1:2" ht="63" x14ac:dyDescent="0.25">
      <c r="A21" s="165" t="s">
        <v>305</v>
      </c>
      <c r="B21" s="166">
        <v>100</v>
      </c>
    </row>
    <row r="22" spans="1:2" ht="47.25" x14ac:dyDescent="0.25">
      <c r="A22" s="165" t="s">
        <v>306</v>
      </c>
      <c r="B22" s="166">
        <v>100</v>
      </c>
    </row>
    <row r="23" spans="1:2" ht="63" x14ac:dyDescent="0.25">
      <c r="A23" s="165" t="s">
        <v>415</v>
      </c>
      <c r="B23" s="166">
        <v>100</v>
      </c>
    </row>
    <row r="24" spans="1:2" ht="31.5" customHeight="1" x14ac:dyDescent="0.25">
      <c r="A24" s="552" t="s">
        <v>390</v>
      </c>
      <c r="B24" s="552"/>
    </row>
  </sheetData>
  <mergeCells count="6">
    <mergeCell ref="A1:B1"/>
    <mergeCell ref="A2:B2"/>
    <mergeCell ref="A3:B3"/>
    <mergeCell ref="A4:B4"/>
    <mergeCell ref="A24:B24"/>
    <mergeCell ref="A6:C6"/>
  </mergeCells>
  <pageMargins left="0.7" right="0.7" top="0.75" bottom="0.75" header="0.3" footer="0.3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2"/>
  <sheetViews>
    <sheetView zoomScale="80" zoomScaleNormal="80" zoomScaleSheetLayoutView="106" workbookViewId="0">
      <selection activeCell="B13" sqref="B13"/>
    </sheetView>
  </sheetViews>
  <sheetFormatPr defaultRowHeight="15" x14ac:dyDescent="0.25"/>
  <cols>
    <col min="1" max="1" width="31.7109375" customWidth="1"/>
    <col min="2" max="2" width="71.28515625" customWidth="1"/>
    <col min="3" max="3" width="20" customWidth="1"/>
    <col min="4" max="4" width="12.5703125" hidden="1" customWidth="1"/>
    <col min="5" max="5" width="16" hidden="1" customWidth="1"/>
    <col min="6" max="6" width="1.5703125" hidden="1" customWidth="1"/>
    <col min="7" max="7" width="16.28515625" hidden="1" customWidth="1"/>
    <col min="8" max="9" width="0" hidden="1" customWidth="1"/>
    <col min="10" max="10" width="18.5703125" customWidth="1"/>
    <col min="11" max="11" width="16.140625" customWidth="1"/>
  </cols>
  <sheetData>
    <row r="1" spans="1:12" ht="15.75" x14ac:dyDescent="0.25">
      <c r="K1" s="138" t="s">
        <v>164</v>
      </c>
    </row>
    <row r="2" spans="1:12" ht="15.75" x14ac:dyDescent="0.25">
      <c r="K2" s="258" t="s">
        <v>432</v>
      </c>
    </row>
    <row r="3" spans="1:12" ht="15.75" x14ac:dyDescent="0.25">
      <c r="K3" s="209" t="s">
        <v>1</v>
      </c>
    </row>
    <row r="4" spans="1:12" ht="15.75" x14ac:dyDescent="0.25">
      <c r="K4" s="209" t="s">
        <v>2</v>
      </c>
    </row>
    <row r="5" spans="1:12" x14ac:dyDescent="0.25">
      <c r="B5" s="489"/>
      <c r="C5" s="489"/>
      <c r="J5" s="489" t="s">
        <v>592</v>
      </c>
      <c r="K5" s="488"/>
    </row>
    <row r="7" spans="1:12" ht="18.75" x14ac:dyDescent="0.3">
      <c r="A7" s="490" t="s">
        <v>579</v>
      </c>
      <c r="B7" s="490"/>
      <c r="C7" s="490"/>
      <c r="D7" s="490"/>
      <c r="E7" s="490"/>
      <c r="F7" s="490"/>
      <c r="G7" s="490"/>
      <c r="H7" s="490"/>
      <c r="I7" s="490"/>
      <c r="J7" s="490"/>
      <c r="K7" s="490"/>
      <c r="L7" s="156"/>
    </row>
    <row r="8" spans="1:12" ht="17.45" x14ac:dyDescent="0.3">
      <c r="A8" s="490"/>
      <c r="B8" s="490"/>
      <c r="C8" s="490"/>
    </row>
    <row r="9" spans="1:12" ht="18.75" x14ac:dyDescent="0.3">
      <c r="K9" s="210" t="s">
        <v>3</v>
      </c>
    </row>
    <row r="10" spans="1:12" ht="187.5" x14ac:dyDescent="0.3">
      <c r="A10" s="106" t="s">
        <v>163</v>
      </c>
      <c r="B10" s="106" t="s">
        <v>162</v>
      </c>
      <c r="C10" s="2" t="s">
        <v>473</v>
      </c>
      <c r="D10" s="266" t="s">
        <v>107</v>
      </c>
      <c r="E10" s="266" t="s">
        <v>106</v>
      </c>
      <c r="F10" s="319"/>
      <c r="G10" s="319"/>
      <c r="H10" s="319"/>
      <c r="I10" s="319"/>
      <c r="J10" s="272" t="s">
        <v>583</v>
      </c>
      <c r="K10" s="272" t="s">
        <v>106</v>
      </c>
    </row>
    <row r="11" spans="1:12" ht="18.75" x14ac:dyDescent="0.25">
      <c r="A11" s="91" t="s">
        <v>161</v>
      </c>
      <c r="B11" s="90" t="s">
        <v>379</v>
      </c>
      <c r="C11" s="279">
        <f t="shared" ref="C11:I11" si="0">C12+C19+C24+C25+C26+C29+C30</f>
        <v>20458.8</v>
      </c>
      <c r="D11" s="279">
        <f t="shared" si="0"/>
        <v>18882.099999999999</v>
      </c>
      <c r="E11" s="279">
        <f t="shared" si="0"/>
        <v>18882.099999999999</v>
      </c>
      <c r="F11" s="279">
        <f t="shared" si="0"/>
        <v>18882.099999999999</v>
      </c>
      <c r="G11" s="279">
        <f t="shared" si="0"/>
        <v>18882.099999999999</v>
      </c>
      <c r="H11" s="279">
        <f t="shared" si="0"/>
        <v>18882.099999999999</v>
      </c>
      <c r="I11" s="279">
        <f t="shared" si="0"/>
        <v>18882.099999999999</v>
      </c>
      <c r="J11" s="279">
        <f>J12+J19+J24+J25+J26+J29+J30+J31+J32</f>
        <v>23522.499999999996</v>
      </c>
      <c r="K11" s="211">
        <f>J11*100/C11</f>
        <v>114.97497409427726</v>
      </c>
    </row>
    <row r="12" spans="1:12" ht="18.75" x14ac:dyDescent="0.25">
      <c r="A12" s="106" t="s">
        <v>502</v>
      </c>
      <c r="B12" s="99" t="s">
        <v>160</v>
      </c>
      <c r="C12" s="280">
        <f>SUM(C13:C17)</f>
        <v>4900</v>
      </c>
      <c r="D12" s="212">
        <v>4000</v>
      </c>
      <c r="E12" s="212">
        <v>4000</v>
      </c>
      <c r="F12" s="212">
        <v>4000</v>
      </c>
      <c r="G12" s="212">
        <v>4000</v>
      </c>
      <c r="H12" s="212">
        <v>4000</v>
      </c>
      <c r="I12" s="212">
        <v>4000</v>
      </c>
      <c r="J12" s="212">
        <f>SUM(J13:J18)</f>
        <v>6533.8</v>
      </c>
      <c r="K12" s="212">
        <f>J12*100/C12</f>
        <v>133.34285714285716</v>
      </c>
    </row>
    <row r="13" spans="1:12" ht="187.5" x14ac:dyDescent="0.25">
      <c r="A13" s="106" t="s">
        <v>494</v>
      </c>
      <c r="B13" s="99" t="s">
        <v>493</v>
      </c>
      <c r="C13" s="283">
        <v>4900</v>
      </c>
      <c r="D13" s="212"/>
      <c r="E13" s="212"/>
      <c r="F13" s="212"/>
      <c r="G13" s="212"/>
      <c r="H13" s="212"/>
      <c r="I13" s="212"/>
      <c r="J13" s="212">
        <v>5544.8</v>
      </c>
      <c r="K13" s="212">
        <f>J13*100/C13</f>
        <v>113.15918367346939</v>
      </c>
    </row>
    <row r="14" spans="1:12" ht="206.25" x14ac:dyDescent="0.25">
      <c r="A14" s="106" t="s">
        <v>495</v>
      </c>
      <c r="B14" s="99" t="s">
        <v>496</v>
      </c>
      <c r="C14" s="280"/>
      <c r="D14" s="212"/>
      <c r="E14" s="212"/>
      <c r="F14" s="212"/>
      <c r="G14" s="212"/>
      <c r="H14" s="212"/>
      <c r="I14" s="212"/>
      <c r="J14" s="212">
        <v>92.4</v>
      </c>
      <c r="K14" s="212"/>
    </row>
    <row r="15" spans="1:12" ht="168.75" x14ac:dyDescent="0.25">
      <c r="A15" s="106" t="s">
        <v>497</v>
      </c>
      <c r="B15" s="99" t="s">
        <v>499</v>
      </c>
      <c r="C15" s="280"/>
      <c r="D15" s="212"/>
      <c r="E15" s="212"/>
      <c r="F15" s="212"/>
      <c r="G15" s="212"/>
      <c r="H15" s="212"/>
      <c r="I15" s="212"/>
      <c r="J15" s="212">
        <v>530.1</v>
      </c>
      <c r="K15" s="212"/>
    </row>
    <row r="16" spans="1:12" ht="168.75" x14ac:dyDescent="0.25">
      <c r="A16" s="106" t="s">
        <v>498</v>
      </c>
      <c r="B16" s="99" t="s">
        <v>500</v>
      </c>
      <c r="C16" s="280"/>
      <c r="D16" s="212"/>
      <c r="E16" s="212"/>
      <c r="F16" s="212"/>
      <c r="G16" s="212"/>
      <c r="H16" s="212"/>
      <c r="I16" s="212"/>
      <c r="J16" s="212">
        <v>1.9</v>
      </c>
      <c r="K16" s="212"/>
    </row>
    <row r="17" spans="1:11" ht="168.75" x14ac:dyDescent="0.25">
      <c r="A17" s="106" t="s">
        <v>501</v>
      </c>
      <c r="B17" s="99" t="s">
        <v>503</v>
      </c>
      <c r="C17" s="280"/>
      <c r="D17" s="212"/>
      <c r="E17" s="212"/>
      <c r="F17" s="212"/>
      <c r="G17" s="212"/>
      <c r="H17" s="212"/>
      <c r="I17" s="212"/>
      <c r="J17" s="212">
        <v>250</v>
      </c>
      <c r="K17" s="212"/>
    </row>
    <row r="18" spans="1:11" ht="243.75" x14ac:dyDescent="0.25">
      <c r="A18" s="106" t="s">
        <v>529</v>
      </c>
      <c r="B18" s="99" t="s">
        <v>528</v>
      </c>
      <c r="C18" s="280"/>
      <c r="D18" s="212"/>
      <c r="E18" s="212"/>
      <c r="F18" s="212"/>
      <c r="G18" s="212"/>
      <c r="H18" s="212"/>
      <c r="I18" s="212"/>
      <c r="J18" s="212">
        <v>114.6</v>
      </c>
      <c r="K18" s="212"/>
    </row>
    <row r="19" spans="1:11" ht="37.5" x14ac:dyDescent="0.25">
      <c r="A19" s="153" t="s">
        <v>505</v>
      </c>
      <c r="B19" s="99" t="s">
        <v>504</v>
      </c>
      <c r="C19" s="280">
        <f>SUM(C20:C23)</f>
        <v>4783.8</v>
      </c>
      <c r="D19" s="280">
        <f t="shared" ref="D19:J19" si="1">SUM(D20:D23)</f>
        <v>4407.1000000000004</v>
      </c>
      <c r="E19" s="280">
        <f t="shared" si="1"/>
        <v>4407.1000000000004</v>
      </c>
      <c r="F19" s="280">
        <f t="shared" si="1"/>
        <v>4407.1000000000004</v>
      </c>
      <c r="G19" s="280">
        <f t="shared" si="1"/>
        <v>4407.1000000000004</v>
      </c>
      <c r="H19" s="280">
        <f t="shared" si="1"/>
        <v>4407.1000000000004</v>
      </c>
      <c r="I19" s="280">
        <f t="shared" si="1"/>
        <v>4407.1000000000004</v>
      </c>
      <c r="J19" s="280">
        <f t="shared" si="1"/>
        <v>5131.5</v>
      </c>
      <c r="K19" s="212"/>
    </row>
    <row r="20" spans="1:11" ht="150" x14ac:dyDescent="0.25">
      <c r="A20" s="153" t="s">
        <v>486</v>
      </c>
      <c r="B20" s="201" t="s">
        <v>485</v>
      </c>
      <c r="C20" s="285">
        <v>2658</v>
      </c>
      <c r="D20" s="212">
        <v>4407.1000000000004</v>
      </c>
      <c r="E20" s="212">
        <v>4407.1000000000004</v>
      </c>
      <c r="F20" s="212">
        <v>4407.1000000000004</v>
      </c>
      <c r="G20" s="212">
        <v>4407.1000000000004</v>
      </c>
      <c r="H20" s="212">
        <v>4407.1000000000004</v>
      </c>
      <c r="I20" s="212">
        <v>4407.1000000000004</v>
      </c>
      <c r="J20" s="212">
        <v>2651.1</v>
      </c>
      <c r="K20" s="212">
        <f t="shared" ref="K20:K37" si="2">J20*100/C20</f>
        <v>99.740406320541766</v>
      </c>
    </row>
    <row r="21" spans="1:11" ht="168.75" x14ac:dyDescent="0.25">
      <c r="A21" s="153" t="s">
        <v>487</v>
      </c>
      <c r="B21" s="312" t="s">
        <v>488</v>
      </c>
      <c r="C21" s="322">
        <v>15</v>
      </c>
      <c r="D21" s="212"/>
      <c r="E21" s="212"/>
      <c r="F21" s="212"/>
      <c r="G21" s="212"/>
      <c r="H21" s="212"/>
      <c r="I21" s="212"/>
      <c r="J21" s="322">
        <v>15.3</v>
      </c>
      <c r="K21" s="212">
        <f t="shared" si="2"/>
        <v>102</v>
      </c>
    </row>
    <row r="22" spans="1:11" ht="150" x14ac:dyDescent="0.25">
      <c r="A22" s="153" t="s">
        <v>490</v>
      </c>
      <c r="B22" s="312" t="s">
        <v>489</v>
      </c>
      <c r="C22" s="322">
        <v>2110.8000000000002</v>
      </c>
      <c r="D22" s="212"/>
      <c r="E22" s="212"/>
      <c r="F22" s="212"/>
      <c r="G22" s="212"/>
      <c r="H22" s="212"/>
      <c r="I22" s="212"/>
      <c r="J22" s="322">
        <v>2753.6</v>
      </c>
      <c r="K22" s="212">
        <f t="shared" si="2"/>
        <v>130.45290884972522</v>
      </c>
    </row>
    <row r="23" spans="1:11" ht="150" x14ac:dyDescent="0.25">
      <c r="A23" s="153" t="s">
        <v>491</v>
      </c>
      <c r="B23" s="312" t="s">
        <v>492</v>
      </c>
      <c r="C23" s="322"/>
      <c r="D23" s="212"/>
      <c r="E23" s="212"/>
      <c r="F23" s="212"/>
      <c r="G23" s="212"/>
      <c r="H23" s="212"/>
      <c r="I23" s="212"/>
      <c r="J23" s="322">
        <v>-288.5</v>
      </c>
      <c r="K23" s="212"/>
    </row>
    <row r="24" spans="1:11" ht="18.75" x14ac:dyDescent="0.25">
      <c r="A24" s="100" t="s">
        <v>466</v>
      </c>
      <c r="B24" s="99" t="s">
        <v>157</v>
      </c>
      <c r="C24" s="283">
        <v>375</v>
      </c>
      <c r="D24" s="212">
        <v>375</v>
      </c>
      <c r="E24" s="212">
        <v>375</v>
      </c>
      <c r="F24" s="212">
        <v>375</v>
      </c>
      <c r="G24" s="212">
        <v>375</v>
      </c>
      <c r="H24" s="212">
        <v>375</v>
      </c>
      <c r="I24" s="212">
        <v>375</v>
      </c>
      <c r="J24" s="212">
        <v>-149.4</v>
      </c>
      <c r="K24" s="212">
        <f t="shared" si="2"/>
        <v>-39.840000000000003</v>
      </c>
    </row>
    <row r="25" spans="1:11" ht="56.25" x14ac:dyDescent="0.25">
      <c r="A25" s="109" t="s">
        <v>159</v>
      </c>
      <c r="B25" s="99" t="s">
        <v>158</v>
      </c>
      <c r="C25" s="283">
        <v>3700</v>
      </c>
      <c r="D25" s="212">
        <v>3500</v>
      </c>
      <c r="E25" s="212">
        <v>3500</v>
      </c>
      <c r="F25" s="212">
        <v>3500</v>
      </c>
      <c r="G25" s="212">
        <v>3500</v>
      </c>
      <c r="H25" s="212">
        <v>3500</v>
      </c>
      <c r="I25" s="212">
        <v>3500</v>
      </c>
      <c r="J25" s="212">
        <v>4452</v>
      </c>
      <c r="K25" s="212">
        <f>J25*100/C25</f>
        <v>120.32432432432432</v>
      </c>
    </row>
    <row r="26" spans="1:11" ht="18.75" x14ac:dyDescent="0.25">
      <c r="A26" s="109" t="s">
        <v>380</v>
      </c>
      <c r="B26" s="99" t="s">
        <v>437</v>
      </c>
      <c r="C26" s="280">
        <f>C27+C28</f>
        <v>6500</v>
      </c>
      <c r="D26" s="212">
        <f t="shared" ref="D26:J26" si="3">D27+D28</f>
        <v>6400</v>
      </c>
      <c r="E26" s="212">
        <f t="shared" si="3"/>
        <v>6400</v>
      </c>
      <c r="F26" s="212">
        <f t="shared" si="3"/>
        <v>6400</v>
      </c>
      <c r="G26" s="212">
        <f t="shared" si="3"/>
        <v>6400</v>
      </c>
      <c r="H26" s="212">
        <f t="shared" si="3"/>
        <v>6400</v>
      </c>
      <c r="I26" s="212">
        <f t="shared" si="3"/>
        <v>6400</v>
      </c>
      <c r="J26" s="212">
        <f t="shared" si="3"/>
        <v>6992.2</v>
      </c>
      <c r="K26" s="212">
        <f t="shared" si="2"/>
        <v>107.57230769230769</v>
      </c>
    </row>
    <row r="27" spans="1:11" ht="56.25" x14ac:dyDescent="0.25">
      <c r="A27" s="109" t="s">
        <v>469</v>
      </c>
      <c r="B27" s="99" t="s">
        <v>467</v>
      </c>
      <c r="C27" s="283">
        <v>1300</v>
      </c>
      <c r="D27" s="212">
        <v>1200</v>
      </c>
      <c r="E27" s="212">
        <v>1200</v>
      </c>
      <c r="F27" s="212">
        <v>1200</v>
      </c>
      <c r="G27" s="212">
        <v>1200</v>
      </c>
      <c r="H27" s="212">
        <v>1200</v>
      </c>
      <c r="I27" s="212">
        <v>1200</v>
      </c>
      <c r="J27" s="212">
        <v>1137.7</v>
      </c>
      <c r="K27" s="212">
        <f t="shared" si="2"/>
        <v>87.515384615384619</v>
      </c>
    </row>
    <row r="28" spans="1:11" ht="56.25" x14ac:dyDescent="0.25">
      <c r="A28" s="109" t="s">
        <v>470</v>
      </c>
      <c r="B28" s="186" t="s">
        <v>468</v>
      </c>
      <c r="C28" s="318">
        <v>5200</v>
      </c>
      <c r="D28" s="212">
        <v>5200</v>
      </c>
      <c r="E28" s="212">
        <v>5200</v>
      </c>
      <c r="F28" s="212">
        <v>5200</v>
      </c>
      <c r="G28" s="212">
        <v>5200</v>
      </c>
      <c r="H28" s="212">
        <v>5200</v>
      </c>
      <c r="I28" s="212">
        <v>5200</v>
      </c>
      <c r="J28" s="212">
        <v>5854.5</v>
      </c>
      <c r="K28" s="212">
        <f t="shared" si="2"/>
        <v>112.58653846153847</v>
      </c>
    </row>
    <row r="29" spans="1:11" ht="93.75" x14ac:dyDescent="0.25">
      <c r="A29" s="109" t="s">
        <v>265</v>
      </c>
      <c r="B29" s="312" t="s">
        <v>311</v>
      </c>
      <c r="C29" s="283">
        <v>100</v>
      </c>
      <c r="D29" s="284">
        <v>100</v>
      </c>
      <c r="E29" s="284">
        <v>100</v>
      </c>
      <c r="F29" s="284">
        <v>100</v>
      </c>
      <c r="G29" s="284">
        <v>100</v>
      </c>
      <c r="H29" s="284">
        <v>100</v>
      </c>
      <c r="I29" s="284">
        <v>100</v>
      </c>
      <c r="J29" s="284">
        <v>55</v>
      </c>
      <c r="K29" s="212">
        <f t="shared" si="2"/>
        <v>55</v>
      </c>
    </row>
    <row r="30" spans="1:11" ht="37.5" x14ac:dyDescent="0.3">
      <c r="A30" s="187" t="s">
        <v>174</v>
      </c>
      <c r="B30" s="188" t="s">
        <v>418</v>
      </c>
      <c r="C30" s="283">
        <v>100</v>
      </c>
      <c r="D30" s="284">
        <v>100</v>
      </c>
      <c r="E30" s="284">
        <v>100</v>
      </c>
      <c r="F30" s="284">
        <v>100</v>
      </c>
      <c r="G30" s="284">
        <v>100</v>
      </c>
      <c r="H30" s="284">
        <v>100</v>
      </c>
      <c r="I30" s="284">
        <v>100</v>
      </c>
      <c r="J30" s="284">
        <v>497.8</v>
      </c>
      <c r="K30" s="212">
        <f>J30*100/C30</f>
        <v>497.8</v>
      </c>
    </row>
    <row r="31" spans="1:11" ht="71.45" customHeight="1" x14ac:dyDescent="0.25">
      <c r="A31" s="109" t="s">
        <v>530</v>
      </c>
      <c r="B31" s="334" t="s">
        <v>366</v>
      </c>
      <c r="C31" s="283"/>
      <c r="D31" s="284"/>
      <c r="E31" s="284"/>
      <c r="F31" s="284"/>
      <c r="G31" s="284"/>
      <c r="H31" s="284"/>
      <c r="I31" s="284"/>
      <c r="J31" s="284">
        <v>5</v>
      </c>
      <c r="K31" s="212"/>
    </row>
    <row r="32" spans="1:11" ht="37.5" x14ac:dyDescent="0.3">
      <c r="A32" s="187" t="s">
        <v>543</v>
      </c>
      <c r="B32" s="188" t="s">
        <v>190</v>
      </c>
      <c r="C32" s="281"/>
      <c r="D32" s="213"/>
      <c r="E32" s="213"/>
      <c r="F32" s="213"/>
      <c r="G32" s="213"/>
      <c r="H32" s="213"/>
      <c r="I32" s="213"/>
      <c r="J32" s="213">
        <v>4.5999999999999996</v>
      </c>
      <c r="K32" s="212"/>
    </row>
    <row r="33" spans="1:13" ht="18.75" x14ac:dyDescent="0.25">
      <c r="A33" s="110" t="s">
        <v>156</v>
      </c>
      <c r="B33" s="90" t="s">
        <v>155</v>
      </c>
      <c r="C33" s="279">
        <f>C34+C35+C36+C37</f>
        <v>19662.3</v>
      </c>
      <c r="D33" s="279">
        <f t="shared" ref="D33:J33" si="4">D34+D35+D36+D37</f>
        <v>8930.1999999999989</v>
      </c>
      <c r="E33" s="279">
        <f t="shared" si="4"/>
        <v>8930.1999999999989</v>
      </c>
      <c r="F33" s="279">
        <f t="shared" si="4"/>
        <v>8930.1999999999989</v>
      </c>
      <c r="G33" s="279">
        <f t="shared" si="4"/>
        <v>8930.1999999999989</v>
      </c>
      <c r="H33" s="279">
        <f t="shared" si="4"/>
        <v>8930.1999999999989</v>
      </c>
      <c r="I33" s="279">
        <f t="shared" si="4"/>
        <v>8930.1999999999989</v>
      </c>
      <c r="J33" s="279">
        <f t="shared" si="4"/>
        <v>19662.3</v>
      </c>
      <c r="K33" s="212">
        <f t="shared" si="2"/>
        <v>100</v>
      </c>
    </row>
    <row r="34" spans="1:13" ht="56.25" x14ac:dyDescent="0.25">
      <c r="A34" s="152" t="s">
        <v>266</v>
      </c>
      <c r="B34" s="312" t="s">
        <v>438</v>
      </c>
      <c r="C34" s="321">
        <v>10603.9</v>
      </c>
      <c r="D34" s="212">
        <v>8629.7999999999993</v>
      </c>
      <c r="E34" s="212">
        <v>8629.7999999999993</v>
      </c>
      <c r="F34" s="212">
        <v>8629.7999999999993</v>
      </c>
      <c r="G34" s="212">
        <v>8629.7999999999993</v>
      </c>
      <c r="H34" s="212">
        <v>8629.7999999999993</v>
      </c>
      <c r="I34" s="212">
        <v>8629.7999999999993</v>
      </c>
      <c r="J34" s="212">
        <v>10603.9</v>
      </c>
      <c r="K34" s="212">
        <f t="shared" si="2"/>
        <v>100</v>
      </c>
    </row>
    <row r="35" spans="1:13" ht="75" x14ac:dyDescent="0.25">
      <c r="A35" s="123" t="s">
        <v>267</v>
      </c>
      <c r="B35" s="311" t="s">
        <v>465</v>
      </c>
      <c r="C35" s="285">
        <v>355.1</v>
      </c>
      <c r="D35" s="212">
        <v>296.60000000000002</v>
      </c>
      <c r="E35" s="212">
        <v>296.60000000000002</v>
      </c>
      <c r="F35" s="212">
        <v>296.60000000000002</v>
      </c>
      <c r="G35" s="212">
        <v>296.60000000000002</v>
      </c>
      <c r="H35" s="212">
        <v>296.60000000000002</v>
      </c>
      <c r="I35" s="212">
        <v>296.60000000000002</v>
      </c>
      <c r="J35" s="212">
        <v>355.1</v>
      </c>
      <c r="K35" s="212">
        <f t="shared" si="2"/>
        <v>100</v>
      </c>
    </row>
    <row r="36" spans="1:13" ht="56.25" x14ac:dyDescent="0.25">
      <c r="A36" s="123" t="s">
        <v>268</v>
      </c>
      <c r="B36" s="89" t="s">
        <v>151</v>
      </c>
      <c r="C36" s="285">
        <v>3.8</v>
      </c>
      <c r="D36" s="212">
        <v>3.8</v>
      </c>
      <c r="E36" s="212">
        <v>3.8</v>
      </c>
      <c r="F36" s="212">
        <v>3.8</v>
      </c>
      <c r="G36" s="212">
        <v>3.8</v>
      </c>
      <c r="H36" s="212">
        <v>3.8</v>
      </c>
      <c r="I36" s="212">
        <v>3.8</v>
      </c>
      <c r="J36" s="212">
        <v>3.8</v>
      </c>
      <c r="K36" s="212">
        <f t="shared" si="2"/>
        <v>100</v>
      </c>
    </row>
    <row r="37" spans="1:13" ht="37.5" x14ac:dyDescent="0.25">
      <c r="A37" s="123" t="s">
        <v>531</v>
      </c>
      <c r="B37" s="312" t="s">
        <v>197</v>
      </c>
      <c r="C37" s="313">
        <v>8699.5</v>
      </c>
      <c r="D37" s="212"/>
      <c r="E37" s="212"/>
      <c r="F37" s="212"/>
      <c r="G37" s="212"/>
      <c r="H37" s="212"/>
      <c r="I37" s="212"/>
      <c r="J37" s="212">
        <v>8699.5</v>
      </c>
      <c r="K37" s="212">
        <f t="shared" si="2"/>
        <v>100</v>
      </c>
    </row>
    <row r="38" spans="1:13" ht="18.75" x14ac:dyDescent="0.25">
      <c r="A38" s="492" t="s">
        <v>150</v>
      </c>
      <c r="B38" s="493"/>
      <c r="C38" s="282">
        <f>C33+C11</f>
        <v>40121.1</v>
      </c>
      <c r="D38" s="211">
        <f t="shared" ref="D38:J38" si="5">D11+D33</f>
        <v>27812.299999999996</v>
      </c>
      <c r="E38" s="211">
        <f t="shared" si="5"/>
        <v>27812.299999999996</v>
      </c>
      <c r="F38" s="211">
        <f t="shared" si="5"/>
        <v>27812.299999999996</v>
      </c>
      <c r="G38" s="211">
        <f t="shared" si="5"/>
        <v>27812.299999999996</v>
      </c>
      <c r="H38" s="211">
        <f t="shared" si="5"/>
        <v>27812.299999999996</v>
      </c>
      <c r="I38" s="211">
        <f t="shared" si="5"/>
        <v>27812.299999999996</v>
      </c>
      <c r="J38" s="211">
        <f t="shared" si="5"/>
        <v>43184.799999999996</v>
      </c>
      <c r="K38" s="211">
        <f>J38*100/C38</f>
        <v>107.63613161154605</v>
      </c>
      <c r="M38" s="6"/>
    </row>
    <row r="39" spans="1:13" ht="18.75" x14ac:dyDescent="0.3">
      <c r="A39" s="319"/>
      <c r="B39" s="319"/>
      <c r="C39" s="319"/>
      <c r="D39" s="319"/>
      <c r="E39" s="319"/>
      <c r="F39" s="319"/>
      <c r="G39" s="320" t="e">
        <f>G38-#REF!</f>
        <v>#REF!</v>
      </c>
      <c r="H39" s="319"/>
      <c r="I39" s="319"/>
      <c r="J39" s="319"/>
      <c r="K39" s="319"/>
    </row>
    <row r="40" spans="1:13" ht="18.75" x14ac:dyDescent="0.3">
      <c r="A40" s="319"/>
      <c r="B40" s="319"/>
      <c r="C40" s="319"/>
      <c r="D40" s="319"/>
      <c r="E40" s="319"/>
      <c r="F40" s="319"/>
      <c r="G40" s="320"/>
      <c r="H40" s="319"/>
      <c r="I40" s="319"/>
      <c r="J40" s="319"/>
      <c r="K40" s="319"/>
    </row>
    <row r="41" spans="1:13" ht="18.75" x14ac:dyDescent="0.3">
      <c r="A41" s="491" t="s">
        <v>416</v>
      </c>
      <c r="B41" s="491"/>
      <c r="C41" s="310"/>
      <c r="D41" s="319"/>
      <c r="E41" s="320"/>
      <c r="F41" s="319"/>
      <c r="G41" s="319"/>
      <c r="H41" s="319"/>
      <c r="I41" s="319"/>
      <c r="J41" s="319"/>
      <c r="K41" s="319"/>
    </row>
    <row r="42" spans="1:13" ht="18.75" x14ac:dyDescent="0.3">
      <c r="A42" s="319"/>
      <c r="B42" s="319"/>
      <c r="C42" s="319"/>
      <c r="D42" s="319"/>
      <c r="E42" s="319"/>
      <c r="F42" s="319"/>
      <c r="G42" s="319"/>
      <c r="H42" s="319"/>
      <c r="I42" s="319"/>
      <c r="J42" s="319"/>
      <c r="K42" s="319"/>
    </row>
  </sheetData>
  <mergeCells count="6">
    <mergeCell ref="J5:K5"/>
    <mergeCell ref="A8:C8"/>
    <mergeCell ref="B5:C5"/>
    <mergeCell ref="A41:B41"/>
    <mergeCell ref="A38:B38"/>
    <mergeCell ref="A7:K7"/>
  </mergeCells>
  <phoneticPr fontId="27" type="noConversion"/>
  <pageMargins left="0.70866141732283472" right="0.35433070866141736" top="0.39370078740157483" bottom="0.55118110236220474" header="0.31496062992125984" footer="0.31496062992125984"/>
  <pageSetup paperSize="9" scale="5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6"/>
  <sheetViews>
    <sheetView zoomScale="80" zoomScaleNormal="80" workbookViewId="0">
      <selection activeCell="A7" sqref="A7:E7"/>
    </sheetView>
  </sheetViews>
  <sheetFormatPr defaultRowHeight="15" x14ac:dyDescent="0.25"/>
  <cols>
    <col min="1" max="1" width="29.140625" style="137" customWidth="1"/>
    <col min="2" max="2" width="61.28515625" customWidth="1"/>
    <col min="3" max="3" width="19.7109375" customWidth="1"/>
    <col min="4" max="4" width="14.7109375" customWidth="1"/>
    <col min="5" max="5" width="13.85546875" customWidth="1"/>
  </cols>
  <sheetData>
    <row r="1" spans="1:11" x14ac:dyDescent="0.25">
      <c r="D1" s="238"/>
      <c r="E1" s="237" t="s">
        <v>48</v>
      </c>
    </row>
    <row r="2" spans="1:11" x14ac:dyDescent="0.25">
      <c r="D2" s="238"/>
      <c r="E2" s="237" t="s">
        <v>432</v>
      </c>
    </row>
    <row r="3" spans="1:11" x14ac:dyDescent="0.25">
      <c r="D3" s="238"/>
      <c r="E3" s="237" t="s">
        <v>1</v>
      </c>
    </row>
    <row r="4" spans="1:11" x14ac:dyDescent="0.25">
      <c r="D4" s="238"/>
      <c r="E4" s="237" t="s">
        <v>2</v>
      </c>
    </row>
    <row r="5" spans="1:11" x14ac:dyDescent="0.25">
      <c r="B5" s="495"/>
      <c r="C5" s="495"/>
      <c r="D5" s="496" t="s">
        <v>587</v>
      </c>
      <c r="E5" s="496"/>
    </row>
    <row r="6" spans="1:11" ht="14.45" x14ac:dyDescent="0.3">
      <c r="B6" s="181"/>
      <c r="C6" s="260"/>
    </row>
    <row r="7" spans="1:11" ht="18" customHeight="1" x14ac:dyDescent="0.25">
      <c r="A7" s="497" t="s">
        <v>580</v>
      </c>
      <c r="B7" s="497"/>
      <c r="C7" s="497"/>
      <c r="D7" s="497"/>
      <c r="E7" s="497"/>
    </row>
    <row r="8" spans="1:11" ht="18.75" x14ac:dyDescent="0.3">
      <c r="A8" s="352"/>
      <c r="B8" s="319"/>
      <c r="C8" s="319"/>
      <c r="D8" s="353"/>
      <c r="E8" s="354" t="s">
        <v>3</v>
      </c>
    </row>
    <row r="9" spans="1:11" ht="206.25" x14ac:dyDescent="0.25">
      <c r="A9" s="171" t="s">
        <v>163</v>
      </c>
      <c r="B9" s="153" t="s">
        <v>162</v>
      </c>
      <c r="C9" s="2" t="s">
        <v>473</v>
      </c>
      <c r="D9" s="272" t="s">
        <v>583</v>
      </c>
      <c r="E9" s="272" t="s">
        <v>106</v>
      </c>
      <c r="J9" s="236"/>
      <c r="K9" s="236"/>
    </row>
    <row r="10" spans="1:11" ht="18" x14ac:dyDescent="0.35">
      <c r="A10" s="214">
        <v>1</v>
      </c>
      <c r="B10" s="189">
        <v>2</v>
      </c>
      <c r="C10" s="189">
        <v>3</v>
      </c>
      <c r="D10" s="190">
        <v>4</v>
      </c>
      <c r="E10" s="190">
        <v>5</v>
      </c>
    </row>
    <row r="11" spans="1:11" ht="37.5" x14ac:dyDescent="0.25">
      <c r="A11" s="355" t="s">
        <v>207</v>
      </c>
      <c r="B11" s="356" t="s">
        <v>155</v>
      </c>
      <c r="C11" s="357">
        <f>C12+C15+C20</f>
        <v>19662.3</v>
      </c>
      <c r="D11" s="357">
        <f>D12+D15+D20</f>
        <v>19662.3</v>
      </c>
      <c r="E11" s="357">
        <f>D11*100/C11</f>
        <v>100</v>
      </c>
    </row>
    <row r="12" spans="1:11" ht="37.5" x14ac:dyDescent="0.25">
      <c r="A12" s="355" t="s">
        <v>269</v>
      </c>
      <c r="B12" s="358" t="s">
        <v>522</v>
      </c>
      <c r="C12" s="359">
        <f>C13</f>
        <v>10603.9</v>
      </c>
      <c r="D12" s="359">
        <f>D13</f>
        <v>10603.9</v>
      </c>
      <c r="E12" s="357">
        <f>D12*100/C12</f>
        <v>100</v>
      </c>
    </row>
    <row r="13" spans="1:11" ht="37.5" x14ac:dyDescent="0.25">
      <c r="A13" s="360" t="s">
        <v>523</v>
      </c>
      <c r="B13" s="361" t="s">
        <v>526</v>
      </c>
      <c r="C13" s="321">
        <f>C14</f>
        <v>10603.9</v>
      </c>
      <c r="D13" s="321">
        <f>D14</f>
        <v>10603.9</v>
      </c>
      <c r="E13" s="362">
        <f t="shared" ref="E13:E22" si="0">D13*100/C13</f>
        <v>100</v>
      </c>
    </row>
    <row r="14" spans="1:11" ht="56.25" x14ac:dyDescent="0.25">
      <c r="A14" s="360" t="s">
        <v>266</v>
      </c>
      <c r="B14" s="361" t="s">
        <v>438</v>
      </c>
      <c r="C14" s="321">
        <v>10603.9</v>
      </c>
      <c r="D14" s="362">
        <v>10603.9</v>
      </c>
      <c r="E14" s="362">
        <f t="shared" si="0"/>
        <v>100</v>
      </c>
    </row>
    <row r="15" spans="1:11" s="333" customFormat="1" ht="37.5" x14ac:dyDescent="0.25">
      <c r="A15" s="363" t="s">
        <v>270</v>
      </c>
      <c r="B15" s="364" t="s">
        <v>208</v>
      </c>
      <c r="C15" s="365">
        <f>C16+C18</f>
        <v>358.90000000000003</v>
      </c>
      <c r="D15" s="365">
        <f t="shared" ref="D15" si="1">D16+D18</f>
        <v>358.90000000000003</v>
      </c>
      <c r="E15" s="365">
        <v>100</v>
      </c>
    </row>
    <row r="16" spans="1:11" ht="56.25" x14ac:dyDescent="0.25">
      <c r="A16" s="360" t="s">
        <v>524</v>
      </c>
      <c r="B16" s="89" t="s">
        <v>594</v>
      </c>
      <c r="C16" s="285">
        <f>C17</f>
        <v>3.8</v>
      </c>
      <c r="D16" s="366">
        <f>D17</f>
        <v>3.8</v>
      </c>
      <c r="E16" s="362">
        <f t="shared" si="0"/>
        <v>100</v>
      </c>
    </row>
    <row r="17" spans="1:5" ht="56.25" x14ac:dyDescent="0.25">
      <c r="A17" s="360" t="s">
        <v>268</v>
      </c>
      <c r="B17" s="89" t="s">
        <v>151</v>
      </c>
      <c r="C17" s="285">
        <v>3.8</v>
      </c>
      <c r="D17" s="366">
        <v>3.8</v>
      </c>
      <c r="E17" s="362">
        <f t="shared" si="0"/>
        <v>100</v>
      </c>
    </row>
    <row r="18" spans="1:5" ht="75" x14ac:dyDescent="0.25">
      <c r="A18" s="171" t="s">
        <v>525</v>
      </c>
      <c r="B18" s="348" t="s">
        <v>527</v>
      </c>
      <c r="C18" s="285">
        <f>C19</f>
        <v>355.1</v>
      </c>
      <c r="D18" s="366">
        <f>D19</f>
        <v>355.1</v>
      </c>
      <c r="E18" s="362">
        <f t="shared" ref="E18" si="2">D18*100/C18</f>
        <v>100</v>
      </c>
    </row>
    <row r="19" spans="1:5" ht="75" x14ac:dyDescent="0.25">
      <c r="A19" s="171" t="s">
        <v>267</v>
      </c>
      <c r="B19" s="348" t="s">
        <v>465</v>
      </c>
      <c r="C19" s="285">
        <v>355.1</v>
      </c>
      <c r="D19" s="366">
        <v>355.1</v>
      </c>
      <c r="E19" s="362">
        <f t="shared" si="0"/>
        <v>100</v>
      </c>
    </row>
    <row r="20" spans="1:5" ht="37.5" x14ac:dyDescent="0.25">
      <c r="A20" s="363" t="s">
        <v>533</v>
      </c>
      <c r="B20" s="367" t="s">
        <v>532</v>
      </c>
      <c r="C20" s="303">
        <f>C21</f>
        <v>8699.5</v>
      </c>
      <c r="D20" s="303">
        <f>D21</f>
        <v>8699.5</v>
      </c>
      <c r="E20" s="357">
        <f t="shared" si="0"/>
        <v>100</v>
      </c>
    </row>
    <row r="21" spans="1:5" ht="37.5" x14ac:dyDescent="0.25">
      <c r="A21" s="360" t="s">
        <v>535</v>
      </c>
      <c r="B21" s="312" t="s">
        <v>534</v>
      </c>
      <c r="C21" s="285">
        <f>C22</f>
        <v>8699.5</v>
      </c>
      <c r="D21" s="285">
        <f>D22</f>
        <v>8699.5</v>
      </c>
      <c r="E21" s="362">
        <f t="shared" si="0"/>
        <v>100</v>
      </c>
    </row>
    <row r="22" spans="1:5" ht="37.5" x14ac:dyDescent="0.25">
      <c r="A22" s="368" t="s">
        <v>531</v>
      </c>
      <c r="B22" s="312" t="s">
        <v>197</v>
      </c>
      <c r="C22" s="285">
        <v>8699.5</v>
      </c>
      <c r="D22" s="366">
        <v>8699.5</v>
      </c>
      <c r="E22" s="362">
        <f t="shared" si="0"/>
        <v>100</v>
      </c>
    </row>
    <row r="23" spans="1:5" ht="18.75" x14ac:dyDescent="0.25">
      <c r="A23" s="369"/>
      <c r="B23" s="334"/>
      <c r="C23" s="370"/>
      <c r="D23" s="371"/>
      <c r="E23" s="372"/>
    </row>
    <row r="24" spans="1:5" ht="18.75" x14ac:dyDescent="0.3">
      <c r="A24" s="487" t="s">
        <v>419</v>
      </c>
      <c r="B24" s="494"/>
      <c r="C24" s="494"/>
      <c r="D24" s="319"/>
      <c r="E24" s="319"/>
    </row>
    <row r="25" spans="1:5" ht="18.75" x14ac:dyDescent="0.25">
      <c r="A25" s="215"/>
      <c r="B25" s="116"/>
      <c r="C25" s="116"/>
      <c r="E25" s="6"/>
    </row>
    <row r="26" spans="1:5" ht="18.75" x14ac:dyDescent="0.25">
      <c r="A26" s="487"/>
      <c r="B26" s="488"/>
      <c r="C26" s="488"/>
    </row>
  </sheetData>
  <mergeCells count="5">
    <mergeCell ref="A26:C26"/>
    <mergeCell ref="A24:C24"/>
    <mergeCell ref="B5:C5"/>
    <mergeCell ref="D5:E5"/>
    <mergeCell ref="A7:E7"/>
  </mergeCells>
  <phoneticPr fontId="27" type="noConversion"/>
  <pageMargins left="0.7" right="0.7" top="0.75" bottom="0.75" header="0.3" footer="0.3"/>
  <pageSetup paperSize="9" scale="6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6"/>
  <sheetViews>
    <sheetView zoomScale="80" zoomScaleNormal="80" workbookViewId="0">
      <selection activeCell="B10" sqref="B10"/>
    </sheetView>
  </sheetViews>
  <sheetFormatPr defaultRowHeight="15" x14ac:dyDescent="0.25"/>
  <cols>
    <col min="1" max="1" width="92.5703125" customWidth="1"/>
    <col min="2" max="2" width="7.42578125" customWidth="1"/>
    <col min="3" max="3" width="8" customWidth="1"/>
    <col min="4" max="4" width="17.85546875" customWidth="1"/>
    <col min="5" max="5" width="16.85546875" hidden="1" customWidth="1"/>
    <col min="6" max="6" width="13" hidden="1" customWidth="1"/>
    <col min="7" max="7" width="12.5703125" hidden="1" customWidth="1"/>
    <col min="8" max="10" width="0" hidden="1" customWidth="1"/>
    <col min="11" max="11" width="21.140625" customWidth="1"/>
    <col min="12" max="12" width="19.140625" customWidth="1"/>
  </cols>
  <sheetData>
    <row r="1" spans="1:13" ht="15.75" x14ac:dyDescent="0.25">
      <c r="C1" s="498" t="s">
        <v>206</v>
      </c>
      <c r="D1" s="498"/>
      <c r="E1" s="488"/>
      <c r="F1" s="488"/>
      <c r="G1" s="488"/>
      <c r="H1" s="488"/>
      <c r="I1" s="488"/>
      <c r="J1" s="488"/>
      <c r="K1" s="488"/>
      <c r="L1" s="488"/>
    </row>
    <row r="2" spans="1:13" x14ac:dyDescent="0.25">
      <c r="E2" s="499" t="s">
        <v>432</v>
      </c>
      <c r="F2" s="499"/>
      <c r="G2" s="499"/>
      <c r="H2" s="499"/>
      <c r="I2" s="499"/>
      <c r="J2" s="499"/>
      <c r="K2" s="499"/>
      <c r="L2" s="499"/>
    </row>
    <row r="3" spans="1:13" ht="15.75" x14ac:dyDescent="0.25">
      <c r="B3" s="498" t="s">
        <v>1</v>
      </c>
      <c r="C3" s="488"/>
      <c r="D3" s="488"/>
      <c r="E3" s="488"/>
      <c r="F3" s="488"/>
      <c r="G3" s="488"/>
      <c r="H3" s="488"/>
      <c r="I3" s="488"/>
      <c r="J3" s="488"/>
      <c r="K3" s="488"/>
      <c r="L3" s="488"/>
    </row>
    <row r="4" spans="1:13" ht="15.75" x14ac:dyDescent="0.25">
      <c r="B4" s="500" t="s">
        <v>2</v>
      </c>
      <c r="C4" s="488"/>
      <c r="D4" s="488"/>
      <c r="E4" s="488"/>
      <c r="F4" s="488"/>
      <c r="G4" s="488"/>
      <c r="H4" s="488"/>
      <c r="I4" s="488"/>
      <c r="J4" s="488"/>
      <c r="K4" s="488"/>
      <c r="L4" s="488"/>
    </row>
    <row r="5" spans="1:13" x14ac:dyDescent="0.25">
      <c r="B5" s="495" t="s">
        <v>588</v>
      </c>
      <c r="C5" s="495"/>
      <c r="D5" s="495"/>
      <c r="E5" s="488"/>
      <c r="F5" s="488"/>
      <c r="G5" s="488"/>
      <c r="H5" s="488"/>
      <c r="I5" s="488"/>
      <c r="J5" s="488"/>
      <c r="K5" s="488"/>
      <c r="L5" s="488"/>
    </row>
    <row r="6" spans="1:13" ht="14.45" x14ac:dyDescent="0.3">
      <c r="H6" s="6"/>
    </row>
    <row r="7" spans="1:13" ht="17.45" customHeight="1" x14ac:dyDescent="0.25">
      <c r="A7" s="497" t="s">
        <v>581</v>
      </c>
      <c r="B7" s="497"/>
      <c r="C7" s="497"/>
      <c r="D7" s="497"/>
      <c r="E7" s="497"/>
      <c r="F7" s="497"/>
      <c r="G7" s="497"/>
      <c r="H7" s="497"/>
      <c r="I7" s="497"/>
      <c r="J7" s="497"/>
      <c r="K7" s="497"/>
      <c r="L7" s="497"/>
    </row>
    <row r="8" spans="1:13" ht="18.75" x14ac:dyDescent="0.3">
      <c r="A8" s="1"/>
      <c r="L8" s="54" t="s">
        <v>3</v>
      </c>
    </row>
    <row r="9" spans="1:13" ht="144" customHeight="1" x14ac:dyDescent="0.25">
      <c r="A9" s="305" t="s">
        <v>21</v>
      </c>
      <c r="B9" s="304" t="s">
        <v>5</v>
      </c>
      <c r="C9" s="304" t="s">
        <v>6</v>
      </c>
      <c r="D9" s="275" t="s">
        <v>473</v>
      </c>
      <c r="E9" s="274" t="s">
        <v>472</v>
      </c>
      <c r="F9" s="275" t="s">
        <v>473</v>
      </c>
      <c r="G9" s="273" t="s">
        <v>471</v>
      </c>
      <c r="H9" s="274" t="s">
        <v>472</v>
      </c>
      <c r="I9" s="275" t="s">
        <v>473</v>
      </c>
      <c r="J9" s="273" t="s">
        <v>471</v>
      </c>
      <c r="K9" s="274" t="s">
        <v>583</v>
      </c>
      <c r="L9" s="274" t="s">
        <v>106</v>
      </c>
    </row>
    <row r="10" spans="1:13" ht="18" x14ac:dyDescent="0.3">
      <c r="A10" s="23">
        <v>1</v>
      </c>
      <c r="B10" s="2">
        <v>2</v>
      </c>
      <c r="C10" s="2">
        <v>3</v>
      </c>
      <c r="D10" s="2">
        <v>4</v>
      </c>
      <c r="E10" s="55">
        <v>5</v>
      </c>
      <c r="F10" s="55">
        <v>6</v>
      </c>
      <c r="G10" s="55">
        <v>7</v>
      </c>
      <c r="H10" s="55">
        <v>8</v>
      </c>
      <c r="I10" s="55">
        <v>9</v>
      </c>
      <c r="J10" s="55">
        <v>10</v>
      </c>
      <c r="K10" s="55" t="s">
        <v>85</v>
      </c>
      <c r="L10" s="55" t="s">
        <v>86</v>
      </c>
    </row>
    <row r="11" spans="1:13" ht="18.75" x14ac:dyDescent="0.3">
      <c r="A11" s="24" t="s">
        <v>440</v>
      </c>
      <c r="B11" s="3"/>
      <c r="C11" s="3"/>
      <c r="D11" s="286">
        <f>D12+D20+D22+D25+D31+D33+D28+D35+D38+D42+D40</f>
        <v>45884.2</v>
      </c>
      <c r="E11" s="136" t="e">
        <f t="shared" ref="E11:K11" si="0">E12+E20+E22+E25+E28+E31+E33+E35+E38+E40+E42</f>
        <v>#REF!</v>
      </c>
      <c r="F11" s="136" t="e">
        <f t="shared" si="0"/>
        <v>#REF!</v>
      </c>
      <c r="G11" s="136" t="e">
        <f t="shared" si="0"/>
        <v>#REF!</v>
      </c>
      <c r="H11" s="136" t="e">
        <f t="shared" si="0"/>
        <v>#REF!</v>
      </c>
      <c r="I11" s="136" t="e">
        <f t="shared" si="0"/>
        <v>#REF!</v>
      </c>
      <c r="J11" s="136" t="e">
        <f t="shared" si="0"/>
        <v>#REF!</v>
      </c>
      <c r="K11" s="324">
        <f t="shared" si="0"/>
        <v>43033.4</v>
      </c>
      <c r="L11" s="136">
        <f>K11*100/D11</f>
        <v>93.78696806308055</v>
      </c>
      <c r="M11" s="137"/>
    </row>
    <row r="12" spans="1:13" ht="18.75" x14ac:dyDescent="0.3">
      <c r="A12" s="24" t="s">
        <v>7</v>
      </c>
      <c r="B12" s="3" t="s">
        <v>22</v>
      </c>
      <c r="C12" s="3" t="s">
        <v>23</v>
      </c>
      <c r="D12" s="286">
        <f>D13+D14+D15+D16+D18+D19+D17</f>
        <v>11241.6</v>
      </c>
      <c r="E12" s="286">
        <f t="shared" ref="E12:J12" si="1">E13+E14+E15+E16+E18+E19+E17</f>
        <v>10490.8</v>
      </c>
      <c r="F12" s="286">
        <f t="shared" si="1"/>
        <v>394.82437532113579</v>
      </c>
      <c r="G12" s="286">
        <f t="shared" si="1"/>
        <v>0</v>
      </c>
      <c r="H12" s="286">
        <f t="shared" si="1"/>
        <v>0</v>
      </c>
      <c r="I12" s="286">
        <f t="shared" si="1"/>
        <v>0</v>
      </c>
      <c r="J12" s="286">
        <f t="shared" si="1"/>
        <v>0</v>
      </c>
      <c r="K12" s="286">
        <f>K13+K14+K15+K16+K17+K18+K19</f>
        <v>10995.399999999998</v>
      </c>
      <c r="L12" s="56">
        <f>K12*100/D12</f>
        <v>97.809920296043245</v>
      </c>
      <c r="M12" s="6"/>
    </row>
    <row r="13" spans="1:13" ht="37.5" x14ac:dyDescent="0.3">
      <c r="A13" s="25" t="str">
        <f>прил._5!B27</f>
        <v>Функционирование высшего должностного лица субъекта Российской Федерации и муниципального образования</v>
      </c>
      <c r="B13" s="7" t="s">
        <v>22</v>
      </c>
      <c r="C13" s="7" t="s">
        <v>24</v>
      </c>
      <c r="D13" s="287">
        <v>1217.3</v>
      </c>
      <c r="E13" s="57">
        <f>прил._5!L27</f>
        <v>1216.0999999999999</v>
      </c>
      <c r="F13" s="57">
        <f>прил._5!M27</f>
        <v>99.901421178016918</v>
      </c>
      <c r="G13" s="57">
        <f>прил._5!N27</f>
        <v>0</v>
      </c>
      <c r="H13" s="57">
        <f>прил._5!O27</f>
        <v>0</v>
      </c>
      <c r="I13" s="57">
        <f>прил._5!P27</f>
        <v>0</v>
      </c>
      <c r="J13" s="57">
        <f>прил._5!Q27</f>
        <v>0</v>
      </c>
      <c r="K13" s="57">
        <f>прил._5!L27</f>
        <v>1216.0999999999999</v>
      </c>
      <c r="L13" s="57">
        <f>K13*100/D13</f>
        <v>99.901421178016918</v>
      </c>
    </row>
    <row r="14" spans="1:13" ht="56.25" x14ac:dyDescent="0.3">
      <c r="A14" s="105" t="s">
        <v>143</v>
      </c>
      <c r="B14" s="7" t="s">
        <v>22</v>
      </c>
      <c r="C14" s="7" t="s">
        <v>26</v>
      </c>
      <c r="D14" s="287">
        <v>0.4</v>
      </c>
      <c r="E14" s="57">
        <f>прил._5!L19</f>
        <v>0</v>
      </c>
      <c r="F14" s="57">
        <f>прил._5!M19</f>
        <v>0</v>
      </c>
      <c r="G14" s="57">
        <f>прил._5!N19</f>
        <v>0</v>
      </c>
      <c r="H14" s="57">
        <f>прил._5!O19</f>
        <v>0</v>
      </c>
      <c r="I14" s="57">
        <f>прил._5!P19</f>
        <v>0</v>
      </c>
      <c r="J14" s="57">
        <f>прил._5!Q19</f>
        <v>0</v>
      </c>
      <c r="K14" s="57">
        <v>0</v>
      </c>
      <c r="L14" s="57">
        <f t="shared" ref="L14:L43" si="2">K14*100/D14</f>
        <v>0</v>
      </c>
    </row>
    <row r="15" spans="1:13" ht="56.25" x14ac:dyDescent="0.3">
      <c r="A15" s="26" t="str">
        <f>прил._5!B32</f>
        <v>Функционирование Правительства Российской Федерации, высших  исполнительных  органов государственной власти субъектов Российской Федерации, местных администраций</v>
      </c>
      <c r="B15" s="7" t="s">
        <v>22</v>
      </c>
      <c r="C15" s="7" t="s">
        <v>25</v>
      </c>
      <c r="D15" s="288">
        <v>6711.3</v>
      </c>
      <c r="E15" s="288">
        <f>прил._5!L32</f>
        <v>6548.0999999999985</v>
      </c>
      <c r="F15" s="288">
        <f>прил._5!M32</f>
        <v>97.568280362969915</v>
      </c>
      <c r="G15" s="288">
        <f>прил._5!N32</f>
        <v>0</v>
      </c>
      <c r="H15" s="288">
        <f>прил._5!O32</f>
        <v>0</v>
      </c>
      <c r="I15" s="288">
        <f>прил._5!P32</f>
        <v>0</v>
      </c>
      <c r="J15" s="288">
        <f>прил._5!Q32</f>
        <v>0</v>
      </c>
      <c r="K15" s="337">
        <f>прил._5!L32</f>
        <v>6548.0999999999985</v>
      </c>
      <c r="L15" s="57">
        <f t="shared" si="2"/>
        <v>97.568280362969901</v>
      </c>
    </row>
    <row r="16" spans="1:13" s="9" customFormat="1" ht="37.5" x14ac:dyDescent="0.3">
      <c r="A16" s="27" t="s">
        <v>47</v>
      </c>
      <c r="B16" s="7" t="s">
        <v>22</v>
      </c>
      <c r="C16" s="7" t="s">
        <v>28</v>
      </c>
      <c r="D16" s="288">
        <v>98.9</v>
      </c>
      <c r="E16" s="58" t="str">
        <f>прил._5!L20</f>
        <v>98,9</v>
      </c>
      <c r="F16" s="58">
        <f>прил._5!M20</f>
        <v>100</v>
      </c>
      <c r="G16" s="58">
        <f>прил._5!N20</f>
        <v>0</v>
      </c>
      <c r="H16" s="58">
        <f>прил._5!O20</f>
        <v>0</v>
      </c>
      <c r="I16" s="58">
        <f>прил._5!P20</f>
        <v>0</v>
      </c>
      <c r="J16" s="58">
        <f>прил._5!Q20</f>
        <v>0</v>
      </c>
      <c r="K16" s="346" t="str">
        <f>прил._5!L20</f>
        <v>98,9</v>
      </c>
      <c r="L16" s="57">
        <f t="shared" si="2"/>
        <v>100</v>
      </c>
    </row>
    <row r="17" spans="1:12" s="9" customFormat="1" ht="18.75" x14ac:dyDescent="0.3">
      <c r="A17" s="351" t="s">
        <v>484</v>
      </c>
      <c r="B17" s="194" t="s">
        <v>22</v>
      </c>
      <c r="C17" s="194" t="s">
        <v>29</v>
      </c>
      <c r="D17" s="288">
        <v>504.6</v>
      </c>
      <c r="E17" s="58"/>
      <c r="F17" s="58"/>
      <c r="G17" s="58"/>
      <c r="H17" s="58"/>
      <c r="I17" s="58"/>
      <c r="J17" s="58"/>
      <c r="K17" s="58">
        <f>прил._5!L48</f>
        <v>504.6</v>
      </c>
      <c r="L17" s="57">
        <v>0</v>
      </c>
    </row>
    <row r="18" spans="1:12" ht="18.75" x14ac:dyDescent="0.3">
      <c r="A18" s="84" t="str">
        <f>прил._5!B53</f>
        <v>Резервные фонды</v>
      </c>
      <c r="B18" s="85" t="s">
        <v>22</v>
      </c>
      <c r="C18" s="85" t="s">
        <v>41</v>
      </c>
      <c r="D18" s="289">
        <v>10</v>
      </c>
      <c r="E18" s="58">
        <f>прил._5!L53</f>
        <v>0</v>
      </c>
      <c r="F18" s="58">
        <f>прил._5!M53</f>
        <v>0</v>
      </c>
      <c r="G18" s="58">
        <f>прил._5!N53</f>
        <v>0</v>
      </c>
      <c r="H18" s="58">
        <f>прил._5!O53</f>
        <v>0</v>
      </c>
      <c r="I18" s="58">
        <f>прил._5!P53</f>
        <v>0</v>
      </c>
      <c r="J18" s="58">
        <f>прил._5!Q53</f>
        <v>0</v>
      </c>
      <c r="K18" s="58">
        <f>прил._5!R53</f>
        <v>0</v>
      </c>
      <c r="L18" s="57">
        <f t="shared" si="2"/>
        <v>0</v>
      </c>
    </row>
    <row r="19" spans="1:12" ht="18.75" x14ac:dyDescent="0.3">
      <c r="A19" s="84" t="str">
        <f>прил._5!B58</f>
        <v>Другие общегосударственные вопросы</v>
      </c>
      <c r="B19" s="85" t="s">
        <v>22</v>
      </c>
      <c r="C19" s="85" t="s">
        <v>40</v>
      </c>
      <c r="D19" s="289">
        <v>2699.1</v>
      </c>
      <c r="E19" s="58">
        <f>прил._5!L58</f>
        <v>2627.7</v>
      </c>
      <c r="F19" s="58">
        <f>прил._5!M58</f>
        <v>97.354673780148943</v>
      </c>
      <c r="G19" s="58">
        <f>прил._5!N58</f>
        <v>0</v>
      </c>
      <c r="H19" s="58">
        <f>прил._5!O58</f>
        <v>0</v>
      </c>
      <c r="I19" s="58">
        <f>прил._5!P58</f>
        <v>0</v>
      </c>
      <c r="J19" s="58">
        <f>прил._5!Q58</f>
        <v>0</v>
      </c>
      <c r="K19" s="58">
        <f>прил._5!L58</f>
        <v>2627.7</v>
      </c>
      <c r="L19" s="57">
        <f t="shared" si="2"/>
        <v>97.354673780148943</v>
      </c>
    </row>
    <row r="20" spans="1:12" ht="18.75" x14ac:dyDescent="0.3">
      <c r="A20" s="28" t="s">
        <v>9</v>
      </c>
      <c r="B20" s="8" t="s">
        <v>24</v>
      </c>
      <c r="C20" s="8" t="s">
        <v>23</v>
      </c>
      <c r="D20" s="290">
        <f>D21</f>
        <v>355.1</v>
      </c>
      <c r="E20" s="59">
        <f t="shared" ref="E20:K20" si="3">E21</f>
        <v>355.1</v>
      </c>
      <c r="F20" s="59">
        <f t="shared" si="3"/>
        <v>100</v>
      </c>
      <c r="G20" s="59">
        <f t="shared" si="3"/>
        <v>0</v>
      </c>
      <c r="H20" s="59">
        <f t="shared" si="3"/>
        <v>0</v>
      </c>
      <c r="I20" s="59">
        <f t="shared" si="3"/>
        <v>0</v>
      </c>
      <c r="J20" s="59">
        <f t="shared" si="3"/>
        <v>0</v>
      </c>
      <c r="K20" s="59">
        <f t="shared" si="3"/>
        <v>355.1</v>
      </c>
      <c r="L20" s="57">
        <f t="shared" si="2"/>
        <v>100</v>
      </c>
    </row>
    <row r="21" spans="1:12" ht="18.75" x14ac:dyDescent="0.3">
      <c r="A21" s="26" t="s">
        <v>10</v>
      </c>
      <c r="B21" s="7" t="s">
        <v>24</v>
      </c>
      <c r="C21" s="7" t="s">
        <v>26</v>
      </c>
      <c r="D21" s="287">
        <v>355.1</v>
      </c>
      <c r="E21" s="58">
        <f>прил._5!L76</f>
        <v>355.1</v>
      </c>
      <c r="F21" s="58">
        <f>прил._5!M76</f>
        <v>100</v>
      </c>
      <c r="G21" s="58">
        <f>прил._5!N76</f>
        <v>0</v>
      </c>
      <c r="H21" s="58">
        <f>прил._5!O76</f>
        <v>0</v>
      </c>
      <c r="I21" s="58">
        <f>прил._5!P76</f>
        <v>0</v>
      </c>
      <c r="J21" s="58">
        <f>прил._5!Q76</f>
        <v>0</v>
      </c>
      <c r="K21" s="58">
        <f>прил._5!L71</f>
        <v>355.1</v>
      </c>
      <c r="L21" s="57">
        <f t="shared" si="2"/>
        <v>100</v>
      </c>
    </row>
    <row r="22" spans="1:12" ht="18.75" x14ac:dyDescent="0.3">
      <c r="A22" s="28" t="s">
        <v>11</v>
      </c>
      <c r="B22" s="8" t="s">
        <v>26</v>
      </c>
      <c r="C22" s="8" t="s">
        <v>23</v>
      </c>
      <c r="D22" s="290">
        <f>D23+D24</f>
        <v>203.8</v>
      </c>
      <c r="E22" s="59" t="e">
        <f t="shared" ref="E22:K22" si="4">E24+E23</f>
        <v>#REF!</v>
      </c>
      <c r="F22" s="59" t="e">
        <f t="shared" si="4"/>
        <v>#REF!</v>
      </c>
      <c r="G22" s="59" t="e">
        <f t="shared" si="4"/>
        <v>#REF!</v>
      </c>
      <c r="H22" s="59" t="e">
        <f t="shared" si="4"/>
        <v>#REF!</v>
      </c>
      <c r="I22" s="59" t="e">
        <f t="shared" si="4"/>
        <v>#REF!</v>
      </c>
      <c r="J22" s="59" t="e">
        <f t="shared" si="4"/>
        <v>#REF!</v>
      </c>
      <c r="K22" s="59">
        <f t="shared" si="4"/>
        <v>203.29999999999998</v>
      </c>
      <c r="L22" s="57">
        <f t="shared" si="2"/>
        <v>99.754661432777226</v>
      </c>
    </row>
    <row r="23" spans="1:12" ht="37.5" x14ac:dyDescent="0.3">
      <c r="A23" s="276" t="s">
        <v>439</v>
      </c>
      <c r="B23" s="7" t="s">
        <v>26</v>
      </c>
      <c r="C23" s="194" t="s">
        <v>92</v>
      </c>
      <c r="D23" s="287">
        <v>180.8</v>
      </c>
      <c r="E23" s="58" t="e">
        <f>прил._5!#REF!</f>
        <v>#REF!</v>
      </c>
      <c r="F23" s="58" t="e">
        <f>прил._5!#REF!</f>
        <v>#REF!</v>
      </c>
      <c r="G23" s="58" t="e">
        <f>прил._5!#REF!</f>
        <v>#REF!</v>
      </c>
      <c r="H23" s="58" t="e">
        <f>прил._5!#REF!</f>
        <v>#REF!</v>
      </c>
      <c r="I23" s="58" t="e">
        <f>прил._5!#REF!</f>
        <v>#REF!</v>
      </c>
      <c r="J23" s="58" t="e">
        <f>прил._5!#REF!</f>
        <v>#REF!</v>
      </c>
      <c r="K23" s="58">
        <f>прил._5!L78</f>
        <v>180.29999999999998</v>
      </c>
      <c r="L23" s="57">
        <f t="shared" si="2"/>
        <v>99.723451327433622</v>
      </c>
    </row>
    <row r="24" spans="1:12" ht="37.5" x14ac:dyDescent="0.3">
      <c r="A24" s="26" t="s">
        <v>12</v>
      </c>
      <c r="B24" s="7" t="s">
        <v>26</v>
      </c>
      <c r="C24" s="7">
        <v>14</v>
      </c>
      <c r="D24" s="288">
        <v>23</v>
      </c>
      <c r="E24" s="58">
        <f>прил._5!L86</f>
        <v>23</v>
      </c>
      <c r="F24" s="58">
        <f>прил._5!M86</f>
        <v>100</v>
      </c>
      <c r="G24" s="58">
        <f>прил._5!N86</f>
        <v>0</v>
      </c>
      <c r="H24" s="58">
        <f>прил._5!O86</f>
        <v>0</v>
      </c>
      <c r="I24" s="58">
        <f>прил._5!P86</f>
        <v>0</v>
      </c>
      <c r="J24" s="58">
        <f>прил._5!Q86</f>
        <v>0</v>
      </c>
      <c r="K24" s="58">
        <f>прил._5!L86</f>
        <v>23</v>
      </c>
      <c r="L24" s="57">
        <f t="shared" si="2"/>
        <v>100</v>
      </c>
    </row>
    <row r="25" spans="1:12" ht="18.75" x14ac:dyDescent="0.3">
      <c r="A25" s="28" t="s">
        <v>13</v>
      </c>
      <c r="B25" s="8" t="s">
        <v>25</v>
      </c>
      <c r="C25" s="8" t="s">
        <v>23</v>
      </c>
      <c r="D25" s="290">
        <f>D26+D27</f>
        <v>5503.1</v>
      </c>
      <c r="E25" s="59">
        <f>прил._5!L96</f>
        <v>5308.2</v>
      </c>
      <c r="F25" s="59">
        <f>прил._5!M96</f>
        <v>96.458359833548357</v>
      </c>
      <c r="G25" s="59">
        <f>прил._5!N96</f>
        <v>0</v>
      </c>
      <c r="H25" s="59">
        <f>прил._5!O96</f>
        <v>0</v>
      </c>
      <c r="I25" s="59">
        <f>прил._5!P96</f>
        <v>0</v>
      </c>
      <c r="J25" s="59">
        <f>прил._5!Q96</f>
        <v>0</v>
      </c>
      <c r="K25" s="59">
        <f>K26+K27</f>
        <v>5308.2</v>
      </c>
      <c r="L25" s="57">
        <f t="shared" si="2"/>
        <v>96.458359833548357</v>
      </c>
    </row>
    <row r="26" spans="1:12" s="36" customFormat="1" ht="18.75" x14ac:dyDescent="0.3">
      <c r="A26" s="34" t="s">
        <v>90</v>
      </c>
      <c r="B26" s="35" t="s">
        <v>25</v>
      </c>
      <c r="C26" s="35" t="s">
        <v>27</v>
      </c>
      <c r="D26" s="291">
        <v>5018.8</v>
      </c>
      <c r="E26" s="60">
        <f>прил._5!L97</f>
        <v>4827.3999999999996</v>
      </c>
      <c r="F26" s="60">
        <f>прил._5!M97</f>
        <v>96.18633936399138</v>
      </c>
      <c r="G26" s="60">
        <f>прил._5!N97</f>
        <v>0</v>
      </c>
      <c r="H26" s="60">
        <f>прил._5!O97</f>
        <v>0</v>
      </c>
      <c r="I26" s="60">
        <f>прил._5!P97</f>
        <v>0</v>
      </c>
      <c r="J26" s="60">
        <f>прил._5!Q97</f>
        <v>0</v>
      </c>
      <c r="K26" s="60">
        <f>прил._5!L98</f>
        <v>4827.3999999999996</v>
      </c>
      <c r="L26" s="57">
        <f t="shared" si="2"/>
        <v>96.18633936399138</v>
      </c>
    </row>
    <row r="27" spans="1:12" ht="18.75" x14ac:dyDescent="0.3">
      <c r="A27" s="26" t="str">
        <f>прил._5!B105</f>
        <v>Связь и информатика</v>
      </c>
      <c r="B27" s="7" t="s">
        <v>25</v>
      </c>
      <c r="C27" s="7" t="s">
        <v>92</v>
      </c>
      <c r="D27" s="288">
        <f>прил._5!K105</f>
        <v>484.3</v>
      </c>
      <c r="E27" s="58">
        <f>прил._5!L109</f>
        <v>480.8</v>
      </c>
      <c r="F27" s="58">
        <f>прил._5!M109</f>
        <v>99.277307454057407</v>
      </c>
      <c r="G27" s="58">
        <f>прил._5!N109</f>
        <v>0</v>
      </c>
      <c r="H27" s="58">
        <f>прил._5!O109</f>
        <v>0</v>
      </c>
      <c r="I27" s="58">
        <f>прил._5!P109</f>
        <v>0</v>
      </c>
      <c r="J27" s="58">
        <f>прил._5!Q109</f>
        <v>0</v>
      </c>
      <c r="K27" s="58">
        <f>прил._5!L105</f>
        <v>480.8</v>
      </c>
      <c r="L27" s="57">
        <f t="shared" si="2"/>
        <v>99.277307454057407</v>
      </c>
    </row>
    <row r="28" spans="1:12" ht="18.75" x14ac:dyDescent="0.3">
      <c r="A28" s="28" t="s">
        <v>14</v>
      </c>
      <c r="B28" s="8" t="s">
        <v>30</v>
      </c>
      <c r="C28" s="8" t="s">
        <v>23</v>
      </c>
      <c r="D28" s="290">
        <f>D29+D30</f>
        <v>20463.3</v>
      </c>
      <c r="E28" s="59">
        <f>прил._5!L110</f>
        <v>18110.5</v>
      </c>
      <c r="F28" s="59">
        <f>прил._5!M110</f>
        <v>88.502343219324345</v>
      </c>
      <c r="G28" s="59">
        <f>прил._5!N110</f>
        <v>0</v>
      </c>
      <c r="H28" s="59">
        <f>прил._5!O110</f>
        <v>0</v>
      </c>
      <c r="I28" s="59">
        <f>прил._5!P110</f>
        <v>0</v>
      </c>
      <c r="J28" s="59">
        <f>прил._5!Q110</f>
        <v>0</v>
      </c>
      <c r="K28" s="59">
        <f>K29+K30</f>
        <v>18110.5</v>
      </c>
      <c r="L28" s="57">
        <f t="shared" si="2"/>
        <v>88.502343219324359</v>
      </c>
    </row>
    <row r="29" spans="1:12" ht="18.75" x14ac:dyDescent="0.3">
      <c r="A29" s="26" t="s">
        <v>15</v>
      </c>
      <c r="B29" s="7" t="s">
        <v>30</v>
      </c>
      <c r="C29" s="7" t="s">
        <v>24</v>
      </c>
      <c r="D29" s="288">
        <v>9428.2999999999993</v>
      </c>
      <c r="E29" s="58">
        <f>прил._5!L115</f>
        <v>5670.4</v>
      </c>
      <c r="F29" s="58">
        <f>прил._5!M115</f>
        <v>92.940617265738965</v>
      </c>
      <c r="G29" s="58">
        <f>прил._5!N115</f>
        <v>0</v>
      </c>
      <c r="H29" s="58">
        <f>прил._5!O115</f>
        <v>0</v>
      </c>
      <c r="I29" s="58">
        <f>прил._5!P115</f>
        <v>0</v>
      </c>
      <c r="J29" s="58">
        <f>прил._5!Q115</f>
        <v>0</v>
      </c>
      <c r="K29" s="58">
        <f>прил._5!L111</f>
        <v>8997.6</v>
      </c>
      <c r="L29" s="57">
        <f t="shared" si="2"/>
        <v>95.431838189281208</v>
      </c>
    </row>
    <row r="30" spans="1:12" ht="18.75" x14ac:dyDescent="0.3">
      <c r="A30" s="26" t="s">
        <v>16</v>
      </c>
      <c r="B30" s="7" t="s">
        <v>30</v>
      </c>
      <c r="C30" s="7" t="s">
        <v>26</v>
      </c>
      <c r="D30" s="288">
        <v>11035</v>
      </c>
      <c r="E30" s="58">
        <f>прил._5!L122</f>
        <v>9112.9</v>
      </c>
      <c r="F30" s="58">
        <f>прил._5!M122</f>
        <v>82.581785228817395</v>
      </c>
      <c r="G30" s="58">
        <f>прил._5!N122</f>
        <v>0</v>
      </c>
      <c r="H30" s="58">
        <f>прил._5!O122</f>
        <v>0</v>
      </c>
      <c r="I30" s="58">
        <f>прил._5!P122</f>
        <v>0</v>
      </c>
      <c r="J30" s="58">
        <f>прил._5!Q122</f>
        <v>0</v>
      </c>
      <c r="K30" s="58">
        <f>прил._5!L122</f>
        <v>9112.9</v>
      </c>
      <c r="L30" s="57">
        <f t="shared" si="2"/>
        <v>82.581785228817395</v>
      </c>
    </row>
    <row r="31" spans="1:12" ht="18.75" x14ac:dyDescent="0.3">
      <c r="A31" s="28" t="s">
        <v>17</v>
      </c>
      <c r="B31" s="8" t="s">
        <v>29</v>
      </c>
      <c r="C31" s="8" t="s">
        <v>23</v>
      </c>
      <c r="D31" s="290">
        <f>D32</f>
        <v>325.10000000000002</v>
      </c>
      <c r="E31" s="59">
        <f>прил._5!L137</f>
        <v>322.89999999999998</v>
      </c>
      <c r="F31" s="59">
        <f>прил._5!M137</f>
        <v>99.323285143032891</v>
      </c>
      <c r="G31" s="59">
        <f>прил._5!N137</f>
        <v>0</v>
      </c>
      <c r="H31" s="59">
        <f>прил._5!O137</f>
        <v>0</v>
      </c>
      <c r="I31" s="59">
        <f>прил._5!P137</f>
        <v>0</v>
      </c>
      <c r="J31" s="59">
        <f>прил._5!Q137</f>
        <v>0</v>
      </c>
      <c r="K31" s="59">
        <f>K32</f>
        <v>322.89999999999998</v>
      </c>
      <c r="L31" s="57">
        <f t="shared" si="2"/>
        <v>99.323285143032891</v>
      </c>
    </row>
    <row r="32" spans="1:12" ht="18.75" x14ac:dyDescent="0.3">
      <c r="A32" s="26" t="s">
        <v>134</v>
      </c>
      <c r="B32" s="7" t="s">
        <v>29</v>
      </c>
      <c r="C32" s="7" t="s">
        <v>29</v>
      </c>
      <c r="D32" s="288">
        <f>прил._5!K137</f>
        <v>325.10000000000002</v>
      </c>
      <c r="E32" s="58">
        <f>прил._5!L138</f>
        <v>322.89999999999998</v>
      </c>
      <c r="F32" s="58">
        <f>прил._5!M138</f>
        <v>99.323285143032891</v>
      </c>
      <c r="G32" s="58">
        <f>прил._5!N138</f>
        <v>0</v>
      </c>
      <c r="H32" s="58">
        <f>прил._5!O138</f>
        <v>0</v>
      </c>
      <c r="I32" s="58">
        <f>прил._5!P138</f>
        <v>0</v>
      </c>
      <c r="J32" s="58">
        <f>прил._5!Q138</f>
        <v>0</v>
      </c>
      <c r="K32" s="58">
        <f>прил._5!L137</f>
        <v>322.89999999999998</v>
      </c>
      <c r="L32" s="57">
        <f t="shared" si="2"/>
        <v>99.323285143032891</v>
      </c>
    </row>
    <row r="33" spans="1:12" ht="18.75" x14ac:dyDescent="0.3">
      <c r="A33" s="86" t="s">
        <v>18</v>
      </c>
      <c r="B33" s="87" t="s">
        <v>31</v>
      </c>
      <c r="C33" s="87" t="s">
        <v>23</v>
      </c>
      <c r="D33" s="292">
        <f>D34</f>
        <v>6661.5</v>
      </c>
      <c r="E33" s="59">
        <f>прил._5!L145</f>
        <v>6661.5</v>
      </c>
      <c r="F33" s="59">
        <f>прил._5!M145</f>
        <v>100</v>
      </c>
      <c r="G33" s="59">
        <f>прил._5!N145</f>
        <v>0</v>
      </c>
      <c r="H33" s="59">
        <f>прил._5!O145</f>
        <v>0</v>
      </c>
      <c r="I33" s="59">
        <f>прил._5!P145</f>
        <v>0</v>
      </c>
      <c r="J33" s="59">
        <f>прил._5!Q145</f>
        <v>0</v>
      </c>
      <c r="K33" s="59">
        <f>K34</f>
        <v>6661.5</v>
      </c>
      <c r="L33" s="57">
        <f t="shared" si="2"/>
        <v>100</v>
      </c>
    </row>
    <row r="34" spans="1:12" ht="18.75" x14ac:dyDescent="0.3">
      <c r="A34" s="88" t="s">
        <v>19</v>
      </c>
      <c r="B34" s="85" t="s">
        <v>31</v>
      </c>
      <c r="C34" s="85" t="s">
        <v>22</v>
      </c>
      <c r="D34" s="289">
        <v>6661.5</v>
      </c>
      <c r="E34" s="58">
        <f>прил._5!L146</f>
        <v>6661.5</v>
      </c>
      <c r="F34" s="58">
        <f>прил._5!M146</f>
        <v>100</v>
      </c>
      <c r="G34" s="58">
        <f>прил._5!N146</f>
        <v>0</v>
      </c>
      <c r="H34" s="58">
        <f>прил._5!O146</f>
        <v>0</v>
      </c>
      <c r="I34" s="58">
        <f>прил._5!P146</f>
        <v>0</v>
      </c>
      <c r="J34" s="58">
        <f>прил._5!Q146</f>
        <v>0</v>
      </c>
      <c r="K34" s="58">
        <f>прил._5!L145</f>
        <v>6661.5</v>
      </c>
      <c r="L34" s="57">
        <f t="shared" si="2"/>
        <v>100</v>
      </c>
    </row>
    <row r="35" spans="1:12" ht="18.75" x14ac:dyDescent="0.3">
      <c r="A35" s="29" t="s">
        <v>37</v>
      </c>
      <c r="B35" s="30">
        <v>10</v>
      </c>
      <c r="C35" s="31" t="s">
        <v>108</v>
      </c>
      <c r="D35" s="293">
        <f>D36+D37</f>
        <v>653.1</v>
      </c>
      <c r="E35" s="59">
        <f>прил._5!L157</f>
        <v>649.6</v>
      </c>
      <c r="F35" s="59">
        <f>прил._5!M157</f>
        <v>99.464094319399777</v>
      </c>
      <c r="G35" s="59">
        <f>прил._5!N157</f>
        <v>0</v>
      </c>
      <c r="H35" s="59">
        <f>прил._5!O157</f>
        <v>0</v>
      </c>
      <c r="I35" s="59">
        <f>прил._5!P157</f>
        <v>0</v>
      </c>
      <c r="J35" s="59">
        <f>прил._5!Q157</f>
        <v>0</v>
      </c>
      <c r="K35" s="59">
        <f>K36+K37</f>
        <v>649.6</v>
      </c>
      <c r="L35" s="57">
        <f t="shared" si="2"/>
        <v>99.464094319399777</v>
      </c>
    </row>
    <row r="36" spans="1:12" ht="18.75" x14ac:dyDescent="0.3">
      <c r="A36" s="105" t="s">
        <v>38</v>
      </c>
      <c r="B36" s="32">
        <v>10</v>
      </c>
      <c r="C36" s="33" t="s">
        <v>109</v>
      </c>
      <c r="D36" s="294">
        <v>613.1</v>
      </c>
      <c r="E36" s="58">
        <v>454.2</v>
      </c>
      <c r="F36" s="58">
        <v>455.2</v>
      </c>
      <c r="G36" s="58">
        <v>456.2</v>
      </c>
      <c r="H36" s="58">
        <v>457.2</v>
      </c>
      <c r="I36" s="58">
        <v>458.2</v>
      </c>
      <c r="J36" s="58">
        <v>459.2</v>
      </c>
      <c r="K36" s="58">
        <f>прил._5!L158</f>
        <v>609.6</v>
      </c>
      <c r="L36" s="57">
        <f t="shared" si="2"/>
        <v>99.42913064752895</v>
      </c>
    </row>
    <row r="37" spans="1:12" ht="18.75" x14ac:dyDescent="0.3">
      <c r="A37" s="105" t="s">
        <v>102</v>
      </c>
      <c r="B37" s="32">
        <v>10</v>
      </c>
      <c r="C37" s="5" t="s">
        <v>26</v>
      </c>
      <c r="D37" s="294">
        <v>40</v>
      </c>
      <c r="E37" s="58">
        <f>прил._5!L164</f>
        <v>40</v>
      </c>
      <c r="F37" s="58">
        <f>прил._5!M164</f>
        <v>100</v>
      </c>
      <c r="G37" s="58">
        <f>прил._5!N164</f>
        <v>0</v>
      </c>
      <c r="H37" s="58">
        <f>прил._5!O164</f>
        <v>0</v>
      </c>
      <c r="I37" s="58">
        <f>прил._5!P164</f>
        <v>0</v>
      </c>
      <c r="J37" s="58">
        <f>прил._5!Q164</f>
        <v>0</v>
      </c>
      <c r="K37" s="58">
        <f>прил._5!L164</f>
        <v>40</v>
      </c>
      <c r="L37" s="57">
        <f t="shared" si="2"/>
        <v>100</v>
      </c>
    </row>
    <row r="38" spans="1:12" ht="18.75" x14ac:dyDescent="0.3">
      <c r="A38" s="28" t="s">
        <v>135</v>
      </c>
      <c r="B38" s="8" t="s">
        <v>41</v>
      </c>
      <c r="C38" s="8" t="s">
        <v>23</v>
      </c>
      <c r="D38" s="290">
        <f>D39</f>
        <v>325.10000000000002</v>
      </c>
      <c r="E38" s="59">
        <f>прил._5!L169</f>
        <v>320.60000000000002</v>
      </c>
      <c r="F38" s="59">
        <f>прил._5!M169</f>
        <v>98.615810519840053</v>
      </c>
      <c r="G38" s="59">
        <f>прил._5!N169</f>
        <v>0</v>
      </c>
      <c r="H38" s="59">
        <f>прил._5!O169</f>
        <v>0</v>
      </c>
      <c r="I38" s="59">
        <f>прил._5!P169</f>
        <v>0</v>
      </c>
      <c r="J38" s="59">
        <f>прил._5!Q169</f>
        <v>0</v>
      </c>
      <c r="K38" s="59">
        <f>K39</f>
        <v>320.60000000000002</v>
      </c>
      <c r="L38" s="57">
        <f t="shared" si="2"/>
        <v>98.615810519840053</v>
      </c>
    </row>
    <row r="39" spans="1:12" ht="18.75" x14ac:dyDescent="0.3">
      <c r="A39" s="26" t="s">
        <v>20</v>
      </c>
      <c r="B39" s="7" t="s">
        <v>41</v>
      </c>
      <c r="C39" s="7" t="s">
        <v>24</v>
      </c>
      <c r="D39" s="288">
        <f>прил._5!K169</f>
        <v>325.10000000000002</v>
      </c>
      <c r="E39" s="58">
        <f>прил._5!L170</f>
        <v>320.60000000000002</v>
      </c>
      <c r="F39" s="58">
        <f>прил._5!M170</f>
        <v>98.615810519840053</v>
      </c>
      <c r="G39" s="58">
        <f>прил._5!N170</f>
        <v>0</v>
      </c>
      <c r="H39" s="58">
        <f>прил._5!O170</f>
        <v>0</v>
      </c>
      <c r="I39" s="58">
        <f>прил._5!P170</f>
        <v>0</v>
      </c>
      <c r="J39" s="58">
        <f>прил._5!Q170</f>
        <v>0</v>
      </c>
      <c r="K39" s="58">
        <f>прил._5!L169</f>
        <v>320.60000000000002</v>
      </c>
      <c r="L39" s="57">
        <f t="shared" si="2"/>
        <v>98.615810519840053</v>
      </c>
    </row>
    <row r="40" spans="1:12" ht="18.75" x14ac:dyDescent="0.3">
      <c r="A40" s="29" t="s">
        <v>43</v>
      </c>
      <c r="B40" s="4" t="s">
        <v>39</v>
      </c>
      <c r="C40" s="4" t="s">
        <v>23</v>
      </c>
      <c r="D40" s="293">
        <f>D41</f>
        <v>150</v>
      </c>
      <c r="E40" s="59">
        <f>прил._5!L177</f>
        <v>104</v>
      </c>
      <c r="F40" s="59">
        <f>прил._5!M177</f>
        <v>69.333333333333329</v>
      </c>
      <c r="G40" s="59">
        <f>прил._5!N177</f>
        <v>0</v>
      </c>
      <c r="H40" s="59">
        <f>прил._5!O177</f>
        <v>0</v>
      </c>
      <c r="I40" s="59">
        <f>прил._5!P177</f>
        <v>0</v>
      </c>
      <c r="J40" s="59">
        <f>прил._5!Q177</f>
        <v>0</v>
      </c>
      <c r="K40" s="59">
        <f>K41</f>
        <v>104</v>
      </c>
      <c r="L40" s="57">
        <f t="shared" si="2"/>
        <v>69.333333333333329</v>
      </c>
    </row>
    <row r="41" spans="1:12" ht="18.75" x14ac:dyDescent="0.3">
      <c r="A41" s="25" t="s">
        <v>44</v>
      </c>
      <c r="B41" s="5">
        <v>12</v>
      </c>
      <c r="C41" s="5" t="s">
        <v>24</v>
      </c>
      <c r="D41" s="294">
        <v>150</v>
      </c>
      <c r="E41" s="58">
        <f>прил._5!L182</f>
        <v>104</v>
      </c>
      <c r="F41" s="58">
        <f>прил._5!M182</f>
        <v>69.333333333333329</v>
      </c>
      <c r="G41" s="58">
        <f>прил._5!N182</f>
        <v>0</v>
      </c>
      <c r="H41" s="58">
        <f>прил._5!O182</f>
        <v>0</v>
      </c>
      <c r="I41" s="58">
        <f>прил._5!P182</f>
        <v>0</v>
      </c>
      <c r="J41" s="58">
        <f>прил._5!Q182</f>
        <v>0</v>
      </c>
      <c r="K41" s="58">
        <f>прил._5!L177</f>
        <v>104</v>
      </c>
      <c r="L41" s="57">
        <f t="shared" si="2"/>
        <v>69.333333333333329</v>
      </c>
    </row>
    <row r="42" spans="1:12" ht="18.75" x14ac:dyDescent="0.3">
      <c r="A42" s="277" t="s">
        <v>409</v>
      </c>
      <c r="B42" s="228">
        <v>13</v>
      </c>
      <c r="C42" s="229" t="s">
        <v>23</v>
      </c>
      <c r="D42" s="295">
        <f>D43</f>
        <v>2.5</v>
      </c>
      <c r="E42" s="239">
        <f>прил._5!L183</f>
        <v>2.2999999999999998</v>
      </c>
      <c r="F42" s="239">
        <f>прил._5!M183</f>
        <v>91.999999999999986</v>
      </c>
      <c r="G42" s="239">
        <f>прил._5!N183</f>
        <v>0</v>
      </c>
      <c r="H42" s="239">
        <f>прил._5!O183</f>
        <v>0</v>
      </c>
      <c r="I42" s="239">
        <f>прил._5!P183</f>
        <v>0</v>
      </c>
      <c r="J42" s="239">
        <f>прил._5!Q183</f>
        <v>0</v>
      </c>
      <c r="K42" s="239">
        <f>K43</f>
        <v>2.2999999999999998</v>
      </c>
      <c r="L42" s="57">
        <f t="shared" si="2"/>
        <v>91.999999999999986</v>
      </c>
    </row>
    <row r="43" spans="1:12" ht="18.75" x14ac:dyDescent="0.3">
      <c r="A43" s="278" t="s">
        <v>410</v>
      </c>
      <c r="B43" s="226">
        <v>13</v>
      </c>
      <c r="C43" s="227" t="s">
        <v>22</v>
      </c>
      <c r="D43" s="296">
        <v>2.5</v>
      </c>
      <c r="E43" s="225">
        <f>прил._5!L184</f>
        <v>2.2999999999999998</v>
      </c>
      <c r="F43" s="225">
        <f>прил._5!M184</f>
        <v>91.999999999999986</v>
      </c>
      <c r="G43" s="225">
        <f>прил._5!N184</f>
        <v>0</v>
      </c>
      <c r="H43" s="225">
        <f>прил._5!O184</f>
        <v>0</v>
      </c>
      <c r="I43" s="225">
        <f>прил._5!P184</f>
        <v>0</v>
      </c>
      <c r="J43" s="225">
        <f>прил._5!Q184</f>
        <v>0</v>
      </c>
      <c r="K43" s="225">
        <f>прил._5!L183</f>
        <v>2.2999999999999998</v>
      </c>
      <c r="L43" s="57">
        <f t="shared" si="2"/>
        <v>91.999999999999986</v>
      </c>
    </row>
    <row r="44" spans="1:12" ht="18.75" x14ac:dyDescent="0.3">
      <c r="A44" s="49"/>
      <c r="B44" s="230"/>
      <c r="C44" s="231"/>
      <c r="D44" s="231"/>
    </row>
    <row r="45" spans="1:12" ht="18.75" x14ac:dyDescent="0.3">
      <c r="A45" s="49"/>
      <c r="B45" s="230"/>
      <c r="C45" s="231"/>
      <c r="D45" s="231"/>
    </row>
    <row r="46" spans="1:12" ht="18.75" x14ac:dyDescent="0.3">
      <c r="A46" s="487" t="s">
        <v>419</v>
      </c>
      <c r="B46" s="494"/>
      <c r="C46" s="494"/>
      <c r="D46" s="259"/>
    </row>
  </sheetData>
  <mergeCells count="7">
    <mergeCell ref="A46:C46"/>
    <mergeCell ref="C1:L1"/>
    <mergeCell ref="E2:L2"/>
    <mergeCell ref="B3:L3"/>
    <mergeCell ref="B4:L4"/>
    <mergeCell ref="B5:L5"/>
    <mergeCell ref="A7:L7"/>
  </mergeCells>
  <phoneticPr fontId="27" type="noConversion"/>
  <pageMargins left="0.70866141732283472" right="0.21" top="0.34" bottom="0.32" header="0.31496062992125984" footer="0.31496062992125984"/>
  <pageSetup paperSize="9" scale="5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49"/>
  <sheetViews>
    <sheetView zoomScale="80" zoomScaleNormal="80" zoomScaleSheetLayoutView="100" workbookViewId="0">
      <selection activeCell="H8" sqref="H8"/>
    </sheetView>
  </sheetViews>
  <sheetFormatPr defaultColWidth="45.28515625" defaultRowHeight="15" x14ac:dyDescent="0.25"/>
  <cols>
    <col min="1" max="1" width="3.85546875" style="10" customWidth="1"/>
    <col min="2" max="2" width="60.7109375" style="10" bestFit="1" customWidth="1"/>
    <col min="3" max="4" width="4.7109375" style="154" customWidth="1"/>
    <col min="5" max="5" width="5.140625" style="154" customWidth="1"/>
    <col min="6" max="6" width="8.28515625" style="154" bestFit="1" customWidth="1"/>
    <col min="7" max="7" width="5" style="232" bestFit="1" customWidth="1"/>
    <col min="8" max="8" width="10.42578125" style="232" customWidth="1"/>
    <col min="9" max="9" width="13" style="10" hidden="1" customWidth="1"/>
    <col min="10" max="10" width="2.7109375" style="10" hidden="1" customWidth="1"/>
    <col min="11" max="11" width="12.28515625" style="10" bestFit="1" customWidth="1"/>
    <col min="12" max="12" width="9.85546875" style="10" customWidth="1"/>
    <col min="13" max="254" width="9.140625" style="10" customWidth="1"/>
    <col min="255" max="255" width="3.85546875" style="10" customWidth="1"/>
    <col min="256" max="16384" width="45.28515625" style="10"/>
  </cols>
  <sheetData>
    <row r="1" spans="1:16" x14ac:dyDescent="0.25">
      <c r="B1"/>
      <c r="C1" s="510" t="s">
        <v>392</v>
      </c>
      <c r="D1" s="510"/>
      <c r="E1" s="510"/>
      <c r="F1" s="510"/>
      <c r="G1" s="510"/>
      <c r="H1" s="510"/>
      <c r="I1" s="488"/>
      <c r="J1" s="488"/>
      <c r="K1" s="488"/>
      <c r="L1" s="488"/>
    </row>
    <row r="2" spans="1:16" x14ac:dyDescent="0.25">
      <c r="C2" s="510" t="s">
        <v>432</v>
      </c>
      <c r="D2" s="510"/>
      <c r="E2" s="510"/>
      <c r="F2" s="510"/>
      <c r="G2" s="510"/>
      <c r="H2" s="510"/>
      <c r="I2" s="488"/>
      <c r="J2" s="488"/>
      <c r="K2" s="488"/>
      <c r="L2" s="488"/>
    </row>
    <row r="3" spans="1:16" x14ac:dyDescent="0.25">
      <c r="C3" s="510" t="s">
        <v>104</v>
      </c>
      <c r="D3" s="510"/>
      <c r="E3" s="510"/>
      <c r="F3" s="510"/>
      <c r="G3" s="510"/>
      <c r="H3" s="510"/>
      <c r="I3" s="488"/>
      <c r="J3" s="488"/>
      <c r="K3" s="488"/>
      <c r="L3" s="488"/>
    </row>
    <row r="4" spans="1:16" x14ac:dyDescent="0.25">
      <c r="C4" s="510" t="s">
        <v>2</v>
      </c>
      <c r="D4" s="510"/>
      <c r="E4" s="510"/>
      <c r="F4" s="510"/>
      <c r="G4" s="510"/>
      <c r="H4" s="510"/>
      <c r="I4" s="488"/>
      <c r="J4" s="488"/>
      <c r="K4" s="488"/>
      <c r="L4" s="488"/>
    </row>
    <row r="5" spans="1:16" x14ac:dyDescent="0.25">
      <c r="C5" s="510" t="s">
        <v>589</v>
      </c>
      <c r="D5" s="510"/>
      <c r="E5" s="510"/>
      <c r="F5" s="510"/>
      <c r="G5" s="510"/>
      <c r="H5" s="510"/>
      <c r="I5" s="488"/>
      <c r="J5" s="488"/>
      <c r="K5" s="488"/>
      <c r="L5" s="488"/>
    </row>
    <row r="6" spans="1:16" ht="62.25" customHeight="1" x14ac:dyDescent="0.3">
      <c r="A6" s="509" t="s">
        <v>582</v>
      </c>
      <c r="B6" s="509"/>
      <c r="C6" s="509"/>
      <c r="D6" s="509"/>
      <c r="E6" s="509"/>
      <c r="F6" s="509"/>
      <c r="G6" s="509"/>
      <c r="H6" s="509"/>
      <c r="I6" s="373"/>
      <c r="J6" s="373"/>
      <c r="K6" s="373"/>
      <c r="L6" s="373"/>
    </row>
    <row r="7" spans="1:16" ht="18.75" x14ac:dyDescent="0.3">
      <c r="A7" s="511" t="s">
        <v>57</v>
      </c>
      <c r="B7" s="511"/>
      <c r="C7" s="511"/>
      <c r="D7" s="511"/>
      <c r="E7" s="511"/>
      <c r="F7" s="511"/>
      <c r="G7" s="511"/>
      <c r="H7" s="511"/>
      <c r="I7" s="511"/>
      <c r="J7" s="511"/>
      <c r="K7" s="511"/>
      <c r="L7" s="511"/>
    </row>
    <row r="8" spans="1:16" ht="217.15" customHeight="1" x14ac:dyDescent="0.25">
      <c r="A8" s="445" t="s">
        <v>58</v>
      </c>
      <c r="B8" s="445" t="s">
        <v>4</v>
      </c>
      <c r="C8" s="501" t="s">
        <v>32</v>
      </c>
      <c r="D8" s="502"/>
      <c r="E8" s="502"/>
      <c r="F8" s="503"/>
      <c r="G8" s="446" t="s">
        <v>33</v>
      </c>
      <c r="H8" s="275" t="s">
        <v>473</v>
      </c>
      <c r="I8" s="273" t="s">
        <v>129</v>
      </c>
      <c r="J8" s="273" t="s">
        <v>129</v>
      </c>
      <c r="K8" s="274" t="s">
        <v>583</v>
      </c>
      <c r="L8" s="274" t="s">
        <v>106</v>
      </c>
    </row>
    <row r="9" spans="1:16" ht="18" x14ac:dyDescent="0.35">
      <c r="A9" s="375">
        <v>1</v>
      </c>
      <c r="B9" s="375">
        <v>2</v>
      </c>
      <c r="C9" s="504">
        <v>6</v>
      </c>
      <c r="D9" s="505"/>
      <c r="E9" s="505"/>
      <c r="F9" s="506"/>
      <c r="G9" s="376">
        <v>7</v>
      </c>
      <c r="H9" s="376">
        <v>8</v>
      </c>
      <c r="I9" s="377">
        <v>9</v>
      </c>
      <c r="J9" s="377">
        <v>10</v>
      </c>
      <c r="K9" s="377">
        <v>9</v>
      </c>
      <c r="L9" s="377">
        <v>10</v>
      </c>
    </row>
    <row r="10" spans="1:16" ht="18.75" x14ac:dyDescent="0.3">
      <c r="A10" s="378"/>
      <c r="B10" s="379" t="s">
        <v>61</v>
      </c>
      <c r="C10" s="380"/>
      <c r="D10" s="380"/>
      <c r="E10" s="380"/>
      <c r="F10" s="380"/>
      <c r="G10" s="381"/>
      <c r="H10" s="382">
        <f>H11+H18+H28+H38+H44+H50+H54+H58+H62+H67+H74+H80+H94+H98+H124+H128+H132+H136+H140</f>
        <v>45884.200000000004</v>
      </c>
      <c r="I10" s="382" t="e">
        <f t="shared" ref="I10:K10" si="0">I11+I18+I28+I38+I44+I50+I54+I58+I62+I67+I74+I80+I94+I98+I124+I128+I132+I136+I140</f>
        <v>#REF!</v>
      </c>
      <c r="J10" s="382" t="e">
        <f t="shared" si="0"/>
        <v>#REF!</v>
      </c>
      <c r="K10" s="382">
        <f t="shared" si="0"/>
        <v>43033.4</v>
      </c>
      <c r="L10" s="383">
        <f>K10*100/H10</f>
        <v>93.786968063080522</v>
      </c>
      <c r="P10" s="16"/>
    </row>
    <row r="11" spans="1:16" s="12" customFormat="1" ht="75" x14ac:dyDescent="0.3">
      <c r="A11" s="384">
        <v>1</v>
      </c>
      <c r="B11" s="385" t="s">
        <v>289</v>
      </c>
      <c r="C11" s="386" t="s">
        <v>25</v>
      </c>
      <c r="D11" s="386" t="s">
        <v>64</v>
      </c>
      <c r="E11" s="386" t="s">
        <v>23</v>
      </c>
      <c r="F11" s="386" t="s">
        <v>110</v>
      </c>
      <c r="G11" s="386"/>
      <c r="H11" s="382">
        <f>H12+H15</f>
        <v>5018.8</v>
      </c>
      <c r="I11" s="383">
        <f>I12+I15</f>
        <v>4827.3999999999996</v>
      </c>
      <c r="J11" s="383">
        <f>J12+J15</f>
        <v>191.27979740622791</v>
      </c>
      <c r="K11" s="383">
        <f>K12+K15</f>
        <v>4827.3999999999996</v>
      </c>
      <c r="L11" s="383">
        <f>K11*100/H12</f>
        <v>105.42937014064819</v>
      </c>
    </row>
    <row r="12" spans="1:16" ht="56.25" x14ac:dyDescent="0.3">
      <c r="A12" s="384"/>
      <c r="B12" s="387" t="s">
        <v>463</v>
      </c>
      <c r="C12" s="380" t="s">
        <v>25</v>
      </c>
      <c r="D12" s="380" t="s">
        <v>73</v>
      </c>
      <c r="E12" s="380" t="s">
        <v>23</v>
      </c>
      <c r="F12" s="380" t="s">
        <v>110</v>
      </c>
      <c r="G12" s="380"/>
      <c r="H12" s="388">
        <f>H13</f>
        <v>4578.8</v>
      </c>
      <c r="I12" s="389">
        <f t="shared" ref="I12:K12" si="1">I13</f>
        <v>4409.5</v>
      </c>
      <c r="J12" s="389">
        <f t="shared" si="1"/>
        <v>96.30252467895518</v>
      </c>
      <c r="K12" s="389">
        <f t="shared" si="1"/>
        <v>4409.5</v>
      </c>
      <c r="L12" s="389">
        <f>K12*100/H12</f>
        <v>96.30252467895518</v>
      </c>
    </row>
    <row r="13" spans="1:16" ht="37.5" x14ac:dyDescent="0.3">
      <c r="A13" s="384"/>
      <c r="B13" s="390" t="str">
        <f>прил._5!B100</f>
        <v>"Мероприятия, финансируемые за счет средств дорожного фонда"</v>
      </c>
      <c r="C13" s="380" t="s">
        <v>25</v>
      </c>
      <c r="D13" s="380" t="s">
        <v>73</v>
      </c>
      <c r="E13" s="380" t="s">
        <v>23</v>
      </c>
      <c r="F13" s="380" t="s">
        <v>111</v>
      </c>
      <c r="G13" s="380"/>
      <c r="H13" s="388">
        <f>H14</f>
        <v>4578.8</v>
      </c>
      <c r="I13" s="389">
        <f t="shared" ref="I13:K13" si="2">I14</f>
        <v>4409.5</v>
      </c>
      <c r="J13" s="389">
        <f t="shared" si="2"/>
        <v>96.30252467895518</v>
      </c>
      <c r="K13" s="389">
        <f t="shared" si="2"/>
        <v>4409.5</v>
      </c>
      <c r="L13" s="389">
        <f t="shared" ref="L13:L72" si="3">K13*100/H13</f>
        <v>96.30252467895518</v>
      </c>
    </row>
    <row r="14" spans="1:16" s="15" customFormat="1" ht="37.5" x14ac:dyDescent="0.3">
      <c r="A14" s="384"/>
      <c r="B14" s="391" t="s">
        <v>78</v>
      </c>
      <c r="C14" s="380" t="s">
        <v>25</v>
      </c>
      <c r="D14" s="380" t="s">
        <v>73</v>
      </c>
      <c r="E14" s="380" t="s">
        <v>23</v>
      </c>
      <c r="F14" s="380" t="s">
        <v>111</v>
      </c>
      <c r="G14" s="380" t="s">
        <v>79</v>
      </c>
      <c r="H14" s="388">
        <v>4578.8</v>
      </c>
      <c r="I14" s="389">
        <f>прил._5!L101</f>
        <v>4409.5</v>
      </c>
      <c r="J14" s="389">
        <f>прил._5!M101</f>
        <v>96.30252467895518</v>
      </c>
      <c r="K14" s="389">
        <f>прил._5!L101</f>
        <v>4409.5</v>
      </c>
      <c r="L14" s="389">
        <f t="shared" si="3"/>
        <v>96.30252467895518</v>
      </c>
    </row>
    <row r="15" spans="1:16" s="15" customFormat="1" ht="37.5" x14ac:dyDescent="0.3">
      <c r="A15" s="384"/>
      <c r="B15" s="392" t="s">
        <v>548</v>
      </c>
      <c r="C15" s="380" t="s">
        <v>25</v>
      </c>
      <c r="D15" s="380" t="s">
        <v>66</v>
      </c>
      <c r="E15" s="380" t="s">
        <v>23</v>
      </c>
      <c r="F15" s="380" t="s">
        <v>110</v>
      </c>
      <c r="G15" s="380"/>
      <c r="H15" s="388">
        <f>H16</f>
        <v>440</v>
      </c>
      <c r="I15" s="389">
        <f t="shared" ref="I15:K16" si="4">I16</f>
        <v>417.9</v>
      </c>
      <c r="J15" s="389">
        <f t="shared" si="4"/>
        <v>94.977272727272734</v>
      </c>
      <c r="K15" s="389">
        <f t="shared" si="4"/>
        <v>417.9</v>
      </c>
      <c r="L15" s="389">
        <f t="shared" si="3"/>
        <v>94.977272727272734</v>
      </c>
    </row>
    <row r="16" spans="1:16" s="15" customFormat="1" ht="37.5" x14ac:dyDescent="0.3">
      <c r="A16" s="384"/>
      <c r="B16" s="393" t="s">
        <v>547</v>
      </c>
      <c r="C16" s="380" t="s">
        <v>25</v>
      </c>
      <c r="D16" s="380" t="s">
        <v>66</v>
      </c>
      <c r="E16" s="380" t="s">
        <v>23</v>
      </c>
      <c r="F16" s="380" t="s">
        <v>111</v>
      </c>
      <c r="G16" s="380"/>
      <c r="H16" s="388">
        <f>H17</f>
        <v>440</v>
      </c>
      <c r="I16" s="389">
        <f t="shared" si="4"/>
        <v>417.9</v>
      </c>
      <c r="J16" s="389">
        <f t="shared" si="4"/>
        <v>94.977272727272734</v>
      </c>
      <c r="K16" s="389">
        <f t="shared" si="4"/>
        <v>417.9</v>
      </c>
      <c r="L16" s="389">
        <f t="shared" si="3"/>
        <v>94.977272727272734</v>
      </c>
    </row>
    <row r="17" spans="1:12" s="15" customFormat="1" ht="37.5" x14ac:dyDescent="0.3">
      <c r="A17" s="384"/>
      <c r="B17" s="394" t="s">
        <v>78</v>
      </c>
      <c r="C17" s="380" t="s">
        <v>25</v>
      </c>
      <c r="D17" s="380" t="s">
        <v>66</v>
      </c>
      <c r="E17" s="380" t="s">
        <v>23</v>
      </c>
      <c r="F17" s="380" t="s">
        <v>111</v>
      </c>
      <c r="G17" s="380" t="s">
        <v>79</v>
      </c>
      <c r="H17" s="388">
        <v>440</v>
      </c>
      <c r="I17" s="389">
        <f>прил._5!L104</f>
        <v>417.9</v>
      </c>
      <c r="J17" s="389">
        <f>прил._5!M104</f>
        <v>94.977272727272734</v>
      </c>
      <c r="K17" s="389">
        <f>прил._5!L104</f>
        <v>417.9</v>
      </c>
      <c r="L17" s="389">
        <f t="shared" si="3"/>
        <v>94.977272727272734</v>
      </c>
    </row>
    <row r="18" spans="1:12" s="15" customFormat="1" ht="75" x14ac:dyDescent="0.3">
      <c r="A18" s="384">
        <v>2</v>
      </c>
      <c r="B18" s="385" t="str">
        <f>прил._5!B79</f>
        <v xml:space="preserve">Муниципальная программа Обеспечение безопасности населения и развития казачества на 2024-2026 годы в Новодмитриевском сельском поселении» </v>
      </c>
      <c r="C18" s="386" t="s">
        <v>30</v>
      </c>
      <c r="D18" s="386" t="s">
        <v>64</v>
      </c>
      <c r="E18" s="386" t="s">
        <v>23</v>
      </c>
      <c r="F18" s="386" t="s">
        <v>110</v>
      </c>
      <c r="G18" s="386"/>
      <c r="H18" s="382">
        <f>H19+H22+H26</f>
        <v>200.8</v>
      </c>
      <c r="I18" s="382">
        <f t="shared" ref="I18:K18" si="5">I19+I22+I26</f>
        <v>41</v>
      </c>
      <c r="J18" s="382">
        <f t="shared" si="5"/>
        <v>42</v>
      </c>
      <c r="K18" s="382">
        <f t="shared" si="5"/>
        <v>200.29999999999998</v>
      </c>
      <c r="L18" s="389">
        <f t="shared" si="3"/>
        <v>99.750996015936252</v>
      </c>
    </row>
    <row r="19" spans="1:12" s="15" customFormat="1" ht="56.25" x14ac:dyDescent="0.3">
      <c r="A19" s="384"/>
      <c r="B19" s="390" t="s">
        <v>550</v>
      </c>
      <c r="C19" s="380" t="s">
        <v>30</v>
      </c>
      <c r="D19" s="380" t="s">
        <v>73</v>
      </c>
      <c r="E19" s="380" t="s">
        <v>23</v>
      </c>
      <c r="F19" s="380" t="s">
        <v>110</v>
      </c>
      <c r="G19" s="380"/>
      <c r="H19" s="388">
        <f>H20</f>
        <v>160.80000000000001</v>
      </c>
      <c r="I19" s="388">
        <f t="shared" ref="I19:K19" si="6">I20</f>
        <v>0</v>
      </c>
      <c r="J19" s="388">
        <f t="shared" si="6"/>
        <v>0</v>
      </c>
      <c r="K19" s="388">
        <f t="shared" si="6"/>
        <v>160.69999999999999</v>
      </c>
      <c r="L19" s="389">
        <f t="shared" si="3"/>
        <v>99.937810945273611</v>
      </c>
    </row>
    <row r="20" spans="1:12" s="15" customFormat="1" ht="56.25" x14ac:dyDescent="0.3">
      <c r="A20" s="384"/>
      <c r="B20" s="395" t="s">
        <v>551</v>
      </c>
      <c r="C20" s="380" t="s">
        <v>30</v>
      </c>
      <c r="D20" s="380" t="s">
        <v>73</v>
      </c>
      <c r="E20" s="380" t="s">
        <v>23</v>
      </c>
      <c r="F20" s="380" t="s">
        <v>126</v>
      </c>
      <c r="G20" s="380"/>
      <c r="H20" s="388">
        <f>H21</f>
        <v>160.80000000000001</v>
      </c>
      <c r="I20" s="388">
        <f t="shared" ref="I20:K20" si="7">I21</f>
        <v>0</v>
      </c>
      <c r="J20" s="388">
        <f t="shared" si="7"/>
        <v>0</v>
      </c>
      <c r="K20" s="388">
        <f t="shared" si="7"/>
        <v>160.69999999999999</v>
      </c>
      <c r="L20" s="389">
        <f t="shared" si="3"/>
        <v>99.937810945273611</v>
      </c>
    </row>
    <row r="21" spans="1:12" s="15" customFormat="1" ht="37.5" x14ac:dyDescent="0.3">
      <c r="A21" s="384"/>
      <c r="B21" s="391" t="s">
        <v>78</v>
      </c>
      <c r="C21" s="380" t="s">
        <v>30</v>
      </c>
      <c r="D21" s="380" t="s">
        <v>73</v>
      </c>
      <c r="E21" s="380" t="s">
        <v>23</v>
      </c>
      <c r="F21" s="380" t="s">
        <v>126</v>
      </c>
      <c r="G21" s="380" t="s">
        <v>79</v>
      </c>
      <c r="H21" s="388">
        <f>прил._5!K82</f>
        <v>160.80000000000001</v>
      </c>
      <c r="I21" s="389"/>
      <c r="J21" s="389"/>
      <c r="K21" s="389">
        <f>прил._5!L82</f>
        <v>160.69999999999999</v>
      </c>
      <c r="L21" s="389">
        <f t="shared" si="3"/>
        <v>99.937810945273611</v>
      </c>
    </row>
    <row r="22" spans="1:12" ht="37.5" x14ac:dyDescent="0.3">
      <c r="A22" s="384"/>
      <c r="B22" s="278" t="s">
        <v>455</v>
      </c>
      <c r="C22" s="380" t="s">
        <v>30</v>
      </c>
      <c r="D22" s="380" t="s">
        <v>86</v>
      </c>
      <c r="E22" s="380" t="s">
        <v>23</v>
      </c>
      <c r="F22" s="380" t="s">
        <v>110</v>
      </c>
      <c r="G22" s="380"/>
      <c r="H22" s="388">
        <v>20</v>
      </c>
      <c r="I22" s="389">
        <v>20</v>
      </c>
      <c r="J22" s="389">
        <v>20</v>
      </c>
      <c r="K22" s="389">
        <v>20</v>
      </c>
      <c r="L22" s="389">
        <f t="shared" si="3"/>
        <v>100</v>
      </c>
    </row>
    <row r="23" spans="1:12" ht="18.75" x14ac:dyDescent="0.3">
      <c r="A23" s="384"/>
      <c r="B23" s="396" t="s">
        <v>89</v>
      </c>
      <c r="C23" s="380" t="s">
        <v>30</v>
      </c>
      <c r="D23" s="380" t="s">
        <v>86</v>
      </c>
      <c r="E23" s="380" t="s">
        <v>23</v>
      </c>
      <c r="F23" s="380" t="s">
        <v>127</v>
      </c>
      <c r="G23" s="380"/>
      <c r="H23" s="388">
        <v>20</v>
      </c>
      <c r="I23" s="389">
        <v>20</v>
      </c>
      <c r="J23" s="389">
        <v>20</v>
      </c>
      <c r="K23" s="389">
        <v>20</v>
      </c>
      <c r="L23" s="389">
        <f t="shared" si="3"/>
        <v>100</v>
      </c>
    </row>
    <row r="24" spans="1:12" ht="56.25" x14ac:dyDescent="0.3">
      <c r="A24" s="384"/>
      <c r="B24" s="397" t="s">
        <v>290</v>
      </c>
      <c r="C24" s="380" t="s">
        <v>30</v>
      </c>
      <c r="D24" s="380" t="s">
        <v>86</v>
      </c>
      <c r="E24" s="380" t="s">
        <v>23</v>
      </c>
      <c r="F24" s="380" t="s">
        <v>127</v>
      </c>
      <c r="G24" s="380" t="s">
        <v>98</v>
      </c>
      <c r="H24" s="388">
        <v>20</v>
      </c>
      <c r="I24" s="389">
        <f>прил._5!L90</f>
        <v>20</v>
      </c>
      <c r="J24" s="389">
        <f>прил._5!M90</f>
        <v>100</v>
      </c>
      <c r="K24" s="389">
        <v>20</v>
      </c>
      <c r="L24" s="389">
        <f t="shared" si="3"/>
        <v>100</v>
      </c>
    </row>
    <row r="25" spans="1:12" ht="18.75" x14ac:dyDescent="0.3">
      <c r="A25" s="384"/>
      <c r="B25" s="393" t="s">
        <v>536</v>
      </c>
      <c r="C25" s="380" t="s">
        <v>30</v>
      </c>
      <c r="D25" s="380" t="s">
        <v>87</v>
      </c>
      <c r="E25" s="380" t="s">
        <v>23</v>
      </c>
      <c r="F25" s="380" t="s">
        <v>110</v>
      </c>
      <c r="G25" s="380"/>
      <c r="H25" s="388">
        <f>H26</f>
        <v>20</v>
      </c>
      <c r="I25" s="388">
        <f t="shared" ref="I25:K26" si="8">I26</f>
        <v>21</v>
      </c>
      <c r="J25" s="388">
        <f t="shared" si="8"/>
        <v>22</v>
      </c>
      <c r="K25" s="388">
        <f t="shared" si="8"/>
        <v>19.600000000000001</v>
      </c>
      <c r="L25" s="389">
        <f t="shared" si="3"/>
        <v>98.000000000000014</v>
      </c>
    </row>
    <row r="26" spans="1:12" ht="37.5" x14ac:dyDescent="0.3">
      <c r="A26" s="384"/>
      <c r="B26" s="392" t="s">
        <v>537</v>
      </c>
      <c r="C26" s="380" t="s">
        <v>30</v>
      </c>
      <c r="D26" s="380" t="s">
        <v>87</v>
      </c>
      <c r="E26" s="380" t="s">
        <v>22</v>
      </c>
      <c r="F26" s="380" t="s">
        <v>538</v>
      </c>
      <c r="G26" s="380"/>
      <c r="H26" s="388">
        <f>H27</f>
        <v>20</v>
      </c>
      <c r="I26" s="388">
        <f t="shared" si="8"/>
        <v>21</v>
      </c>
      <c r="J26" s="388">
        <f t="shared" si="8"/>
        <v>22</v>
      </c>
      <c r="K26" s="388">
        <f t="shared" si="8"/>
        <v>19.600000000000001</v>
      </c>
      <c r="L26" s="389">
        <f t="shared" si="3"/>
        <v>98.000000000000014</v>
      </c>
    </row>
    <row r="27" spans="1:12" ht="37.5" x14ac:dyDescent="0.3">
      <c r="A27" s="384"/>
      <c r="B27" s="278" t="s">
        <v>78</v>
      </c>
      <c r="C27" s="380" t="s">
        <v>30</v>
      </c>
      <c r="D27" s="380" t="s">
        <v>87</v>
      </c>
      <c r="E27" s="380" t="s">
        <v>22</v>
      </c>
      <c r="F27" s="380" t="s">
        <v>538</v>
      </c>
      <c r="G27" s="380" t="s">
        <v>79</v>
      </c>
      <c r="H27" s="388">
        <v>20</v>
      </c>
      <c r="I27" s="388">
        <v>21</v>
      </c>
      <c r="J27" s="388">
        <v>22</v>
      </c>
      <c r="K27" s="388">
        <f>прил._5!L85</f>
        <v>19.600000000000001</v>
      </c>
      <c r="L27" s="389">
        <f t="shared" si="3"/>
        <v>98.000000000000014</v>
      </c>
    </row>
    <row r="28" spans="1:12" ht="56.25" x14ac:dyDescent="0.3">
      <c r="A28" s="384">
        <v>3</v>
      </c>
      <c r="B28" s="385" t="str">
        <f>прил._5!B147</f>
        <v>Муниципальная программа "Развитие культуры на 2024-2026 годы  в Новодмитриевском сельском поселении"</v>
      </c>
      <c r="C28" s="386" t="s">
        <v>28</v>
      </c>
      <c r="D28" s="386" t="s">
        <v>64</v>
      </c>
      <c r="E28" s="386" t="s">
        <v>23</v>
      </c>
      <c r="F28" s="386" t="s">
        <v>110</v>
      </c>
      <c r="G28" s="386"/>
      <c r="H28" s="382">
        <f>H29</f>
        <v>6661.5</v>
      </c>
      <c r="I28" s="383" t="e">
        <f t="shared" ref="I28:K28" si="9">I29</f>
        <v>#REF!</v>
      </c>
      <c r="J28" s="383" t="e">
        <f t="shared" si="9"/>
        <v>#REF!</v>
      </c>
      <c r="K28" s="383">
        <f t="shared" si="9"/>
        <v>6661.5</v>
      </c>
      <c r="L28" s="389">
        <f t="shared" si="3"/>
        <v>100</v>
      </c>
    </row>
    <row r="29" spans="1:12" ht="18.75" x14ac:dyDescent="0.3">
      <c r="A29" s="384"/>
      <c r="B29" s="398" t="s">
        <v>137</v>
      </c>
      <c r="C29" s="380" t="s">
        <v>28</v>
      </c>
      <c r="D29" s="380" t="s">
        <v>73</v>
      </c>
      <c r="E29" s="380" t="s">
        <v>23</v>
      </c>
      <c r="F29" s="380" t="s">
        <v>110</v>
      </c>
      <c r="G29" s="380"/>
      <c r="H29" s="388">
        <f>H30+H35</f>
        <v>6661.5</v>
      </c>
      <c r="I29" s="388" t="e">
        <f t="shared" ref="I29:K29" si="10">I30+I35</f>
        <v>#REF!</v>
      </c>
      <c r="J29" s="388" t="e">
        <f t="shared" si="10"/>
        <v>#REF!</v>
      </c>
      <c r="K29" s="388">
        <f t="shared" si="10"/>
        <v>6661.5</v>
      </c>
      <c r="L29" s="389">
        <f t="shared" si="3"/>
        <v>100</v>
      </c>
    </row>
    <row r="30" spans="1:12" ht="37.5" x14ac:dyDescent="0.3">
      <c r="A30" s="399"/>
      <c r="B30" s="395" t="s">
        <v>552</v>
      </c>
      <c r="C30" s="380" t="s">
        <v>28</v>
      </c>
      <c r="D30" s="380" t="s">
        <v>73</v>
      </c>
      <c r="E30" s="380" t="s">
        <v>30</v>
      </c>
      <c r="F30" s="380" t="s">
        <v>110</v>
      </c>
      <c r="G30" s="380"/>
      <c r="H30" s="388">
        <f>H31+H33</f>
        <v>6561.5</v>
      </c>
      <c r="I30" s="388">
        <f t="shared" ref="I30:K30" si="11">I31+I33</f>
        <v>6142.2</v>
      </c>
      <c r="J30" s="388">
        <f t="shared" si="11"/>
        <v>100</v>
      </c>
      <c r="K30" s="388">
        <f t="shared" si="11"/>
        <v>6561.5</v>
      </c>
      <c r="L30" s="389">
        <f t="shared" si="3"/>
        <v>100</v>
      </c>
    </row>
    <row r="31" spans="1:12" ht="37.5" x14ac:dyDescent="0.3">
      <c r="A31" s="399"/>
      <c r="B31" s="395" t="s">
        <v>553</v>
      </c>
      <c r="C31" s="380" t="s">
        <v>28</v>
      </c>
      <c r="D31" s="380" t="s">
        <v>73</v>
      </c>
      <c r="E31" s="380" t="s">
        <v>30</v>
      </c>
      <c r="F31" s="380" t="s">
        <v>112</v>
      </c>
      <c r="G31" s="380"/>
      <c r="H31" s="388">
        <f>H32</f>
        <v>6142.2</v>
      </c>
      <c r="I31" s="389">
        <f t="shared" ref="I31:K31" si="12">I32</f>
        <v>6142.2</v>
      </c>
      <c r="J31" s="389">
        <f t="shared" si="12"/>
        <v>100</v>
      </c>
      <c r="K31" s="389">
        <f t="shared" si="12"/>
        <v>6142.2</v>
      </c>
      <c r="L31" s="389">
        <f t="shared" si="3"/>
        <v>100</v>
      </c>
    </row>
    <row r="32" spans="1:12" ht="56.25" x14ac:dyDescent="0.3">
      <c r="A32" s="399"/>
      <c r="B32" s="398" t="s">
        <v>131</v>
      </c>
      <c r="C32" s="380" t="s">
        <v>28</v>
      </c>
      <c r="D32" s="380" t="s">
        <v>73</v>
      </c>
      <c r="E32" s="380" t="s">
        <v>30</v>
      </c>
      <c r="F32" s="380" t="s">
        <v>112</v>
      </c>
      <c r="G32" s="380" t="s">
        <v>98</v>
      </c>
      <c r="H32" s="388">
        <f>прил._5!K151</f>
        <v>6142.2</v>
      </c>
      <c r="I32" s="389">
        <f>прил._5!L151</f>
        <v>6142.2</v>
      </c>
      <c r="J32" s="389">
        <f>прил._5!M151</f>
        <v>100</v>
      </c>
      <c r="K32" s="389">
        <f>прил._5!L151</f>
        <v>6142.2</v>
      </c>
      <c r="L32" s="389">
        <f t="shared" si="3"/>
        <v>100</v>
      </c>
    </row>
    <row r="33" spans="1:12" ht="75" x14ac:dyDescent="0.3">
      <c r="A33" s="399"/>
      <c r="B33" s="393" t="s">
        <v>429</v>
      </c>
      <c r="C33" s="380" t="s">
        <v>28</v>
      </c>
      <c r="D33" s="380" t="s">
        <v>73</v>
      </c>
      <c r="E33" s="380" t="s">
        <v>30</v>
      </c>
      <c r="F33" s="380" t="s">
        <v>426</v>
      </c>
      <c r="G33" s="380"/>
      <c r="H33" s="388">
        <f>H34</f>
        <v>419.3</v>
      </c>
      <c r="I33" s="389">
        <f t="shared" ref="I33:K33" si="13">I34</f>
        <v>0</v>
      </c>
      <c r="J33" s="389">
        <f t="shared" si="13"/>
        <v>0</v>
      </c>
      <c r="K33" s="389">
        <f t="shared" si="13"/>
        <v>419.3</v>
      </c>
      <c r="L33" s="389">
        <f t="shared" si="3"/>
        <v>100</v>
      </c>
    </row>
    <row r="34" spans="1:12" ht="53.45" customHeight="1" x14ac:dyDescent="0.3">
      <c r="A34" s="399"/>
      <c r="B34" s="393" t="s">
        <v>97</v>
      </c>
      <c r="C34" s="380" t="s">
        <v>28</v>
      </c>
      <c r="D34" s="380" t="s">
        <v>73</v>
      </c>
      <c r="E34" s="380" t="s">
        <v>30</v>
      </c>
      <c r="F34" s="380" t="s">
        <v>426</v>
      </c>
      <c r="G34" s="380" t="s">
        <v>98</v>
      </c>
      <c r="H34" s="388">
        <v>419.3</v>
      </c>
      <c r="I34" s="389"/>
      <c r="J34" s="389"/>
      <c r="K34" s="389">
        <v>419.3</v>
      </c>
      <c r="L34" s="389">
        <f t="shared" si="3"/>
        <v>100</v>
      </c>
    </row>
    <row r="35" spans="1:12" ht="37.5" x14ac:dyDescent="0.3">
      <c r="A35" s="384"/>
      <c r="B35" s="395" t="s">
        <v>554</v>
      </c>
      <c r="C35" s="380" t="s">
        <v>28</v>
      </c>
      <c r="D35" s="380" t="s">
        <v>73</v>
      </c>
      <c r="E35" s="380" t="s">
        <v>31</v>
      </c>
      <c r="F35" s="380" t="s">
        <v>110</v>
      </c>
      <c r="G35" s="380"/>
      <c r="H35" s="388">
        <f>H36</f>
        <v>100</v>
      </c>
      <c r="I35" s="389" t="e">
        <f t="shared" ref="I35:K35" si="14">I37</f>
        <v>#REF!</v>
      </c>
      <c r="J35" s="389" t="e">
        <f t="shared" si="14"/>
        <v>#REF!</v>
      </c>
      <c r="K35" s="389">
        <f t="shared" si="14"/>
        <v>100</v>
      </c>
      <c r="L35" s="389">
        <f t="shared" si="3"/>
        <v>100</v>
      </c>
    </row>
    <row r="36" spans="1:12" ht="37.5" x14ac:dyDescent="0.3">
      <c r="A36" s="384"/>
      <c r="B36" s="278" t="s">
        <v>138</v>
      </c>
      <c r="C36" s="380" t="s">
        <v>28</v>
      </c>
      <c r="D36" s="380" t="s">
        <v>73</v>
      </c>
      <c r="E36" s="380" t="s">
        <v>31</v>
      </c>
      <c r="F36" s="380" t="s">
        <v>113</v>
      </c>
      <c r="G36" s="380"/>
      <c r="H36" s="388">
        <f>H37</f>
        <v>100</v>
      </c>
      <c r="I36" s="389" t="e">
        <f t="shared" ref="I36:K36" si="15">I37</f>
        <v>#REF!</v>
      </c>
      <c r="J36" s="389" t="e">
        <f t="shared" si="15"/>
        <v>#REF!</v>
      </c>
      <c r="K36" s="389">
        <f t="shared" si="15"/>
        <v>100</v>
      </c>
      <c r="L36" s="389">
        <f t="shared" si="3"/>
        <v>100</v>
      </c>
    </row>
    <row r="37" spans="1:12" ht="37.5" x14ac:dyDescent="0.3">
      <c r="A37" s="384"/>
      <c r="B37" s="387" t="s">
        <v>78</v>
      </c>
      <c r="C37" s="380" t="s">
        <v>28</v>
      </c>
      <c r="D37" s="380" t="s">
        <v>73</v>
      </c>
      <c r="E37" s="380" t="s">
        <v>31</v>
      </c>
      <c r="F37" s="380" t="s">
        <v>113</v>
      </c>
      <c r="G37" s="380" t="s">
        <v>79</v>
      </c>
      <c r="H37" s="388">
        <v>100</v>
      </c>
      <c r="I37" s="389" t="e">
        <f>прил._5!#REF!</f>
        <v>#REF!</v>
      </c>
      <c r="J37" s="389" t="e">
        <f>прил._5!#REF!</f>
        <v>#REF!</v>
      </c>
      <c r="K37" s="389">
        <f>прил._5!L156</f>
        <v>100</v>
      </c>
      <c r="L37" s="389">
        <f t="shared" si="3"/>
        <v>100</v>
      </c>
    </row>
    <row r="38" spans="1:12" ht="77.25" customHeight="1" x14ac:dyDescent="0.3">
      <c r="A38" s="384">
        <v>4</v>
      </c>
      <c r="B38" s="385" t="s">
        <v>555</v>
      </c>
      <c r="C38" s="386" t="s">
        <v>31</v>
      </c>
      <c r="D38" s="386" t="s">
        <v>64</v>
      </c>
      <c r="E38" s="386" t="s">
        <v>23</v>
      </c>
      <c r="F38" s="386" t="s">
        <v>110</v>
      </c>
      <c r="G38" s="386"/>
      <c r="H38" s="382">
        <f>H40</f>
        <v>325.10000000000002</v>
      </c>
      <c r="I38" s="383">
        <f>I40</f>
        <v>320.60000000000002</v>
      </c>
      <c r="J38" s="383">
        <f>J40</f>
        <v>198.47509318874958</v>
      </c>
      <c r="K38" s="383">
        <f>K40</f>
        <v>320.60000000000002</v>
      </c>
      <c r="L38" s="383">
        <f t="shared" si="3"/>
        <v>98.615810519840053</v>
      </c>
    </row>
    <row r="39" spans="1:12" ht="18.75" x14ac:dyDescent="0.3">
      <c r="A39" s="384"/>
      <c r="B39" s="395" t="s">
        <v>556</v>
      </c>
      <c r="C39" s="380" t="s">
        <v>31</v>
      </c>
      <c r="D39" s="380" t="s">
        <v>73</v>
      </c>
      <c r="E39" s="380" t="s">
        <v>23</v>
      </c>
      <c r="F39" s="380" t="s">
        <v>110</v>
      </c>
      <c r="G39" s="386"/>
      <c r="H39" s="388">
        <f>H40</f>
        <v>325.10000000000002</v>
      </c>
      <c r="I39" s="388">
        <f t="shared" ref="I39:L39" si="16">I40</f>
        <v>320.60000000000002</v>
      </c>
      <c r="J39" s="388">
        <f t="shared" si="16"/>
        <v>198.47509318874958</v>
      </c>
      <c r="K39" s="388">
        <f t="shared" si="16"/>
        <v>320.60000000000002</v>
      </c>
      <c r="L39" s="388">
        <f t="shared" si="16"/>
        <v>98.615810519840053</v>
      </c>
    </row>
    <row r="40" spans="1:12" ht="37.5" x14ac:dyDescent="0.3">
      <c r="A40" s="384"/>
      <c r="B40" s="390" t="s">
        <v>506</v>
      </c>
      <c r="C40" s="380" t="s">
        <v>31</v>
      </c>
      <c r="D40" s="380" t="s">
        <v>73</v>
      </c>
      <c r="E40" s="380" t="s">
        <v>26</v>
      </c>
      <c r="F40" s="380" t="s">
        <v>110</v>
      </c>
      <c r="G40" s="380"/>
      <c r="H40" s="388">
        <f>H41</f>
        <v>325.10000000000002</v>
      </c>
      <c r="I40" s="389">
        <f t="shared" ref="I40:K40" si="17">I41</f>
        <v>320.60000000000002</v>
      </c>
      <c r="J40" s="389">
        <f t="shared" si="17"/>
        <v>198.47509318874958</v>
      </c>
      <c r="K40" s="389">
        <f t="shared" si="17"/>
        <v>320.60000000000002</v>
      </c>
      <c r="L40" s="389">
        <f t="shared" si="3"/>
        <v>98.615810519840053</v>
      </c>
    </row>
    <row r="41" spans="1:12" ht="37.5" x14ac:dyDescent="0.3">
      <c r="A41" s="384"/>
      <c r="B41" s="400" t="s">
        <v>103</v>
      </c>
      <c r="C41" s="380" t="s">
        <v>31</v>
      </c>
      <c r="D41" s="380" t="s">
        <v>73</v>
      </c>
      <c r="E41" s="380" t="s">
        <v>26</v>
      </c>
      <c r="F41" s="380" t="s">
        <v>114</v>
      </c>
      <c r="G41" s="380"/>
      <c r="H41" s="388">
        <f>H42+H43</f>
        <v>325.10000000000002</v>
      </c>
      <c r="I41" s="389">
        <f t="shared" ref="I41:K41" si="18">I42+I43</f>
        <v>320.60000000000002</v>
      </c>
      <c r="J41" s="389">
        <f t="shared" si="18"/>
        <v>198.47509318874958</v>
      </c>
      <c r="K41" s="389">
        <f t="shared" si="18"/>
        <v>320.60000000000002</v>
      </c>
      <c r="L41" s="389">
        <f t="shared" si="3"/>
        <v>98.615810519840053</v>
      </c>
    </row>
    <row r="42" spans="1:12" ht="93.75" x14ac:dyDescent="0.3">
      <c r="A42" s="384"/>
      <c r="B42" s="401" t="s">
        <v>74</v>
      </c>
      <c r="C42" s="380" t="s">
        <v>31</v>
      </c>
      <c r="D42" s="380" t="s">
        <v>73</v>
      </c>
      <c r="E42" s="380" t="s">
        <v>26</v>
      </c>
      <c r="F42" s="380" t="s">
        <v>114</v>
      </c>
      <c r="G42" s="380" t="s">
        <v>75</v>
      </c>
      <c r="H42" s="388">
        <v>295.10000000000002</v>
      </c>
      <c r="I42" s="389">
        <f>прил._5!L175</f>
        <v>290.60000000000002</v>
      </c>
      <c r="J42" s="389">
        <f>прил._5!M175</f>
        <v>98.475093188749582</v>
      </c>
      <c r="K42" s="389">
        <f>прил._5!L175</f>
        <v>290.60000000000002</v>
      </c>
      <c r="L42" s="389">
        <f t="shared" si="3"/>
        <v>98.475093188749582</v>
      </c>
    </row>
    <row r="43" spans="1:12" ht="37.5" x14ac:dyDescent="0.3">
      <c r="A43" s="384"/>
      <c r="B43" s="402" t="s">
        <v>78</v>
      </c>
      <c r="C43" s="380" t="s">
        <v>31</v>
      </c>
      <c r="D43" s="380" t="s">
        <v>73</v>
      </c>
      <c r="E43" s="380" t="s">
        <v>26</v>
      </c>
      <c r="F43" s="380" t="s">
        <v>114</v>
      </c>
      <c r="G43" s="380" t="s">
        <v>79</v>
      </c>
      <c r="H43" s="388">
        <v>30</v>
      </c>
      <c r="I43" s="389">
        <f>прил._5!L176</f>
        <v>30</v>
      </c>
      <c r="J43" s="389">
        <f>прил._5!M176</f>
        <v>100</v>
      </c>
      <c r="K43" s="389">
        <f>прил._5!L176</f>
        <v>30</v>
      </c>
      <c r="L43" s="389">
        <f t="shared" si="3"/>
        <v>100</v>
      </c>
    </row>
    <row r="44" spans="1:12" ht="56.25" x14ac:dyDescent="0.3">
      <c r="A44" s="384">
        <v>5</v>
      </c>
      <c r="B44" s="385" t="str">
        <f>прил._5!B139</f>
        <v xml:space="preserve">Муниципальная программа "Молодежь Новодмитриевского сельского поселения Северского района на 2024-2026 годы  </v>
      </c>
      <c r="C44" s="386" t="s">
        <v>92</v>
      </c>
      <c r="D44" s="386" t="s">
        <v>64</v>
      </c>
      <c r="E44" s="386" t="s">
        <v>23</v>
      </c>
      <c r="F44" s="386" t="s">
        <v>110</v>
      </c>
      <c r="G44" s="386"/>
      <c r="H44" s="382">
        <f t="shared" ref="H44:H46" si="19">H45</f>
        <v>325.10000000000002</v>
      </c>
      <c r="I44" s="383">
        <f t="shared" ref="I44:K46" si="20">I45</f>
        <v>322.89999999999998</v>
      </c>
      <c r="J44" s="383">
        <f t="shared" si="20"/>
        <v>199.25449000338867</v>
      </c>
      <c r="K44" s="383">
        <f t="shared" si="20"/>
        <v>322.89999999999998</v>
      </c>
      <c r="L44" s="389">
        <f t="shared" si="3"/>
        <v>99.323285143032891</v>
      </c>
    </row>
    <row r="45" spans="1:12" ht="37.5" x14ac:dyDescent="0.3">
      <c r="A45" s="384"/>
      <c r="B45" s="403" t="s">
        <v>291</v>
      </c>
      <c r="C45" s="380" t="s">
        <v>92</v>
      </c>
      <c r="D45" s="380" t="s">
        <v>73</v>
      </c>
      <c r="E45" s="380" t="s">
        <v>23</v>
      </c>
      <c r="F45" s="380" t="s">
        <v>110</v>
      </c>
      <c r="G45" s="380"/>
      <c r="H45" s="388">
        <f t="shared" si="19"/>
        <v>325.10000000000002</v>
      </c>
      <c r="I45" s="389">
        <f t="shared" si="20"/>
        <v>322.89999999999998</v>
      </c>
      <c r="J45" s="389">
        <f t="shared" si="20"/>
        <v>199.25449000338867</v>
      </c>
      <c r="K45" s="389">
        <f t="shared" si="20"/>
        <v>322.89999999999998</v>
      </c>
      <c r="L45" s="389">
        <f t="shared" si="3"/>
        <v>99.323285143032891</v>
      </c>
    </row>
    <row r="46" spans="1:12" ht="75" x14ac:dyDescent="0.3">
      <c r="A46" s="384"/>
      <c r="B46" s="393" t="s">
        <v>461</v>
      </c>
      <c r="C46" s="380" t="s">
        <v>92</v>
      </c>
      <c r="D46" s="380" t="s">
        <v>73</v>
      </c>
      <c r="E46" s="380" t="s">
        <v>22</v>
      </c>
      <c r="F46" s="380" t="s">
        <v>110</v>
      </c>
      <c r="G46" s="380"/>
      <c r="H46" s="388">
        <f t="shared" si="19"/>
        <v>325.10000000000002</v>
      </c>
      <c r="I46" s="389">
        <f t="shared" si="20"/>
        <v>322.89999999999998</v>
      </c>
      <c r="J46" s="389">
        <f t="shared" si="20"/>
        <v>199.25449000338867</v>
      </c>
      <c r="K46" s="389">
        <f t="shared" si="20"/>
        <v>322.89999999999998</v>
      </c>
      <c r="L46" s="389">
        <f t="shared" si="3"/>
        <v>99.323285143032891</v>
      </c>
    </row>
    <row r="47" spans="1:12" ht="18.75" x14ac:dyDescent="0.3">
      <c r="A47" s="384"/>
      <c r="B47" s="402" t="s">
        <v>35</v>
      </c>
      <c r="C47" s="380" t="s">
        <v>92</v>
      </c>
      <c r="D47" s="380" t="s">
        <v>73</v>
      </c>
      <c r="E47" s="380" t="s">
        <v>22</v>
      </c>
      <c r="F47" s="380" t="s">
        <v>115</v>
      </c>
      <c r="G47" s="380"/>
      <c r="H47" s="388">
        <f>H48+H49</f>
        <v>325.10000000000002</v>
      </c>
      <c r="I47" s="389">
        <f t="shared" ref="I47:K47" si="21">I48+I49</f>
        <v>322.89999999999998</v>
      </c>
      <c r="J47" s="389">
        <f t="shared" si="21"/>
        <v>199.25449000338867</v>
      </c>
      <c r="K47" s="389">
        <f t="shared" si="21"/>
        <v>322.89999999999998</v>
      </c>
      <c r="L47" s="389">
        <f t="shared" si="3"/>
        <v>99.323285143032891</v>
      </c>
    </row>
    <row r="48" spans="1:12" ht="93.75" x14ac:dyDescent="0.3">
      <c r="A48" s="384"/>
      <c r="B48" s="402" t="s">
        <v>74</v>
      </c>
      <c r="C48" s="380" t="str">
        <f>прил._5!F143</f>
        <v>10</v>
      </c>
      <c r="D48" s="380" t="str">
        <f>прил._5!G143</f>
        <v>1</v>
      </c>
      <c r="E48" s="380" t="str">
        <f>прил._5!H143</f>
        <v>01</v>
      </c>
      <c r="F48" s="380" t="str">
        <f>прил._5!I143</f>
        <v>10520</v>
      </c>
      <c r="G48" s="380" t="s">
        <v>75</v>
      </c>
      <c r="H48" s="388">
        <v>295.10000000000002</v>
      </c>
      <c r="I48" s="389">
        <f>прил._5!L143</f>
        <v>292.89999999999998</v>
      </c>
      <c r="J48" s="389">
        <f>прил._5!M143</f>
        <v>99.254490003388668</v>
      </c>
      <c r="K48" s="389">
        <f>прил._5!L143</f>
        <v>292.89999999999998</v>
      </c>
      <c r="L48" s="389">
        <f t="shared" si="3"/>
        <v>99.254490003388668</v>
      </c>
    </row>
    <row r="49" spans="1:12" ht="37.5" x14ac:dyDescent="0.3">
      <c r="A49" s="384"/>
      <c r="B49" s="402" t="s">
        <v>78</v>
      </c>
      <c r="C49" s="380" t="s">
        <v>92</v>
      </c>
      <c r="D49" s="380" t="s">
        <v>73</v>
      </c>
      <c r="E49" s="380" t="s">
        <v>22</v>
      </c>
      <c r="F49" s="380" t="s">
        <v>115</v>
      </c>
      <c r="G49" s="380" t="s">
        <v>79</v>
      </c>
      <c r="H49" s="388">
        <v>30</v>
      </c>
      <c r="I49" s="389">
        <f>прил._5!L144</f>
        <v>30</v>
      </c>
      <c r="J49" s="389">
        <f>прил._5!M144</f>
        <v>100</v>
      </c>
      <c r="K49" s="389">
        <f>прил._5!L144</f>
        <v>30</v>
      </c>
      <c r="L49" s="389">
        <f t="shared" si="3"/>
        <v>100</v>
      </c>
    </row>
    <row r="50" spans="1:12" ht="75" x14ac:dyDescent="0.3">
      <c r="A50" s="384">
        <v>6</v>
      </c>
      <c r="B50" s="404" t="s">
        <v>557</v>
      </c>
      <c r="C50" s="386" t="s">
        <v>41</v>
      </c>
      <c r="D50" s="386" t="s">
        <v>64</v>
      </c>
      <c r="E50" s="386" t="s">
        <v>23</v>
      </c>
      <c r="F50" s="386" t="s">
        <v>110</v>
      </c>
      <c r="G50" s="386"/>
      <c r="H50" s="382">
        <f>H51</f>
        <v>14.4</v>
      </c>
      <c r="I50" s="382">
        <f t="shared" ref="I50:K52" si="22">I51</f>
        <v>0</v>
      </c>
      <c r="J50" s="382">
        <f t="shared" si="22"/>
        <v>0</v>
      </c>
      <c r="K50" s="382">
        <f t="shared" si="22"/>
        <v>0</v>
      </c>
      <c r="L50" s="389">
        <f t="shared" si="3"/>
        <v>0</v>
      </c>
    </row>
    <row r="51" spans="1:12" ht="37.5" x14ac:dyDescent="0.3">
      <c r="A51" s="384"/>
      <c r="B51" s="395" t="s">
        <v>442</v>
      </c>
      <c r="C51" s="380" t="s">
        <v>41</v>
      </c>
      <c r="D51" s="380" t="s">
        <v>73</v>
      </c>
      <c r="E51" s="380" t="s">
        <v>23</v>
      </c>
      <c r="F51" s="380" t="s">
        <v>110</v>
      </c>
      <c r="G51" s="380"/>
      <c r="H51" s="388">
        <f>H52</f>
        <v>14.4</v>
      </c>
      <c r="I51" s="388">
        <f t="shared" si="22"/>
        <v>0</v>
      </c>
      <c r="J51" s="388">
        <f t="shared" si="22"/>
        <v>0</v>
      </c>
      <c r="K51" s="388">
        <f t="shared" si="22"/>
        <v>0</v>
      </c>
      <c r="L51" s="389">
        <f t="shared" si="3"/>
        <v>0</v>
      </c>
    </row>
    <row r="52" spans="1:12" ht="37.5" x14ac:dyDescent="0.3">
      <c r="A52" s="399"/>
      <c r="B52" s="395" t="s">
        <v>442</v>
      </c>
      <c r="C52" s="380" t="s">
        <v>41</v>
      </c>
      <c r="D52" s="380" t="s">
        <v>73</v>
      </c>
      <c r="E52" s="380" t="s">
        <v>23</v>
      </c>
      <c r="F52" s="380" t="s">
        <v>443</v>
      </c>
      <c r="G52" s="405"/>
      <c r="H52" s="406">
        <f>H53</f>
        <v>14.4</v>
      </c>
      <c r="I52" s="406">
        <f t="shared" si="22"/>
        <v>0</v>
      </c>
      <c r="J52" s="406">
        <f t="shared" si="22"/>
        <v>0</v>
      </c>
      <c r="K52" s="406">
        <f t="shared" si="22"/>
        <v>0</v>
      </c>
      <c r="L52" s="389">
        <f t="shared" si="3"/>
        <v>0</v>
      </c>
    </row>
    <row r="53" spans="1:12" ht="37.5" x14ac:dyDescent="0.3">
      <c r="A53" s="399"/>
      <c r="B53" s="395" t="s">
        <v>100</v>
      </c>
      <c r="C53" s="380" t="s">
        <v>41</v>
      </c>
      <c r="D53" s="380" t="s">
        <v>73</v>
      </c>
      <c r="E53" s="380" t="s">
        <v>23</v>
      </c>
      <c r="F53" s="380" t="s">
        <v>443</v>
      </c>
      <c r="G53" s="405" t="s">
        <v>101</v>
      </c>
      <c r="H53" s="406">
        <v>14.4</v>
      </c>
      <c r="I53" s="389">
        <v>0</v>
      </c>
      <c r="J53" s="389">
        <v>0</v>
      </c>
      <c r="K53" s="389">
        <v>0</v>
      </c>
      <c r="L53" s="389">
        <f t="shared" si="3"/>
        <v>0</v>
      </c>
    </row>
    <row r="54" spans="1:12" s="12" customFormat="1" ht="93.75" x14ac:dyDescent="0.3">
      <c r="A54" s="399">
        <v>7</v>
      </c>
      <c r="B54" s="404" t="s">
        <v>558</v>
      </c>
      <c r="C54" s="386" t="s">
        <v>39</v>
      </c>
      <c r="D54" s="386" t="s">
        <v>64</v>
      </c>
      <c r="E54" s="386" t="s">
        <v>23</v>
      </c>
      <c r="F54" s="386" t="s">
        <v>110</v>
      </c>
      <c r="G54" s="407"/>
      <c r="H54" s="408">
        <f>H55</f>
        <v>40</v>
      </c>
      <c r="I54" s="383">
        <f t="shared" ref="I54:K54" si="23">I57</f>
        <v>40</v>
      </c>
      <c r="J54" s="383">
        <f t="shared" si="23"/>
        <v>100</v>
      </c>
      <c r="K54" s="383">
        <f t="shared" si="23"/>
        <v>40</v>
      </c>
      <c r="L54" s="389">
        <f t="shared" si="3"/>
        <v>100</v>
      </c>
    </row>
    <row r="55" spans="1:12" ht="56.25" x14ac:dyDescent="0.3">
      <c r="A55" s="399"/>
      <c r="B55" s="395" t="s">
        <v>559</v>
      </c>
      <c r="C55" s="380" t="s">
        <v>39</v>
      </c>
      <c r="D55" s="380" t="s">
        <v>73</v>
      </c>
      <c r="E55" s="380" t="s">
        <v>23</v>
      </c>
      <c r="F55" s="380" t="s">
        <v>110</v>
      </c>
      <c r="G55" s="405"/>
      <c r="H55" s="406">
        <f>H56</f>
        <v>40</v>
      </c>
      <c r="I55" s="389">
        <f t="shared" ref="I55:K56" si="24">I56</f>
        <v>40</v>
      </c>
      <c r="J55" s="389">
        <f t="shared" si="24"/>
        <v>100</v>
      </c>
      <c r="K55" s="389">
        <f t="shared" si="24"/>
        <v>40</v>
      </c>
      <c r="L55" s="389">
        <f t="shared" si="3"/>
        <v>100</v>
      </c>
    </row>
    <row r="56" spans="1:12" ht="37.5" x14ac:dyDescent="0.3">
      <c r="A56" s="399"/>
      <c r="B56" s="409" t="s">
        <v>133</v>
      </c>
      <c r="C56" s="380" t="s">
        <v>39</v>
      </c>
      <c r="D56" s="380" t="s">
        <v>73</v>
      </c>
      <c r="E56" s="380" t="s">
        <v>23</v>
      </c>
      <c r="F56" s="380" t="s">
        <v>132</v>
      </c>
      <c r="G56" s="405"/>
      <c r="H56" s="406">
        <f>H57</f>
        <v>40</v>
      </c>
      <c r="I56" s="389">
        <f t="shared" si="24"/>
        <v>40</v>
      </c>
      <c r="J56" s="389">
        <f t="shared" si="24"/>
        <v>100</v>
      </c>
      <c r="K56" s="389">
        <f t="shared" si="24"/>
        <v>40</v>
      </c>
      <c r="L56" s="389">
        <f t="shared" si="3"/>
        <v>100</v>
      </c>
    </row>
    <row r="57" spans="1:12" ht="51" customHeight="1" x14ac:dyDescent="0.3">
      <c r="A57" s="399"/>
      <c r="B57" s="409" t="s">
        <v>97</v>
      </c>
      <c r="C57" s="380" t="s">
        <v>39</v>
      </c>
      <c r="D57" s="380" t="s">
        <v>73</v>
      </c>
      <c r="E57" s="380" t="s">
        <v>23</v>
      </c>
      <c r="F57" s="380" t="s">
        <v>132</v>
      </c>
      <c r="G57" s="405" t="s">
        <v>98</v>
      </c>
      <c r="H57" s="406">
        <v>40</v>
      </c>
      <c r="I57" s="389">
        <f>прил._5!L168</f>
        <v>40</v>
      </c>
      <c r="J57" s="389">
        <f>прил._5!M168</f>
        <v>100</v>
      </c>
      <c r="K57" s="389">
        <v>40</v>
      </c>
      <c r="L57" s="389">
        <f t="shared" si="3"/>
        <v>100</v>
      </c>
    </row>
    <row r="58" spans="1:12" ht="72" customHeight="1" x14ac:dyDescent="0.3">
      <c r="A58" s="399">
        <v>8</v>
      </c>
      <c r="B58" s="410" t="s">
        <v>560</v>
      </c>
      <c r="C58" s="386" t="s">
        <v>40</v>
      </c>
      <c r="D58" s="386" t="s">
        <v>64</v>
      </c>
      <c r="E58" s="386" t="s">
        <v>23</v>
      </c>
      <c r="F58" s="386" t="s">
        <v>110</v>
      </c>
      <c r="G58" s="407"/>
      <c r="H58" s="408">
        <f>H59</f>
        <v>200</v>
      </c>
      <c r="I58" s="383">
        <f t="shared" ref="I58:K58" si="25">I61</f>
        <v>143</v>
      </c>
      <c r="J58" s="383">
        <f t="shared" si="25"/>
        <v>71.5</v>
      </c>
      <c r="K58" s="383">
        <f t="shared" si="25"/>
        <v>143</v>
      </c>
      <c r="L58" s="389">
        <f t="shared" si="3"/>
        <v>71.5</v>
      </c>
    </row>
    <row r="59" spans="1:12" ht="37.5" x14ac:dyDescent="0.3">
      <c r="A59" s="399"/>
      <c r="B59" s="411" t="s">
        <v>596</v>
      </c>
      <c r="C59" s="380" t="s">
        <v>40</v>
      </c>
      <c r="D59" s="380" t="s">
        <v>73</v>
      </c>
      <c r="E59" s="380" t="s">
        <v>23</v>
      </c>
      <c r="F59" s="380" t="s">
        <v>110</v>
      </c>
      <c r="G59" s="405"/>
      <c r="H59" s="406">
        <f>H60</f>
        <v>200</v>
      </c>
      <c r="I59" s="389">
        <f t="shared" ref="I59:K59" si="26">I61</f>
        <v>143</v>
      </c>
      <c r="J59" s="389">
        <f t="shared" si="26"/>
        <v>71.5</v>
      </c>
      <c r="K59" s="389">
        <f t="shared" si="26"/>
        <v>143</v>
      </c>
      <c r="L59" s="389">
        <f t="shared" si="3"/>
        <v>71.5</v>
      </c>
    </row>
    <row r="60" spans="1:12" ht="75" x14ac:dyDescent="0.3">
      <c r="A60" s="399"/>
      <c r="B60" s="411" t="s">
        <v>595</v>
      </c>
      <c r="C60" s="380" t="s">
        <v>40</v>
      </c>
      <c r="D60" s="380" t="s">
        <v>73</v>
      </c>
      <c r="E60" s="380" t="s">
        <v>23</v>
      </c>
      <c r="F60" s="380" t="s">
        <v>148</v>
      </c>
      <c r="G60" s="405"/>
      <c r="H60" s="406">
        <f>H61</f>
        <v>200</v>
      </c>
      <c r="I60" s="389">
        <f t="shared" ref="I60:K60" si="27">I61</f>
        <v>143</v>
      </c>
      <c r="J60" s="389">
        <f t="shared" si="27"/>
        <v>71.5</v>
      </c>
      <c r="K60" s="389">
        <f t="shared" si="27"/>
        <v>143</v>
      </c>
      <c r="L60" s="389">
        <f t="shared" si="3"/>
        <v>71.5</v>
      </c>
    </row>
    <row r="61" spans="1:12" ht="37.5" x14ac:dyDescent="0.3">
      <c r="A61" s="399"/>
      <c r="B61" s="412" t="s">
        <v>78</v>
      </c>
      <c r="C61" s="380" t="s">
        <v>40</v>
      </c>
      <c r="D61" s="380" t="s">
        <v>73</v>
      </c>
      <c r="E61" s="380" t="s">
        <v>23</v>
      </c>
      <c r="F61" s="380" t="s">
        <v>148</v>
      </c>
      <c r="G61" s="405" t="s">
        <v>79</v>
      </c>
      <c r="H61" s="406">
        <v>200</v>
      </c>
      <c r="I61" s="389">
        <f>прил._5!L66</f>
        <v>143</v>
      </c>
      <c r="J61" s="389">
        <f>прил._5!M66</f>
        <v>71.5</v>
      </c>
      <c r="K61" s="389">
        <f>прил._5!L66</f>
        <v>143</v>
      </c>
      <c r="L61" s="389">
        <f t="shared" si="3"/>
        <v>71.5</v>
      </c>
    </row>
    <row r="62" spans="1:12" ht="106.9" customHeight="1" x14ac:dyDescent="0.3">
      <c r="A62" s="399">
        <v>9</v>
      </c>
      <c r="B62" s="404" t="s">
        <v>597</v>
      </c>
      <c r="C62" s="386" t="s">
        <v>45</v>
      </c>
      <c r="D62" s="386" t="s">
        <v>64</v>
      </c>
      <c r="E62" s="386" t="s">
        <v>23</v>
      </c>
      <c r="F62" s="386" t="s">
        <v>110</v>
      </c>
      <c r="G62" s="407"/>
      <c r="H62" s="408">
        <f>H63</f>
        <v>3</v>
      </c>
      <c r="I62" s="383"/>
      <c r="J62" s="383"/>
      <c r="K62" s="383">
        <f>K63</f>
        <v>3</v>
      </c>
      <c r="L62" s="389">
        <f t="shared" si="3"/>
        <v>100</v>
      </c>
    </row>
    <row r="63" spans="1:12" ht="18.75" x14ac:dyDescent="0.3">
      <c r="A63" s="399"/>
      <c r="B63" s="413" t="s">
        <v>598</v>
      </c>
      <c r="C63" s="380" t="s">
        <v>45</v>
      </c>
      <c r="D63" s="380" t="s">
        <v>73</v>
      </c>
      <c r="E63" s="380" t="s">
        <v>23</v>
      </c>
      <c r="F63" s="380" t="s">
        <v>110</v>
      </c>
      <c r="G63" s="405"/>
      <c r="H63" s="406">
        <v>3</v>
      </c>
      <c r="I63" s="389"/>
      <c r="J63" s="389"/>
      <c r="K63" s="389">
        <f>K64</f>
        <v>3</v>
      </c>
      <c r="L63" s="389">
        <f t="shared" si="3"/>
        <v>100</v>
      </c>
    </row>
    <row r="64" spans="1:12" ht="93.75" x14ac:dyDescent="0.3">
      <c r="A64" s="399"/>
      <c r="B64" s="278" t="s">
        <v>444</v>
      </c>
      <c r="C64" s="380" t="s">
        <v>45</v>
      </c>
      <c r="D64" s="380" t="s">
        <v>73</v>
      </c>
      <c r="E64" s="380" t="s">
        <v>22</v>
      </c>
      <c r="F64" s="380" t="s">
        <v>110</v>
      </c>
      <c r="G64" s="405"/>
      <c r="H64" s="406">
        <v>3</v>
      </c>
      <c r="I64" s="389"/>
      <c r="J64" s="389"/>
      <c r="K64" s="389">
        <f>K65</f>
        <v>3</v>
      </c>
      <c r="L64" s="389">
        <f t="shared" si="3"/>
        <v>100</v>
      </c>
    </row>
    <row r="65" spans="1:15" ht="56.25" x14ac:dyDescent="0.3">
      <c r="A65" s="399"/>
      <c r="B65" s="413" t="s">
        <v>562</v>
      </c>
      <c r="C65" s="380" t="s">
        <v>45</v>
      </c>
      <c r="D65" s="380" t="s">
        <v>73</v>
      </c>
      <c r="E65" s="380" t="s">
        <v>22</v>
      </c>
      <c r="F65" s="380" t="s">
        <v>445</v>
      </c>
      <c r="G65" s="405"/>
      <c r="H65" s="406">
        <f>H66</f>
        <v>3</v>
      </c>
      <c r="I65" s="389"/>
      <c r="J65" s="389"/>
      <c r="K65" s="389">
        <f>K66</f>
        <v>3</v>
      </c>
      <c r="L65" s="389"/>
    </row>
    <row r="66" spans="1:15" ht="37.5" x14ac:dyDescent="0.3">
      <c r="A66" s="399"/>
      <c r="B66" s="414" t="s">
        <v>441</v>
      </c>
      <c r="C66" s="380" t="s">
        <v>45</v>
      </c>
      <c r="D66" s="380" t="s">
        <v>73</v>
      </c>
      <c r="E66" s="380" t="s">
        <v>22</v>
      </c>
      <c r="F66" s="380" t="s">
        <v>445</v>
      </c>
      <c r="G66" s="405" t="s">
        <v>79</v>
      </c>
      <c r="H66" s="406">
        <v>3</v>
      </c>
      <c r="I66" s="389"/>
      <c r="J66" s="389"/>
      <c r="K66" s="389">
        <f>прил._5!L95</f>
        <v>3</v>
      </c>
      <c r="L66" s="389">
        <f t="shared" si="3"/>
        <v>100</v>
      </c>
    </row>
    <row r="67" spans="1:15" ht="75" x14ac:dyDescent="0.3">
      <c r="A67" s="384">
        <v>10</v>
      </c>
      <c r="B67" s="415" t="str">
        <f>прил._5!B106</f>
        <v>Муниципальная программа "Информационное общество Северского района в Новодмитриевском сельском поселении на 2024-2026 годы"</v>
      </c>
      <c r="C67" s="386" t="s">
        <v>93</v>
      </c>
      <c r="D67" s="386" t="s">
        <v>64</v>
      </c>
      <c r="E67" s="386" t="s">
        <v>23</v>
      </c>
      <c r="F67" s="386" t="s">
        <v>110</v>
      </c>
      <c r="G67" s="386"/>
      <c r="H67" s="382">
        <f>H68+H71</f>
        <v>634.29999999999995</v>
      </c>
      <c r="I67" s="383">
        <f t="shared" ref="I67:K67" si="28">I71+I68</f>
        <v>584.79999999999995</v>
      </c>
      <c r="J67" s="383">
        <f t="shared" si="28"/>
        <v>168.61064078739074</v>
      </c>
      <c r="K67" s="383">
        <f t="shared" si="28"/>
        <v>584.79999999999995</v>
      </c>
      <c r="L67" s="389">
        <f t="shared" si="3"/>
        <v>92.196121708970509</v>
      </c>
    </row>
    <row r="68" spans="1:15" ht="37.5" x14ac:dyDescent="0.3">
      <c r="A68" s="384"/>
      <c r="B68" s="395" t="s">
        <v>563</v>
      </c>
      <c r="C68" s="380" t="s">
        <v>93</v>
      </c>
      <c r="D68" s="380" t="s">
        <v>73</v>
      </c>
      <c r="E68" s="380" t="s">
        <v>23</v>
      </c>
      <c r="F68" s="380" t="s">
        <v>110</v>
      </c>
      <c r="G68" s="380"/>
      <c r="H68" s="388">
        <f>H69</f>
        <v>150</v>
      </c>
      <c r="I68" s="389">
        <f t="shared" ref="I68:K68" si="29">I70</f>
        <v>104</v>
      </c>
      <c r="J68" s="389">
        <f t="shared" si="29"/>
        <v>69.333333333333329</v>
      </c>
      <c r="K68" s="389">
        <f t="shared" si="29"/>
        <v>104</v>
      </c>
      <c r="L68" s="389">
        <f t="shared" si="3"/>
        <v>69.333333333333329</v>
      </c>
    </row>
    <row r="69" spans="1:15" ht="37.5" x14ac:dyDescent="0.3">
      <c r="A69" s="384"/>
      <c r="B69" s="395" t="s">
        <v>55</v>
      </c>
      <c r="C69" s="380" t="s">
        <v>93</v>
      </c>
      <c r="D69" s="380" t="s">
        <v>73</v>
      </c>
      <c r="E69" s="380" t="s">
        <v>23</v>
      </c>
      <c r="F69" s="380" t="s">
        <v>116</v>
      </c>
      <c r="G69" s="380"/>
      <c r="H69" s="388">
        <f>H70</f>
        <v>150</v>
      </c>
      <c r="I69" s="388">
        <f t="shared" ref="I69:K69" si="30">I70</f>
        <v>104</v>
      </c>
      <c r="J69" s="388">
        <f t="shared" si="30"/>
        <v>69.333333333333329</v>
      </c>
      <c r="K69" s="389">
        <f t="shared" si="30"/>
        <v>104</v>
      </c>
      <c r="L69" s="389">
        <f t="shared" si="3"/>
        <v>69.333333333333329</v>
      </c>
    </row>
    <row r="70" spans="1:15" ht="37.5" x14ac:dyDescent="0.3">
      <c r="A70" s="384"/>
      <c r="B70" s="391" t="s">
        <v>78</v>
      </c>
      <c r="C70" s="380" t="s">
        <v>93</v>
      </c>
      <c r="D70" s="380" t="s">
        <v>73</v>
      </c>
      <c r="E70" s="380" t="s">
        <v>23</v>
      </c>
      <c r="F70" s="380" t="s">
        <v>116</v>
      </c>
      <c r="G70" s="380" t="s">
        <v>79</v>
      </c>
      <c r="H70" s="388">
        <v>150</v>
      </c>
      <c r="I70" s="389">
        <f>прил._5!L182</f>
        <v>104</v>
      </c>
      <c r="J70" s="389">
        <f>прил._5!M182</f>
        <v>69.333333333333329</v>
      </c>
      <c r="K70" s="389">
        <f>прил._5!L182</f>
        <v>104</v>
      </c>
      <c r="L70" s="389">
        <f t="shared" si="3"/>
        <v>69.333333333333329</v>
      </c>
    </row>
    <row r="71" spans="1:15" ht="37.5" x14ac:dyDescent="0.3">
      <c r="A71" s="384"/>
      <c r="B71" s="395" t="s">
        <v>563</v>
      </c>
      <c r="C71" s="380" t="s">
        <v>93</v>
      </c>
      <c r="D71" s="380" t="s">
        <v>66</v>
      </c>
      <c r="E71" s="380" t="s">
        <v>23</v>
      </c>
      <c r="F71" s="380" t="s">
        <v>110</v>
      </c>
      <c r="G71" s="380"/>
      <c r="H71" s="388">
        <f>H72</f>
        <v>484.3</v>
      </c>
      <c r="I71" s="389">
        <f t="shared" ref="I71:K71" si="31">I72</f>
        <v>480.8</v>
      </c>
      <c r="J71" s="389">
        <f t="shared" si="31"/>
        <v>99.277307454057407</v>
      </c>
      <c r="K71" s="389">
        <f t="shared" si="31"/>
        <v>480.8</v>
      </c>
      <c r="L71" s="389">
        <f t="shared" si="3"/>
        <v>99.277307454057407</v>
      </c>
      <c r="M71" s="17"/>
      <c r="N71" s="17"/>
      <c r="O71" s="17"/>
    </row>
    <row r="72" spans="1:15" ht="37.5" x14ac:dyDescent="0.3">
      <c r="A72" s="384"/>
      <c r="B72" s="395" t="s">
        <v>55</v>
      </c>
      <c r="C72" s="380" t="s">
        <v>93</v>
      </c>
      <c r="D72" s="380" t="s">
        <v>66</v>
      </c>
      <c r="E72" s="380" t="s">
        <v>23</v>
      </c>
      <c r="F72" s="380" t="s">
        <v>117</v>
      </c>
      <c r="G72" s="380"/>
      <c r="H72" s="388">
        <f>H73</f>
        <v>484.3</v>
      </c>
      <c r="I72" s="389">
        <f>I73</f>
        <v>480.8</v>
      </c>
      <c r="J72" s="389">
        <f>J73</f>
        <v>99.277307454057407</v>
      </c>
      <c r="K72" s="389">
        <f>K73</f>
        <v>480.8</v>
      </c>
      <c r="L72" s="389">
        <f t="shared" si="3"/>
        <v>99.277307454057407</v>
      </c>
      <c r="M72" s="17"/>
      <c r="N72" s="17"/>
      <c r="O72" s="17"/>
    </row>
    <row r="73" spans="1:15" ht="37.5" x14ac:dyDescent="0.3">
      <c r="A73" s="384"/>
      <c r="B73" s="391" t="s">
        <v>78</v>
      </c>
      <c r="C73" s="380" t="s">
        <v>93</v>
      </c>
      <c r="D73" s="380" t="s">
        <v>66</v>
      </c>
      <c r="E73" s="380" t="s">
        <v>23</v>
      </c>
      <c r="F73" s="380" t="s">
        <v>117</v>
      </c>
      <c r="G73" s="380" t="s">
        <v>79</v>
      </c>
      <c r="H73" s="388">
        <v>484.3</v>
      </c>
      <c r="I73" s="389">
        <f>прил._5!L109</f>
        <v>480.8</v>
      </c>
      <c r="J73" s="389">
        <f>прил._5!M109</f>
        <v>99.277307454057407</v>
      </c>
      <c r="K73" s="389">
        <f>прил._5!L109</f>
        <v>480.8</v>
      </c>
      <c r="L73" s="389">
        <f t="shared" ref="L73:L134" si="32">K73*100/H73</f>
        <v>99.277307454057407</v>
      </c>
      <c r="M73" s="17"/>
      <c r="N73" s="17"/>
      <c r="O73" s="17"/>
    </row>
    <row r="74" spans="1:15" ht="75" x14ac:dyDescent="0.3">
      <c r="A74" s="384">
        <v>11</v>
      </c>
      <c r="B74" s="385" t="str">
        <f>прил._5!B112</f>
        <v>Муниципальная программа "Развитие жилищно-коммунальной инфраструктуры в Новодмитриевском сельском поселении на 2024-2026 годы"</v>
      </c>
      <c r="C74" s="386" t="s">
        <v>94</v>
      </c>
      <c r="D74" s="386" t="s">
        <v>64</v>
      </c>
      <c r="E74" s="386" t="s">
        <v>23</v>
      </c>
      <c r="F74" s="386" t="s">
        <v>110</v>
      </c>
      <c r="G74" s="386"/>
      <c r="H74" s="382">
        <f>H75</f>
        <v>6358.3</v>
      </c>
      <c r="I74" s="382">
        <f t="shared" ref="I74:K74" si="33">I75</f>
        <v>5670.4</v>
      </c>
      <c r="J74" s="382">
        <f t="shared" si="33"/>
        <v>92.940617265738965</v>
      </c>
      <c r="K74" s="382">
        <f t="shared" si="33"/>
        <v>5927.5999999999995</v>
      </c>
      <c r="L74" s="389">
        <f t="shared" si="32"/>
        <v>93.226176808266359</v>
      </c>
    </row>
    <row r="75" spans="1:15" ht="37.5" x14ac:dyDescent="0.3">
      <c r="A75" s="384"/>
      <c r="B75" s="393" t="s">
        <v>458</v>
      </c>
      <c r="C75" s="380" t="s">
        <v>94</v>
      </c>
      <c r="D75" s="380" t="s">
        <v>66</v>
      </c>
      <c r="E75" s="380" t="s">
        <v>23</v>
      </c>
      <c r="F75" s="380" t="s">
        <v>110</v>
      </c>
      <c r="G75" s="380"/>
      <c r="H75" s="388">
        <f>H76+H78</f>
        <v>6358.3</v>
      </c>
      <c r="I75" s="388">
        <f t="shared" ref="I75:K75" si="34">I76+I78</f>
        <v>5670.4</v>
      </c>
      <c r="J75" s="388">
        <f t="shared" si="34"/>
        <v>92.940617265738965</v>
      </c>
      <c r="K75" s="388">
        <f t="shared" si="34"/>
        <v>5927.5999999999995</v>
      </c>
      <c r="L75" s="389">
        <f t="shared" si="32"/>
        <v>93.226176808266359</v>
      </c>
    </row>
    <row r="76" spans="1:15" ht="37.5" x14ac:dyDescent="0.3">
      <c r="A76" s="384"/>
      <c r="B76" s="416" t="str">
        <f>прил._5!B114</f>
        <v>Мероприятия в области коммунального хозяйства</v>
      </c>
      <c r="C76" s="380" t="s">
        <v>94</v>
      </c>
      <c r="D76" s="380" t="s">
        <v>66</v>
      </c>
      <c r="E76" s="380" t="s">
        <v>23</v>
      </c>
      <c r="F76" s="380" t="s">
        <v>128</v>
      </c>
      <c r="G76" s="380"/>
      <c r="H76" s="388">
        <f>H77</f>
        <v>6101.1</v>
      </c>
      <c r="I76" s="389">
        <f t="shared" ref="I76:K76" si="35">I77</f>
        <v>5670.4</v>
      </c>
      <c r="J76" s="389">
        <f t="shared" si="35"/>
        <v>92.940617265738965</v>
      </c>
      <c r="K76" s="389">
        <f t="shared" si="35"/>
        <v>5670.4</v>
      </c>
      <c r="L76" s="389">
        <f t="shared" si="32"/>
        <v>92.940617265738965</v>
      </c>
    </row>
    <row r="77" spans="1:15" ht="37.5" x14ac:dyDescent="0.3">
      <c r="A77" s="384"/>
      <c r="B77" s="387" t="s">
        <v>78</v>
      </c>
      <c r="C77" s="380" t="s">
        <v>94</v>
      </c>
      <c r="D77" s="380" t="s">
        <v>66</v>
      </c>
      <c r="E77" s="380" t="s">
        <v>23</v>
      </c>
      <c r="F77" s="380" t="s">
        <v>128</v>
      </c>
      <c r="G77" s="380" t="s">
        <v>79</v>
      </c>
      <c r="H77" s="388">
        <f>прил._5!K115</f>
        <v>6101.1</v>
      </c>
      <c r="I77" s="389">
        <f>прил._5!L115</f>
        <v>5670.4</v>
      </c>
      <c r="J77" s="389">
        <f>прил._5!M115</f>
        <v>92.940617265738965</v>
      </c>
      <c r="K77" s="389">
        <f>прил._5!L115</f>
        <v>5670.4</v>
      </c>
      <c r="L77" s="389">
        <f t="shared" si="32"/>
        <v>92.940617265738965</v>
      </c>
    </row>
    <row r="78" spans="1:15" ht="93.75" x14ac:dyDescent="0.3">
      <c r="A78" s="384"/>
      <c r="B78" s="393" t="s">
        <v>539</v>
      </c>
      <c r="C78" s="380" t="s">
        <v>94</v>
      </c>
      <c r="D78" s="380" t="s">
        <v>66</v>
      </c>
      <c r="E78" s="380" t="s">
        <v>23</v>
      </c>
      <c r="F78" s="380" t="s">
        <v>426</v>
      </c>
      <c r="G78" s="380"/>
      <c r="H78" s="388">
        <f>H79</f>
        <v>257.2</v>
      </c>
      <c r="I78" s="388">
        <f t="shared" ref="I78:K78" si="36">I79</f>
        <v>0</v>
      </c>
      <c r="J78" s="388">
        <f t="shared" si="36"/>
        <v>0</v>
      </c>
      <c r="K78" s="388">
        <f t="shared" si="36"/>
        <v>257.2</v>
      </c>
      <c r="L78" s="389">
        <f t="shared" si="32"/>
        <v>100</v>
      </c>
    </row>
    <row r="79" spans="1:15" ht="37.5" x14ac:dyDescent="0.3">
      <c r="A79" s="384"/>
      <c r="B79" s="417" t="s">
        <v>78</v>
      </c>
      <c r="C79" s="380" t="s">
        <v>94</v>
      </c>
      <c r="D79" s="380" t="s">
        <v>66</v>
      </c>
      <c r="E79" s="380" t="s">
        <v>23</v>
      </c>
      <c r="F79" s="380" t="s">
        <v>426</v>
      </c>
      <c r="G79" s="380" t="s">
        <v>79</v>
      </c>
      <c r="H79" s="388">
        <v>257.2</v>
      </c>
      <c r="I79" s="389"/>
      <c r="J79" s="389"/>
      <c r="K79" s="389">
        <v>257.2</v>
      </c>
      <c r="L79" s="389">
        <f t="shared" si="32"/>
        <v>100</v>
      </c>
    </row>
    <row r="80" spans="1:15" ht="75" x14ac:dyDescent="0.3">
      <c r="A80" s="384">
        <v>12</v>
      </c>
      <c r="B80" s="385" t="str">
        <f>прил._5!B123</f>
        <v>Муниципальная программа "Благоустройство территории поселения в Новодмитриевском сельском поселении на 2024-2026 годы"</v>
      </c>
      <c r="C80" s="386" t="s">
        <v>95</v>
      </c>
      <c r="D80" s="386" t="s">
        <v>64</v>
      </c>
      <c r="E80" s="386" t="s">
        <v>23</v>
      </c>
      <c r="F80" s="386" t="s">
        <v>110</v>
      </c>
      <c r="G80" s="386"/>
      <c r="H80" s="382">
        <f>H81+H84+H87</f>
        <v>11035</v>
      </c>
      <c r="I80" s="382">
        <f t="shared" ref="I80:K80" si="37">I81+I84+I87</f>
        <v>4660.5999999999995</v>
      </c>
      <c r="J80" s="382">
        <f t="shared" si="37"/>
        <v>252.59162913406985</v>
      </c>
      <c r="K80" s="382">
        <f t="shared" si="37"/>
        <v>9112.9</v>
      </c>
      <c r="L80" s="389">
        <f t="shared" si="32"/>
        <v>82.581785228817395</v>
      </c>
    </row>
    <row r="81" spans="1:12" ht="56.25" x14ac:dyDescent="0.3">
      <c r="A81" s="384"/>
      <c r="B81" s="393" t="s">
        <v>459</v>
      </c>
      <c r="C81" s="380" t="s">
        <v>95</v>
      </c>
      <c r="D81" s="380" t="s">
        <v>73</v>
      </c>
      <c r="E81" s="380" t="s">
        <v>23</v>
      </c>
      <c r="F81" s="380" t="s">
        <v>110</v>
      </c>
      <c r="G81" s="380"/>
      <c r="H81" s="388">
        <f>H82</f>
        <v>280</v>
      </c>
      <c r="I81" s="389">
        <f t="shared" ref="I81:K81" si="38">I83</f>
        <v>193.2</v>
      </c>
      <c r="J81" s="389">
        <f t="shared" si="38"/>
        <v>69</v>
      </c>
      <c r="K81" s="389">
        <f t="shared" si="38"/>
        <v>193.2</v>
      </c>
      <c r="L81" s="389">
        <f t="shared" si="32"/>
        <v>69</v>
      </c>
    </row>
    <row r="82" spans="1:12" ht="18.75" x14ac:dyDescent="0.3">
      <c r="A82" s="384"/>
      <c r="B82" s="395" t="s">
        <v>564</v>
      </c>
      <c r="C82" s="380" t="s">
        <v>95</v>
      </c>
      <c r="D82" s="380" t="s">
        <v>73</v>
      </c>
      <c r="E82" s="380" t="s">
        <v>23</v>
      </c>
      <c r="F82" s="380" t="s">
        <v>118</v>
      </c>
      <c r="G82" s="380"/>
      <c r="H82" s="388">
        <f>H83</f>
        <v>280</v>
      </c>
      <c r="I82" s="389">
        <f t="shared" ref="I82:K82" si="39">I83</f>
        <v>193.2</v>
      </c>
      <c r="J82" s="389">
        <f t="shared" si="39"/>
        <v>69</v>
      </c>
      <c r="K82" s="389">
        <f t="shared" si="39"/>
        <v>193.2</v>
      </c>
      <c r="L82" s="389">
        <f t="shared" si="32"/>
        <v>69</v>
      </c>
    </row>
    <row r="83" spans="1:12" ht="37.5" x14ac:dyDescent="0.3">
      <c r="A83" s="384"/>
      <c r="B83" s="387" t="s">
        <v>78</v>
      </c>
      <c r="C83" s="380" t="s">
        <v>95</v>
      </c>
      <c r="D83" s="380" t="s">
        <v>73</v>
      </c>
      <c r="E83" s="380" t="s">
        <v>23</v>
      </c>
      <c r="F83" s="380" t="s">
        <v>118</v>
      </c>
      <c r="G83" s="380" t="s">
        <v>79</v>
      </c>
      <c r="H83" s="388">
        <f>прил._5!K126</f>
        <v>280</v>
      </c>
      <c r="I83" s="389">
        <f>прил._5!L126</f>
        <v>193.2</v>
      </c>
      <c r="J83" s="389">
        <f>прил._5!M126</f>
        <v>69</v>
      </c>
      <c r="K83" s="389">
        <f>прил._5!L126</f>
        <v>193.2</v>
      </c>
      <c r="L83" s="389">
        <f t="shared" si="32"/>
        <v>69</v>
      </c>
    </row>
    <row r="84" spans="1:12" ht="56.25" x14ac:dyDescent="0.3">
      <c r="A84" s="384"/>
      <c r="B84" s="395" t="s">
        <v>565</v>
      </c>
      <c r="C84" s="380" t="s">
        <v>95</v>
      </c>
      <c r="D84" s="380" t="s">
        <v>66</v>
      </c>
      <c r="E84" s="380" t="s">
        <v>23</v>
      </c>
      <c r="F84" s="380" t="s">
        <v>110</v>
      </c>
      <c r="G84" s="380"/>
      <c r="H84" s="388">
        <f>H85</f>
        <v>313</v>
      </c>
      <c r="I84" s="389">
        <f t="shared" ref="I84:K84" si="40">I86</f>
        <v>266.7</v>
      </c>
      <c r="J84" s="389">
        <f t="shared" si="40"/>
        <v>85.2076677316294</v>
      </c>
      <c r="K84" s="389">
        <f t="shared" si="40"/>
        <v>266.7</v>
      </c>
      <c r="L84" s="389">
        <f t="shared" si="32"/>
        <v>85.2076677316294</v>
      </c>
    </row>
    <row r="85" spans="1:12" ht="37.5" x14ac:dyDescent="0.3">
      <c r="A85" s="384"/>
      <c r="B85" s="395" t="s">
        <v>566</v>
      </c>
      <c r="C85" s="380" t="s">
        <v>95</v>
      </c>
      <c r="D85" s="380" t="s">
        <v>66</v>
      </c>
      <c r="E85" s="380" t="s">
        <v>23</v>
      </c>
      <c r="F85" s="380" t="s">
        <v>119</v>
      </c>
      <c r="G85" s="380"/>
      <c r="H85" s="388">
        <f>H86</f>
        <v>313</v>
      </c>
      <c r="I85" s="389">
        <f t="shared" ref="I85:K85" si="41">I86</f>
        <v>266.7</v>
      </c>
      <c r="J85" s="389">
        <f t="shared" si="41"/>
        <v>85.2076677316294</v>
      </c>
      <c r="K85" s="389">
        <f t="shared" si="41"/>
        <v>266.7</v>
      </c>
      <c r="L85" s="389">
        <f t="shared" si="32"/>
        <v>85.2076677316294</v>
      </c>
    </row>
    <row r="86" spans="1:12" ht="37.5" x14ac:dyDescent="0.3">
      <c r="A86" s="384"/>
      <c r="B86" s="418" t="s">
        <v>78</v>
      </c>
      <c r="C86" s="380" t="s">
        <v>95</v>
      </c>
      <c r="D86" s="380" t="s">
        <v>66</v>
      </c>
      <c r="E86" s="380" t="s">
        <v>23</v>
      </c>
      <c r="F86" s="380" t="s">
        <v>119</v>
      </c>
      <c r="G86" s="380" t="s">
        <v>79</v>
      </c>
      <c r="H86" s="388">
        <f>прил._5!K129</f>
        <v>313</v>
      </c>
      <c r="I86" s="389">
        <f>прил._5!L129</f>
        <v>266.7</v>
      </c>
      <c r="J86" s="389">
        <f>прил._5!M129</f>
        <v>85.2076677316294</v>
      </c>
      <c r="K86" s="389">
        <f>прил._5!L129</f>
        <v>266.7</v>
      </c>
      <c r="L86" s="389">
        <f t="shared" si="32"/>
        <v>85.2076677316294</v>
      </c>
    </row>
    <row r="87" spans="1:12" ht="56.25" x14ac:dyDescent="0.3">
      <c r="A87" s="384"/>
      <c r="B87" s="395" t="s">
        <v>567</v>
      </c>
      <c r="C87" s="380" t="s">
        <v>95</v>
      </c>
      <c r="D87" s="380" t="s">
        <v>88</v>
      </c>
      <c r="E87" s="380" t="s">
        <v>23</v>
      </c>
      <c r="F87" s="380" t="s">
        <v>110</v>
      </c>
      <c r="G87" s="380"/>
      <c r="H87" s="388">
        <f>H93+H91+H89</f>
        <v>10442</v>
      </c>
      <c r="I87" s="388">
        <f t="shared" ref="I87:K87" si="42">I93+I91+I89</f>
        <v>4200.7</v>
      </c>
      <c r="J87" s="388">
        <f t="shared" si="42"/>
        <v>98.383961402440463</v>
      </c>
      <c r="K87" s="388">
        <f t="shared" si="42"/>
        <v>8653</v>
      </c>
      <c r="L87" s="388">
        <f>K87*100/H87</f>
        <v>82.867266807125077</v>
      </c>
    </row>
    <row r="88" spans="1:12" ht="18.75" x14ac:dyDescent="0.3">
      <c r="A88" s="384"/>
      <c r="B88" s="419" t="s">
        <v>427</v>
      </c>
      <c r="C88" s="380" t="s">
        <v>95</v>
      </c>
      <c r="D88" s="380" t="s">
        <v>88</v>
      </c>
      <c r="E88" s="380" t="s">
        <v>23</v>
      </c>
      <c r="F88" s="380" t="s">
        <v>428</v>
      </c>
      <c r="G88" s="380"/>
      <c r="H88" s="388">
        <f>H89</f>
        <v>1720</v>
      </c>
      <c r="I88" s="389">
        <f t="shared" ref="I88:K88" si="43">I89</f>
        <v>0</v>
      </c>
      <c r="J88" s="389">
        <f t="shared" si="43"/>
        <v>0</v>
      </c>
      <c r="K88" s="389">
        <f t="shared" si="43"/>
        <v>0</v>
      </c>
      <c r="L88" s="389">
        <f t="shared" si="32"/>
        <v>0</v>
      </c>
    </row>
    <row r="89" spans="1:12" ht="37.5" x14ac:dyDescent="0.3">
      <c r="A89" s="384"/>
      <c r="B89" s="412" t="s">
        <v>78</v>
      </c>
      <c r="C89" s="380" t="s">
        <v>95</v>
      </c>
      <c r="D89" s="380" t="s">
        <v>88</v>
      </c>
      <c r="E89" s="380" t="s">
        <v>23</v>
      </c>
      <c r="F89" s="380" t="s">
        <v>428</v>
      </c>
      <c r="G89" s="380" t="s">
        <v>79</v>
      </c>
      <c r="H89" s="388">
        <v>1720</v>
      </c>
      <c r="I89" s="389"/>
      <c r="J89" s="389"/>
      <c r="K89" s="389">
        <v>0</v>
      </c>
      <c r="L89" s="389">
        <f t="shared" si="32"/>
        <v>0</v>
      </c>
    </row>
    <row r="90" spans="1:12" ht="18.75" x14ac:dyDescent="0.3">
      <c r="A90" s="384"/>
      <c r="B90" s="417" t="s">
        <v>460</v>
      </c>
      <c r="C90" s="380" t="s">
        <v>95</v>
      </c>
      <c r="D90" s="380" t="s">
        <v>88</v>
      </c>
      <c r="E90" s="380" t="s">
        <v>23</v>
      </c>
      <c r="F90" s="380" t="s">
        <v>120</v>
      </c>
      <c r="G90" s="380"/>
      <c r="H90" s="388">
        <f>H91</f>
        <v>4269.7</v>
      </c>
      <c r="I90" s="389" t="e">
        <f>#REF!</f>
        <v>#REF!</v>
      </c>
      <c r="J90" s="389" t="e">
        <f>#REF!</f>
        <v>#REF!</v>
      </c>
      <c r="K90" s="389">
        <f>K91</f>
        <v>4200.7</v>
      </c>
      <c r="L90" s="389">
        <f t="shared" si="32"/>
        <v>98.383961402440463</v>
      </c>
    </row>
    <row r="91" spans="1:12" ht="37.5" x14ac:dyDescent="0.3">
      <c r="A91" s="384"/>
      <c r="B91" s="387" t="s">
        <v>78</v>
      </c>
      <c r="C91" s="380" t="s">
        <v>95</v>
      </c>
      <c r="D91" s="380" t="s">
        <v>88</v>
      </c>
      <c r="E91" s="380" t="s">
        <v>23</v>
      </c>
      <c r="F91" s="380" t="s">
        <v>120</v>
      </c>
      <c r="G91" s="380" t="s">
        <v>79</v>
      </c>
      <c r="H91" s="388">
        <f>прил._5!K134</f>
        <v>4269.7</v>
      </c>
      <c r="I91" s="389">
        <f>прил._5!L134</f>
        <v>4200.7</v>
      </c>
      <c r="J91" s="389">
        <f>прил._5!M134</f>
        <v>98.383961402440463</v>
      </c>
      <c r="K91" s="389">
        <f>прил._5!L134</f>
        <v>4200.7</v>
      </c>
      <c r="L91" s="389">
        <f t="shared" si="32"/>
        <v>98.383961402440463</v>
      </c>
    </row>
    <row r="92" spans="1:12" ht="37.5" x14ac:dyDescent="0.3">
      <c r="A92" s="384"/>
      <c r="B92" s="312" t="s">
        <v>482</v>
      </c>
      <c r="C92" s="380" t="s">
        <v>95</v>
      </c>
      <c r="D92" s="380" t="s">
        <v>88</v>
      </c>
      <c r="E92" s="380" t="s">
        <v>23</v>
      </c>
      <c r="F92" s="380" t="s">
        <v>481</v>
      </c>
      <c r="G92" s="380"/>
      <c r="H92" s="388">
        <f>H93</f>
        <v>4452.3</v>
      </c>
      <c r="I92" s="388">
        <f t="shared" ref="I92:K92" si="44">I93</f>
        <v>0</v>
      </c>
      <c r="J92" s="388">
        <f t="shared" si="44"/>
        <v>0</v>
      </c>
      <c r="K92" s="388">
        <f t="shared" si="44"/>
        <v>4452.3</v>
      </c>
      <c r="L92" s="389">
        <v>0</v>
      </c>
    </row>
    <row r="93" spans="1:12" ht="37.5" x14ac:dyDescent="0.3">
      <c r="A93" s="384"/>
      <c r="B93" s="312" t="s">
        <v>483</v>
      </c>
      <c r="C93" s="380" t="s">
        <v>95</v>
      </c>
      <c r="D93" s="380" t="s">
        <v>88</v>
      </c>
      <c r="E93" s="380" t="s">
        <v>23</v>
      </c>
      <c r="F93" s="380" t="s">
        <v>481</v>
      </c>
      <c r="G93" s="380" t="s">
        <v>79</v>
      </c>
      <c r="H93" s="388">
        <v>4452.3</v>
      </c>
      <c r="I93" s="389"/>
      <c r="J93" s="389"/>
      <c r="K93" s="389">
        <f>прил._5!L136</f>
        <v>4452.3</v>
      </c>
      <c r="L93" s="389">
        <v>0</v>
      </c>
    </row>
    <row r="94" spans="1:12" ht="37.5" x14ac:dyDescent="0.3">
      <c r="A94" s="378">
        <v>13</v>
      </c>
      <c r="B94" s="420" t="s">
        <v>71</v>
      </c>
      <c r="C94" s="386" t="s">
        <v>72</v>
      </c>
      <c r="D94" s="386" t="s">
        <v>64</v>
      </c>
      <c r="E94" s="386" t="s">
        <v>23</v>
      </c>
      <c r="F94" s="386" t="s">
        <v>110</v>
      </c>
      <c r="G94" s="386"/>
      <c r="H94" s="382">
        <f>H95</f>
        <v>1217.3</v>
      </c>
      <c r="I94" s="383">
        <f t="shared" ref="I94:K94" si="45">I97</f>
        <v>1216.0999999999999</v>
      </c>
      <c r="J94" s="383">
        <f t="shared" si="45"/>
        <v>99.901421178016918</v>
      </c>
      <c r="K94" s="383">
        <f t="shared" si="45"/>
        <v>1216.0999999999999</v>
      </c>
      <c r="L94" s="389">
        <f t="shared" si="32"/>
        <v>99.901421178016918</v>
      </c>
    </row>
    <row r="95" spans="1:12" ht="18.75" x14ac:dyDescent="0.3">
      <c r="A95" s="378"/>
      <c r="B95" s="400" t="s">
        <v>50</v>
      </c>
      <c r="C95" s="380" t="s">
        <v>72</v>
      </c>
      <c r="D95" s="380" t="s">
        <v>73</v>
      </c>
      <c r="E95" s="380" t="s">
        <v>23</v>
      </c>
      <c r="F95" s="380" t="s">
        <v>110</v>
      </c>
      <c r="G95" s="380"/>
      <c r="H95" s="388">
        <f>H96</f>
        <v>1217.3</v>
      </c>
      <c r="I95" s="389">
        <f>прил._5!L31</f>
        <v>1216.0999999999999</v>
      </c>
      <c r="J95" s="389">
        <f>прил._5!M31</f>
        <v>99.901421178016918</v>
      </c>
      <c r="K95" s="389">
        <f>K96</f>
        <v>1216.0999999999999</v>
      </c>
      <c r="L95" s="389">
        <f t="shared" si="32"/>
        <v>99.901421178016918</v>
      </c>
    </row>
    <row r="96" spans="1:12" ht="37.5" x14ac:dyDescent="0.3">
      <c r="A96" s="378"/>
      <c r="B96" s="400" t="s">
        <v>67</v>
      </c>
      <c r="C96" s="380" t="s">
        <v>72</v>
      </c>
      <c r="D96" s="380" t="s">
        <v>73</v>
      </c>
      <c r="E96" s="380" t="s">
        <v>23</v>
      </c>
      <c r="F96" s="380" t="s">
        <v>121</v>
      </c>
      <c r="G96" s="380"/>
      <c r="H96" s="388">
        <f>H97</f>
        <v>1217.3</v>
      </c>
      <c r="I96" s="389">
        <f t="shared" ref="I96:K96" si="46">I97</f>
        <v>1216.0999999999999</v>
      </c>
      <c r="J96" s="389">
        <f t="shared" si="46"/>
        <v>99.901421178016918</v>
      </c>
      <c r="K96" s="389">
        <f t="shared" si="46"/>
        <v>1216.0999999999999</v>
      </c>
      <c r="L96" s="389">
        <f t="shared" si="32"/>
        <v>99.901421178016918</v>
      </c>
    </row>
    <row r="97" spans="1:12" ht="93.75" x14ac:dyDescent="0.3">
      <c r="A97" s="378"/>
      <c r="B97" s="400" t="s">
        <v>74</v>
      </c>
      <c r="C97" s="380" t="s">
        <v>72</v>
      </c>
      <c r="D97" s="380" t="s">
        <v>73</v>
      </c>
      <c r="E97" s="380" t="s">
        <v>23</v>
      </c>
      <c r="F97" s="380" t="s">
        <v>121</v>
      </c>
      <c r="G97" s="380" t="s">
        <v>75</v>
      </c>
      <c r="H97" s="388">
        <f>прил._5!K31</f>
        <v>1217.3</v>
      </c>
      <c r="I97" s="389">
        <f>прил._5!L31</f>
        <v>1216.0999999999999</v>
      </c>
      <c r="J97" s="389">
        <f>прил._5!M31</f>
        <v>99.901421178016918</v>
      </c>
      <c r="K97" s="389">
        <f>прил._5!L31</f>
        <v>1216.0999999999999</v>
      </c>
      <c r="L97" s="389">
        <f t="shared" si="32"/>
        <v>99.901421178016918</v>
      </c>
    </row>
    <row r="98" spans="1:12" ht="18.75" x14ac:dyDescent="0.3">
      <c r="A98" s="378">
        <v>14</v>
      </c>
      <c r="B98" s="420" t="s">
        <v>51</v>
      </c>
      <c r="C98" s="386" t="s">
        <v>77</v>
      </c>
      <c r="D98" s="386" t="s">
        <v>64</v>
      </c>
      <c r="E98" s="386" t="s">
        <v>23</v>
      </c>
      <c r="F98" s="386" t="s">
        <v>110</v>
      </c>
      <c r="G98" s="386"/>
      <c r="H98" s="382">
        <f>H99+H109+H115+H119+H112</f>
        <v>10174.200000000001</v>
      </c>
      <c r="I98" s="382">
        <f t="shared" ref="I98:K98" si="47">I99+I109+I115+I119</f>
        <v>9995</v>
      </c>
      <c r="J98" s="382">
        <f t="shared" si="47"/>
        <v>892.33774283905336</v>
      </c>
      <c r="K98" s="382">
        <f t="shared" si="47"/>
        <v>9997.5</v>
      </c>
      <c r="L98" s="383">
        <f t="shared" si="32"/>
        <v>98.263254113345511</v>
      </c>
    </row>
    <row r="99" spans="1:12" ht="18.75" x14ac:dyDescent="0.3">
      <c r="A99" s="378"/>
      <c r="B99" s="400" t="s">
        <v>51</v>
      </c>
      <c r="C99" s="380" t="s">
        <v>77</v>
      </c>
      <c r="D99" s="380" t="s">
        <v>73</v>
      </c>
      <c r="E99" s="380" t="s">
        <v>23</v>
      </c>
      <c r="F99" s="380" t="s">
        <v>110</v>
      </c>
      <c r="G99" s="380"/>
      <c r="H99" s="388">
        <f>H100+H106+H108</f>
        <v>9476.6</v>
      </c>
      <c r="I99" s="388">
        <f t="shared" ref="I99:K99" si="48">I100+I106+I108</f>
        <v>9313.4</v>
      </c>
      <c r="J99" s="388">
        <f t="shared" si="48"/>
        <v>589.01315267511904</v>
      </c>
      <c r="K99" s="388">
        <f t="shared" si="48"/>
        <v>9313.4</v>
      </c>
      <c r="L99" s="389">
        <f t="shared" si="32"/>
        <v>98.277863368718741</v>
      </c>
    </row>
    <row r="100" spans="1:12" ht="37.5" x14ac:dyDescent="0.3">
      <c r="A100" s="384"/>
      <c r="B100" s="400" t="s">
        <v>67</v>
      </c>
      <c r="C100" s="380" t="s">
        <v>77</v>
      </c>
      <c r="D100" s="380" t="s">
        <v>73</v>
      </c>
      <c r="E100" s="380" t="s">
        <v>23</v>
      </c>
      <c r="F100" s="380" t="s">
        <v>121</v>
      </c>
      <c r="G100" s="380"/>
      <c r="H100" s="388">
        <f>H101+H102+H104+H103</f>
        <v>6636.7999999999993</v>
      </c>
      <c r="I100" s="388">
        <f t="shared" ref="I100:K100" si="49">I101+I102+I104+I103</f>
        <v>6473.5999999999985</v>
      </c>
      <c r="J100" s="388">
        <f t="shared" si="49"/>
        <v>389.01315267511904</v>
      </c>
      <c r="K100" s="388">
        <f t="shared" si="49"/>
        <v>6473.5999999999985</v>
      </c>
      <c r="L100" s="389">
        <f t="shared" si="32"/>
        <v>97.540983606557376</v>
      </c>
    </row>
    <row r="101" spans="1:12" ht="93.75" x14ac:dyDescent="0.3">
      <c r="A101" s="384"/>
      <c r="B101" s="400" t="s">
        <v>74</v>
      </c>
      <c r="C101" s="380" t="s">
        <v>77</v>
      </c>
      <c r="D101" s="380" t="s">
        <v>73</v>
      </c>
      <c r="E101" s="380" t="s">
        <v>23</v>
      </c>
      <c r="F101" s="380" t="s">
        <v>121</v>
      </c>
      <c r="G101" s="380" t="s">
        <v>75</v>
      </c>
      <c r="H101" s="388">
        <f>прил._5!K36</f>
        <v>5236</v>
      </c>
      <c r="I101" s="389">
        <f>прил._5!L36</f>
        <v>5211.2</v>
      </c>
      <c r="J101" s="389">
        <f>прил._5!M36</f>
        <v>99.526355996944233</v>
      </c>
      <c r="K101" s="389">
        <f>прил._5!L36</f>
        <v>5211.2</v>
      </c>
      <c r="L101" s="389">
        <f t="shared" si="32"/>
        <v>99.526355996944233</v>
      </c>
    </row>
    <row r="102" spans="1:12" ht="37.5" x14ac:dyDescent="0.3">
      <c r="A102" s="384"/>
      <c r="B102" s="400" t="s">
        <v>78</v>
      </c>
      <c r="C102" s="380" t="s">
        <v>77</v>
      </c>
      <c r="D102" s="380" t="s">
        <v>73</v>
      </c>
      <c r="E102" s="380" t="s">
        <v>23</v>
      </c>
      <c r="F102" s="380" t="s">
        <v>121</v>
      </c>
      <c r="G102" s="380" t="s">
        <v>79</v>
      </c>
      <c r="H102" s="388">
        <f>прил._5!K37</f>
        <v>1377.9</v>
      </c>
      <c r="I102" s="389">
        <f>прил._5!L37</f>
        <v>1239.5999999999999</v>
      </c>
      <c r="J102" s="389">
        <f>прил._5!M37</f>
        <v>89.962987154365322</v>
      </c>
      <c r="K102" s="389">
        <f>прил._5!L37</f>
        <v>1239.5999999999999</v>
      </c>
      <c r="L102" s="389">
        <f t="shared" si="32"/>
        <v>89.962987154365322</v>
      </c>
    </row>
    <row r="103" spans="1:12" ht="37.5" x14ac:dyDescent="0.3">
      <c r="A103" s="384"/>
      <c r="B103" s="421" t="s">
        <v>100</v>
      </c>
      <c r="C103" s="380" t="s">
        <v>77</v>
      </c>
      <c r="D103" s="380" t="s">
        <v>73</v>
      </c>
      <c r="E103" s="380" t="s">
        <v>23</v>
      </c>
      <c r="F103" s="380" t="s">
        <v>121</v>
      </c>
      <c r="G103" s="380" t="s">
        <v>101</v>
      </c>
      <c r="H103" s="388">
        <f>прил._5!K38</f>
        <v>1.9</v>
      </c>
      <c r="I103" s="388">
        <f>прил._5!L38</f>
        <v>1.9</v>
      </c>
      <c r="J103" s="388">
        <f>прил._5!M38</f>
        <v>100</v>
      </c>
      <c r="K103" s="388">
        <f>прил._5!L38</f>
        <v>1.9</v>
      </c>
      <c r="L103" s="389">
        <f t="shared" si="32"/>
        <v>100</v>
      </c>
    </row>
    <row r="104" spans="1:12" ht="18.75" x14ac:dyDescent="0.3">
      <c r="A104" s="384"/>
      <c r="B104" s="400" t="s">
        <v>80</v>
      </c>
      <c r="C104" s="380" t="s">
        <v>77</v>
      </c>
      <c r="D104" s="380" t="s">
        <v>73</v>
      </c>
      <c r="E104" s="380" t="s">
        <v>23</v>
      </c>
      <c r="F104" s="380" t="s">
        <v>121</v>
      </c>
      <c r="G104" s="380" t="s">
        <v>81</v>
      </c>
      <c r="H104" s="388">
        <f>прил._5!K39</f>
        <v>21</v>
      </c>
      <c r="I104" s="388">
        <f>прил._5!L39</f>
        <v>20.9</v>
      </c>
      <c r="J104" s="388">
        <f>прил._5!M39</f>
        <v>99.523809523809518</v>
      </c>
      <c r="K104" s="388">
        <f>прил._5!L39</f>
        <v>20.9</v>
      </c>
      <c r="L104" s="389">
        <f t="shared" si="32"/>
        <v>99.523809523809518</v>
      </c>
    </row>
    <row r="105" spans="1:12" ht="18.75" x14ac:dyDescent="0.3">
      <c r="A105" s="384"/>
      <c r="B105" s="422" t="s">
        <v>139</v>
      </c>
      <c r="C105" s="380" t="s">
        <v>77</v>
      </c>
      <c r="D105" s="380" t="s">
        <v>73</v>
      </c>
      <c r="E105" s="380" t="s">
        <v>23</v>
      </c>
      <c r="F105" s="380" t="s">
        <v>140</v>
      </c>
      <c r="G105" s="380"/>
      <c r="H105" s="388">
        <f>H106</f>
        <v>2484.6999999999998</v>
      </c>
      <c r="I105" s="388">
        <f t="shared" ref="I105:K105" si="50">I106</f>
        <v>2484.6999999999998</v>
      </c>
      <c r="J105" s="388">
        <f t="shared" si="50"/>
        <v>100</v>
      </c>
      <c r="K105" s="389">
        <f t="shared" si="50"/>
        <v>2484.6999999999998</v>
      </c>
      <c r="L105" s="389">
        <f t="shared" si="32"/>
        <v>100</v>
      </c>
    </row>
    <row r="106" spans="1:12" ht="18.75" x14ac:dyDescent="0.3">
      <c r="A106" s="384"/>
      <c r="B106" s="400" t="s">
        <v>80</v>
      </c>
      <c r="C106" s="380" t="s">
        <v>77</v>
      </c>
      <c r="D106" s="380" t="s">
        <v>73</v>
      </c>
      <c r="E106" s="380" t="s">
        <v>23</v>
      </c>
      <c r="F106" s="380" t="s">
        <v>140</v>
      </c>
      <c r="G106" s="380" t="s">
        <v>81</v>
      </c>
      <c r="H106" s="388">
        <f>прил._5!K70</f>
        <v>2484.6999999999998</v>
      </c>
      <c r="I106" s="388">
        <f>прил._5!L70</f>
        <v>2484.6999999999998</v>
      </c>
      <c r="J106" s="388">
        <f>прил._5!M70</f>
        <v>100</v>
      </c>
      <c r="K106" s="388">
        <f>прил._5!L70</f>
        <v>2484.6999999999998</v>
      </c>
      <c r="L106" s="389">
        <f t="shared" si="32"/>
        <v>100</v>
      </c>
    </row>
    <row r="107" spans="1:12" ht="56.25" x14ac:dyDescent="0.3">
      <c r="A107" s="399"/>
      <c r="B107" s="413" t="s">
        <v>568</v>
      </c>
      <c r="C107" s="380" t="s">
        <v>77</v>
      </c>
      <c r="D107" s="380" t="s">
        <v>73</v>
      </c>
      <c r="E107" s="380" t="s">
        <v>23</v>
      </c>
      <c r="F107" s="380" t="s">
        <v>125</v>
      </c>
      <c r="G107" s="380"/>
      <c r="H107" s="388">
        <f>H108</f>
        <v>355.1</v>
      </c>
      <c r="I107" s="389">
        <f>прил._5!L72</f>
        <v>355.1</v>
      </c>
      <c r="J107" s="389">
        <f>прил._5!M72</f>
        <v>100</v>
      </c>
      <c r="K107" s="389">
        <f>K108</f>
        <v>355.1</v>
      </c>
      <c r="L107" s="389">
        <f t="shared" si="32"/>
        <v>100</v>
      </c>
    </row>
    <row r="108" spans="1:12" ht="93.75" x14ac:dyDescent="0.3">
      <c r="A108" s="399"/>
      <c r="B108" s="400" t="s">
        <v>74</v>
      </c>
      <c r="C108" s="380" t="s">
        <v>77</v>
      </c>
      <c r="D108" s="380" t="s">
        <v>73</v>
      </c>
      <c r="E108" s="380" t="s">
        <v>23</v>
      </c>
      <c r="F108" s="380" t="s">
        <v>125</v>
      </c>
      <c r="G108" s="380" t="s">
        <v>75</v>
      </c>
      <c r="H108" s="388">
        <f>прил._5!K76</f>
        <v>355.1</v>
      </c>
      <c r="I108" s="388">
        <f>прил._5!L76</f>
        <v>355.1</v>
      </c>
      <c r="J108" s="388">
        <f>прил._5!M76</f>
        <v>100</v>
      </c>
      <c r="K108" s="388">
        <f>прил._5!L71</f>
        <v>355.1</v>
      </c>
      <c r="L108" s="389">
        <f t="shared" si="32"/>
        <v>100</v>
      </c>
    </row>
    <row r="109" spans="1:12" ht="18.75" x14ac:dyDescent="0.3">
      <c r="A109" s="384"/>
      <c r="B109" s="400" t="s">
        <v>54</v>
      </c>
      <c r="C109" s="380" t="s">
        <v>77</v>
      </c>
      <c r="D109" s="380" t="s">
        <v>66</v>
      </c>
      <c r="E109" s="380" t="s">
        <v>23</v>
      </c>
      <c r="F109" s="380" t="s">
        <v>110</v>
      </c>
      <c r="G109" s="380"/>
      <c r="H109" s="388">
        <f>H110</f>
        <v>3.8</v>
      </c>
      <c r="I109" s="389">
        <v>3.8</v>
      </c>
      <c r="J109" s="389">
        <v>3.8</v>
      </c>
      <c r="K109" s="389">
        <f>K110</f>
        <v>3.8</v>
      </c>
      <c r="L109" s="389">
        <f t="shared" si="32"/>
        <v>100</v>
      </c>
    </row>
    <row r="110" spans="1:12" ht="75" x14ac:dyDescent="0.3">
      <c r="A110" s="384"/>
      <c r="B110" s="422" t="s">
        <v>464</v>
      </c>
      <c r="C110" s="380" t="s">
        <v>77</v>
      </c>
      <c r="D110" s="380" t="s">
        <v>66</v>
      </c>
      <c r="E110" s="380" t="s">
        <v>23</v>
      </c>
      <c r="F110" s="380" t="s">
        <v>122</v>
      </c>
      <c r="G110" s="380"/>
      <c r="H110" s="388">
        <v>3.8</v>
      </c>
      <c r="I110" s="389">
        <v>3.8</v>
      </c>
      <c r="J110" s="389">
        <v>3.8</v>
      </c>
      <c r="K110" s="389">
        <f>K111</f>
        <v>3.8</v>
      </c>
      <c r="L110" s="389">
        <f t="shared" si="32"/>
        <v>100</v>
      </c>
    </row>
    <row r="111" spans="1:12" ht="37.5" x14ac:dyDescent="0.3">
      <c r="A111" s="384"/>
      <c r="B111" s="400" t="s">
        <v>78</v>
      </c>
      <c r="C111" s="380" t="s">
        <v>77</v>
      </c>
      <c r="D111" s="380" t="s">
        <v>66</v>
      </c>
      <c r="E111" s="380" t="s">
        <v>23</v>
      </c>
      <c r="F111" s="380" t="s">
        <v>122</v>
      </c>
      <c r="G111" s="380" t="s">
        <v>79</v>
      </c>
      <c r="H111" s="388">
        <v>3.8</v>
      </c>
      <c r="I111" s="389">
        <f>прил._5!L42</f>
        <v>3.8</v>
      </c>
      <c r="J111" s="389">
        <f>прил._5!M42</f>
        <v>100</v>
      </c>
      <c r="K111" s="389">
        <f>прил._5!L42</f>
        <v>3.8</v>
      </c>
      <c r="L111" s="389">
        <f t="shared" si="32"/>
        <v>100</v>
      </c>
    </row>
    <row r="112" spans="1:12" ht="37.5" x14ac:dyDescent="0.3">
      <c r="A112" s="384"/>
      <c r="B112" s="400" t="s">
        <v>53</v>
      </c>
      <c r="C112" s="380" t="s">
        <v>77</v>
      </c>
      <c r="D112" s="380" t="s">
        <v>83</v>
      </c>
      <c r="E112" s="380" t="s">
        <v>23</v>
      </c>
      <c r="F112" s="380" t="s">
        <v>110</v>
      </c>
      <c r="G112" s="380"/>
      <c r="H112" s="388">
        <f>H113</f>
        <v>10</v>
      </c>
      <c r="I112" s="389">
        <f t="shared" ref="I112:K112" si="51">I114</f>
        <v>0</v>
      </c>
      <c r="J112" s="389">
        <f t="shared" si="51"/>
        <v>0</v>
      </c>
      <c r="K112" s="389">
        <f t="shared" si="51"/>
        <v>0</v>
      </c>
      <c r="L112" s="389">
        <f t="shared" si="32"/>
        <v>0</v>
      </c>
    </row>
    <row r="113" spans="1:256" ht="18.75" x14ac:dyDescent="0.3">
      <c r="A113" s="384"/>
      <c r="B113" s="400" t="s">
        <v>84</v>
      </c>
      <c r="C113" s="380" t="s">
        <v>77</v>
      </c>
      <c r="D113" s="380" t="s">
        <v>83</v>
      </c>
      <c r="E113" s="380" t="s">
        <v>23</v>
      </c>
      <c r="F113" s="380" t="s">
        <v>123</v>
      </c>
      <c r="G113" s="380"/>
      <c r="H113" s="388">
        <v>10</v>
      </c>
      <c r="I113" s="389">
        <f t="shared" ref="I113:K113" si="52">I114</f>
        <v>0</v>
      </c>
      <c r="J113" s="389">
        <f t="shared" si="52"/>
        <v>0</v>
      </c>
      <c r="K113" s="389">
        <f t="shared" si="52"/>
        <v>0</v>
      </c>
      <c r="L113" s="389">
        <f t="shared" si="32"/>
        <v>0</v>
      </c>
    </row>
    <row r="114" spans="1:256" ht="18.75" x14ac:dyDescent="0.3">
      <c r="A114" s="384"/>
      <c r="B114" s="421" t="s">
        <v>80</v>
      </c>
      <c r="C114" s="380" t="s">
        <v>77</v>
      </c>
      <c r="D114" s="380" t="s">
        <v>83</v>
      </c>
      <c r="E114" s="380" t="s">
        <v>23</v>
      </c>
      <c r="F114" s="380" t="s">
        <v>123</v>
      </c>
      <c r="G114" s="380" t="s">
        <v>81</v>
      </c>
      <c r="H114" s="388">
        <v>10</v>
      </c>
      <c r="I114" s="389">
        <f>прил._5!L57</f>
        <v>0</v>
      </c>
      <c r="J114" s="389">
        <f>прил._5!M57</f>
        <v>0</v>
      </c>
      <c r="K114" s="389">
        <f>прил._5!N57</f>
        <v>0</v>
      </c>
      <c r="L114" s="389">
        <f t="shared" si="32"/>
        <v>0</v>
      </c>
    </row>
    <row r="115" spans="1:256" ht="37.5" x14ac:dyDescent="0.3">
      <c r="A115" s="384"/>
      <c r="B115" s="423" t="s">
        <v>49</v>
      </c>
      <c r="C115" s="380" t="s">
        <v>77</v>
      </c>
      <c r="D115" s="380" t="s">
        <v>87</v>
      </c>
      <c r="E115" s="380" t="s">
        <v>23</v>
      </c>
      <c r="F115" s="380" t="s">
        <v>110</v>
      </c>
      <c r="G115" s="380"/>
      <c r="H115" s="388">
        <f>H116</f>
        <v>613.1</v>
      </c>
      <c r="I115" s="388">
        <f t="shared" ref="I115:K115" si="53">I116</f>
        <v>607.1</v>
      </c>
      <c r="J115" s="388">
        <f t="shared" si="53"/>
        <v>99.52459016393442</v>
      </c>
      <c r="K115" s="388">
        <f t="shared" si="53"/>
        <v>609.6</v>
      </c>
      <c r="L115" s="389">
        <f>L116</f>
        <v>99.42913064752895</v>
      </c>
    </row>
    <row r="116" spans="1:256" ht="18.75" x14ac:dyDescent="0.3">
      <c r="A116" s="399"/>
      <c r="B116" s="387" t="s">
        <v>99</v>
      </c>
      <c r="C116" s="380" t="s">
        <v>77</v>
      </c>
      <c r="D116" s="380" t="s">
        <v>87</v>
      </c>
      <c r="E116" s="380" t="s">
        <v>23</v>
      </c>
      <c r="F116" s="380" t="s">
        <v>124</v>
      </c>
      <c r="G116" s="380"/>
      <c r="H116" s="388">
        <f>H118+H117</f>
        <v>613.1</v>
      </c>
      <c r="I116" s="388">
        <f t="shared" ref="I116:K116" si="54">I118+I117</f>
        <v>607.1</v>
      </c>
      <c r="J116" s="388">
        <f t="shared" si="54"/>
        <v>99.52459016393442</v>
      </c>
      <c r="K116" s="388">
        <f t="shared" si="54"/>
        <v>609.6</v>
      </c>
      <c r="L116" s="389">
        <f t="shared" si="32"/>
        <v>99.42913064752895</v>
      </c>
    </row>
    <row r="117" spans="1:256" ht="37.5" x14ac:dyDescent="0.3">
      <c r="A117" s="399"/>
      <c r="B117" s="395" t="s">
        <v>441</v>
      </c>
      <c r="C117" s="380" t="s">
        <v>77</v>
      </c>
      <c r="D117" s="380" t="s">
        <v>87</v>
      </c>
      <c r="E117" s="380" t="s">
        <v>23</v>
      </c>
      <c r="F117" s="380" t="s">
        <v>124</v>
      </c>
      <c r="G117" s="380" t="s">
        <v>79</v>
      </c>
      <c r="H117" s="388">
        <v>3.1</v>
      </c>
      <c r="I117" s="389"/>
      <c r="J117" s="389"/>
      <c r="K117" s="389">
        <v>2.5</v>
      </c>
      <c r="L117" s="389">
        <f t="shared" si="32"/>
        <v>80.645161290322577</v>
      </c>
    </row>
    <row r="118" spans="1:256" ht="37.5" x14ac:dyDescent="0.3">
      <c r="A118" s="399"/>
      <c r="B118" s="387" t="s">
        <v>100</v>
      </c>
      <c r="C118" s="380" t="s">
        <v>77</v>
      </c>
      <c r="D118" s="380" t="s">
        <v>87</v>
      </c>
      <c r="E118" s="380" t="s">
        <v>23</v>
      </c>
      <c r="F118" s="380" t="s">
        <v>124</v>
      </c>
      <c r="G118" s="380" t="s">
        <v>101</v>
      </c>
      <c r="H118" s="388">
        <v>610</v>
      </c>
      <c r="I118" s="389">
        <f>прил._5!L163</f>
        <v>607.1</v>
      </c>
      <c r="J118" s="389">
        <f>прил._5!M163</f>
        <v>99.52459016393442</v>
      </c>
      <c r="K118" s="389">
        <f>прил._5!L163</f>
        <v>607.1</v>
      </c>
      <c r="L118" s="389">
        <f t="shared" si="32"/>
        <v>99.52459016393442</v>
      </c>
    </row>
    <row r="119" spans="1:256" ht="18.75" x14ac:dyDescent="0.3">
      <c r="A119" s="399"/>
      <c r="B119" s="278" t="s">
        <v>282</v>
      </c>
      <c r="C119" s="424" t="s">
        <v>77</v>
      </c>
      <c r="D119" s="424" t="s">
        <v>130</v>
      </c>
      <c r="E119" s="424" t="s">
        <v>23</v>
      </c>
      <c r="F119" s="424" t="s">
        <v>110</v>
      </c>
      <c r="G119" s="425"/>
      <c r="H119" s="426">
        <f>H121+H123</f>
        <v>70.7</v>
      </c>
      <c r="I119" s="427">
        <f t="shared" ref="I119:K119" si="55">I122+I120</f>
        <v>70.7</v>
      </c>
      <c r="J119" s="427">
        <f t="shared" si="55"/>
        <v>200</v>
      </c>
      <c r="K119" s="427">
        <f t="shared" si="55"/>
        <v>70.7</v>
      </c>
      <c r="L119" s="389">
        <f t="shared" si="32"/>
        <v>100</v>
      </c>
    </row>
    <row r="120" spans="1:256" ht="75" x14ac:dyDescent="0.3">
      <c r="A120" s="399"/>
      <c r="B120" s="278" t="s">
        <v>283</v>
      </c>
      <c r="C120" s="424" t="s">
        <v>77</v>
      </c>
      <c r="D120" s="424" t="s">
        <v>130</v>
      </c>
      <c r="E120" s="424" t="s">
        <v>23</v>
      </c>
      <c r="F120" s="424" t="s">
        <v>284</v>
      </c>
      <c r="G120" s="425"/>
      <c r="H120" s="426">
        <f>H121</f>
        <v>36</v>
      </c>
      <c r="I120" s="426">
        <f t="shared" ref="I120:K120" si="56">I121</f>
        <v>36</v>
      </c>
      <c r="J120" s="426">
        <f t="shared" si="56"/>
        <v>100</v>
      </c>
      <c r="K120" s="428">
        <f t="shared" si="56"/>
        <v>36</v>
      </c>
      <c r="L120" s="389">
        <f t="shared" si="32"/>
        <v>100</v>
      </c>
    </row>
    <row r="121" spans="1:256" ht="18.75" x14ac:dyDescent="0.3">
      <c r="A121" s="399"/>
      <c r="B121" s="429" t="s">
        <v>68</v>
      </c>
      <c r="C121" s="424" t="s">
        <v>77</v>
      </c>
      <c r="D121" s="424" t="s">
        <v>130</v>
      </c>
      <c r="E121" s="424" t="s">
        <v>23</v>
      </c>
      <c r="F121" s="424" t="s">
        <v>284</v>
      </c>
      <c r="G121" s="425" t="s">
        <v>69</v>
      </c>
      <c r="H121" s="426">
        <v>36</v>
      </c>
      <c r="I121" s="427">
        <f>прил._5!L45</f>
        <v>36</v>
      </c>
      <c r="J121" s="427">
        <f>прил._5!M45</f>
        <v>100</v>
      </c>
      <c r="K121" s="427">
        <f>прил._5!L45</f>
        <v>36</v>
      </c>
      <c r="L121" s="389">
        <f t="shared" si="32"/>
        <v>100</v>
      </c>
    </row>
    <row r="122" spans="1:256" ht="37.5" x14ac:dyDescent="0.3">
      <c r="A122" s="399"/>
      <c r="B122" s="278" t="s">
        <v>293</v>
      </c>
      <c r="C122" s="424" t="s">
        <v>77</v>
      </c>
      <c r="D122" s="424" t="s">
        <v>130</v>
      </c>
      <c r="E122" s="424" t="s">
        <v>23</v>
      </c>
      <c r="F122" s="424" t="s">
        <v>285</v>
      </c>
      <c r="G122" s="425"/>
      <c r="H122" s="426">
        <f>H123</f>
        <v>34.700000000000003</v>
      </c>
      <c r="I122" s="426">
        <f t="shared" ref="I122:K122" si="57">I123</f>
        <v>34.700000000000003</v>
      </c>
      <c r="J122" s="426">
        <f t="shared" si="57"/>
        <v>100</v>
      </c>
      <c r="K122" s="430">
        <f t="shared" si="57"/>
        <v>34.700000000000003</v>
      </c>
      <c r="L122" s="389">
        <f t="shared" si="32"/>
        <v>100</v>
      </c>
    </row>
    <row r="123" spans="1:256" ht="18.75" x14ac:dyDescent="0.3">
      <c r="A123" s="399"/>
      <c r="B123" s="429" t="s">
        <v>68</v>
      </c>
      <c r="C123" s="424" t="s">
        <v>77</v>
      </c>
      <c r="D123" s="424" t="s">
        <v>130</v>
      </c>
      <c r="E123" s="424" t="s">
        <v>23</v>
      </c>
      <c r="F123" s="424" t="s">
        <v>285</v>
      </c>
      <c r="G123" s="425" t="s">
        <v>69</v>
      </c>
      <c r="H123" s="426">
        <v>34.700000000000003</v>
      </c>
      <c r="I123" s="427">
        <f>прил._5!L47</f>
        <v>34.700000000000003</v>
      </c>
      <c r="J123" s="427">
        <f>прил._5!M47</f>
        <v>100</v>
      </c>
      <c r="K123" s="427">
        <f>прил._5!L47</f>
        <v>34.700000000000003</v>
      </c>
      <c r="L123" s="389">
        <f t="shared" si="32"/>
        <v>100</v>
      </c>
    </row>
    <row r="124" spans="1:256" ht="37.5" x14ac:dyDescent="0.3">
      <c r="A124" s="399">
        <v>15</v>
      </c>
      <c r="B124" s="431" t="s">
        <v>144</v>
      </c>
      <c r="C124" s="432" t="s">
        <v>142</v>
      </c>
      <c r="D124" s="432" t="s">
        <v>64</v>
      </c>
      <c r="E124" s="432" t="s">
        <v>23</v>
      </c>
      <c r="F124" s="432" t="s">
        <v>110</v>
      </c>
      <c r="G124" s="432"/>
      <c r="H124" s="382">
        <f>H125</f>
        <v>0.4</v>
      </c>
      <c r="I124" s="383">
        <f t="shared" ref="I124:K124" si="58">I127</f>
        <v>0</v>
      </c>
      <c r="J124" s="383">
        <f t="shared" si="58"/>
        <v>0</v>
      </c>
      <c r="K124" s="383">
        <f t="shared" si="58"/>
        <v>0</v>
      </c>
      <c r="L124" s="389">
        <f t="shared" si="32"/>
        <v>0</v>
      </c>
    </row>
    <row r="125" spans="1:256" ht="37.5" x14ac:dyDescent="0.3">
      <c r="A125" s="399"/>
      <c r="B125" s="395" t="s">
        <v>144</v>
      </c>
      <c r="C125" s="433" t="s">
        <v>142</v>
      </c>
      <c r="D125" s="433" t="s">
        <v>66</v>
      </c>
      <c r="E125" s="433" t="s">
        <v>23</v>
      </c>
      <c r="F125" s="433" t="s">
        <v>110</v>
      </c>
      <c r="G125" s="433"/>
      <c r="H125" s="388">
        <f>H126</f>
        <v>0.4</v>
      </c>
      <c r="I125" s="434">
        <f t="shared" ref="I125:K125" si="59">I127</f>
        <v>0</v>
      </c>
      <c r="J125" s="434">
        <f t="shared" si="59"/>
        <v>0</v>
      </c>
      <c r="K125" s="434">
        <f t="shared" si="59"/>
        <v>0</v>
      </c>
      <c r="L125" s="389">
        <f t="shared" si="32"/>
        <v>0</v>
      </c>
    </row>
    <row r="126" spans="1:256" ht="37.5" x14ac:dyDescent="0.3">
      <c r="A126" s="399"/>
      <c r="B126" s="395" t="s">
        <v>67</v>
      </c>
      <c r="C126" s="380" t="s">
        <v>142</v>
      </c>
      <c r="D126" s="380" t="s">
        <v>66</v>
      </c>
      <c r="E126" s="380" t="s">
        <v>23</v>
      </c>
      <c r="F126" s="380" t="s">
        <v>121</v>
      </c>
      <c r="G126" s="380"/>
      <c r="H126" s="388">
        <f>H127</f>
        <v>0.4</v>
      </c>
      <c r="I126" s="389">
        <f t="shared" ref="I126:K126" si="60">I127</f>
        <v>0</v>
      </c>
      <c r="J126" s="389">
        <f t="shared" si="60"/>
        <v>0</v>
      </c>
      <c r="K126" s="389">
        <f t="shared" si="60"/>
        <v>0</v>
      </c>
      <c r="L126" s="389">
        <f t="shared" si="32"/>
        <v>0</v>
      </c>
    </row>
    <row r="127" spans="1:256" ht="56.25" x14ac:dyDescent="0.3">
      <c r="A127" s="399"/>
      <c r="B127" s="188" t="s">
        <v>147</v>
      </c>
      <c r="C127" s="380" t="s">
        <v>142</v>
      </c>
      <c r="D127" s="380" t="s">
        <v>66</v>
      </c>
      <c r="E127" s="380" t="s">
        <v>23</v>
      </c>
      <c r="F127" s="380" t="s">
        <v>121</v>
      </c>
      <c r="G127" s="380" t="s">
        <v>79</v>
      </c>
      <c r="H127" s="388">
        <v>0.4</v>
      </c>
      <c r="I127" s="389">
        <f>прил._5!L19</f>
        <v>0</v>
      </c>
      <c r="J127" s="389">
        <f>прил._5!M19</f>
        <v>0</v>
      </c>
      <c r="K127" s="389">
        <v>0</v>
      </c>
      <c r="L127" s="389">
        <f t="shared" si="32"/>
        <v>0</v>
      </c>
    </row>
    <row r="128" spans="1:256" customFormat="1" ht="37.5" x14ac:dyDescent="0.3">
      <c r="A128" s="399"/>
      <c r="B128" s="188" t="str">
        <f>прил._5!B184</f>
        <v>Обслуживание государственного (муниципального) внутреннего долга</v>
      </c>
      <c r="C128" s="433" t="str">
        <f>прил._5!F185</f>
        <v>54</v>
      </c>
      <c r="D128" s="433" t="str">
        <f>прил._5!G185</f>
        <v>0</v>
      </c>
      <c r="E128" s="433" t="str">
        <f>прил._5!H185</f>
        <v>00</v>
      </c>
      <c r="F128" s="433" t="str">
        <f>прил._5!I185</f>
        <v>00000</v>
      </c>
      <c r="G128" s="435"/>
      <c r="H128" s="436">
        <f>H129</f>
        <v>2.5</v>
      </c>
      <c r="I128" s="434">
        <f t="shared" ref="I128:K130" si="61">I129</f>
        <v>2.2999999999999998</v>
      </c>
      <c r="J128" s="434">
        <f t="shared" si="61"/>
        <v>91.999999999999986</v>
      </c>
      <c r="K128" s="389">
        <f t="shared" si="61"/>
        <v>2.2999999999999998</v>
      </c>
      <c r="L128" s="389">
        <f t="shared" si="32"/>
        <v>91.999999999999986</v>
      </c>
      <c r="M128" s="70"/>
      <c r="N128" s="70"/>
      <c r="O128" s="70"/>
      <c r="P128" s="70"/>
      <c r="Q128" s="70"/>
      <c r="R128" s="70"/>
      <c r="S128" s="70"/>
      <c r="T128" s="70"/>
      <c r="U128" s="70"/>
      <c r="V128" s="70"/>
      <c r="W128" s="70"/>
      <c r="X128" s="70"/>
      <c r="Y128" s="70"/>
      <c r="Z128" s="70"/>
      <c r="AA128" s="70"/>
      <c r="AB128" s="70"/>
      <c r="AC128" s="70"/>
      <c r="AD128" s="70"/>
      <c r="AE128" s="70"/>
      <c r="AF128" s="70"/>
      <c r="AG128" s="70"/>
      <c r="AH128" s="70"/>
      <c r="AI128" s="70"/>
      <c r="AJ128" s="70"/>
      <c r="AK128" s="70"/>
      <c r="AL128" s="70"/>
      <c r="AM128" s="70"/>
      <c r="AN128" s="70"/>
      <c r="AO128" s="70"/>
      <c r="AP128" s="70"/>
      <c r="AQ128" s="70"/>
      <c r="AR128" s="70"/>
      <c r="AS128" s="70"/>
      <c r="AT128" s="70"/>
      <c r="AU128" s="70"/>
      <c r="AV128" s="70"/>
      <c r="AW128" s="70"/>
      <c r="AX128" s="70"/>
      <c r="AY128" s="70"/>
      <c r="AZ128" s="70"/>
      <c r="BA128" s="70"/>
      <c r="BB128" s="70"/>
      <c r="BC128" s="70"/>
      <c r="BD128" s="70"/>
      <c r="BE128" s="70"/>
      <c r="BF128" s="70"/>
      <c r="BG128" s="70"/>
      <c r="BH128" s="70"/>
      <c r="BI128" s="70"/>
      <c r="BJ128" s="70"/>
      <c r="BK128" s="70"/>
      <c r="BL128" s="70"/>
      <c r="BM128" s="70"/>
      <c r="BN128" s="70"/>
      <c r="BO128" s="70"/>
      <c r="BP128" s="70"/>
      <c r="BQ128" s="70"/>
      <c r="BR128" s="70"/>
      <c r="BS128" s="70"/>
      <c r="BT128" s="70"/>
      <c r="BU128" s="70"/>
      <c r="BV128" s="70"/>
      <c r="BW128" s="70"/>
      <c r="BX128" s="70"/>
      <c r="BY128" s="70"/>
      <c r="BZ128" s="70"/>
      <c r="CA128" s="70"/>
      <c r="CB128" s="70"/>
      <c r="CC128" s="70"/>
      <c r="CD128" s="70"/>
      <c r="CE128" s="70"/>
      <c r="CF128" s="70"/>
      <c r="CG128" s="70"/>
      <c r="CH128" s="70"/>
      <c r="CI128" s="70"/>
      <c r="CJ128" s="70"/>
      <c r="CK128" s="70"/>
      <c r="CL128" s="70"/>
      <c r="CM128" s="70"/>
      <c r="CN128" s="70"/>
      <c r="CO128" s="70"/>
      <c r="CP128" s="70"/>
      <c r="CQ128" s="70"/>
      <c r="CR128" s="70"/>
      <c r="CS128" s="70"/>
      <c r="CT128" s="70"/>
      <c r="CU128" s="70"/>
      <c r="CV128" s="70"/>
      <c r="CW128" s="70"/>
      <c r="CX128" s="70"/>
      <c r="CY128" s="70"/>
      <c r="CZ128" s="70"/>
      <c r="DA128" s="70"/>
      <c r="DB128" s="70"/>
      <c r="DC128" s="70"/>
      <c r="DD128" s="70"/>
      <c r="DE128" s="70"/>
      <c r="DF128" s="70"/>
      <c r="DG128" s="70"/>
      <c r="DH128" s="70"/>
      <c r="DI128" s="70"/>
      <c r="DJ128" s="70"/>
      <c r="DK128" s="70"/>
      <c r="DL128" s="70"/>
      <c r="DM128" s="70"/>
      <c r="DN128" s="70"/>
      <c r="DO128" s="70"/>
      <c r="DP128" s="70"/>
      <c r="DQ128" s="70"/>
      <c r="DR128" s="70"/>
      <c r="DS128" s="70"/>
      <c r="DT128" s="70"/>
      <c r="DU128" s="70"/>
      <c r="DV128" s="70"/>
      <c r="DW128" s="70"/>
      <c r="DX128" s="70"/>
      <c r="DY128" s="70"/>
      <c r="DZ128" s="70"/>
      <c r="EA128" s="70"/>
      <c r="EB128" s="70"/>
      <c r="EC128" s="70"/>
      <c r="ED128" s="70"/>
      <c r="EE128" s="70"/>
      <c r="EF128" s="70"/>
      <c r="EG128" s="70"/>
      <c r="EH128" s="70"/>
      <c r="EI128" s="70"/>
      <c r="EJ128" s="70"/>
      <c r="EK128" s="70"/>
      <c r="EL128" s="70"/>
      <c r="EM128" s="70"/>
      <c r="EN128" s="70"/>
      <c r="EO128" s="70"/>
      <c r="EP128" s="70"/>
      <c r="EQ128" s="70"/>
      <c r="ER128" s="70"/>
      <c r="ES128" s="70"/>
      <c r="ET128" s="70"/>
      <c r="EU128" s="70"/>
      <c r="EV128" s="70"/>
      <c r="EW128" s="70"/>
      <c r="EX128" s="70"/>
      <c r="EY128" s="70"/>
      <c r="EZ128" s="70"/>
      <c r="FA128" s="70"/>
      <c r="FB128" s="70"/>
      <c r="FC128" s="70"/>
      <c r="FD128" s="70"/>
      <c r="FE128" s="70"/>
      <c r="FF128" s="70"/>
      <c r="FG128" s="70"/>
      <c r="FH128" s="70"/>
      <c r="FI128" s="70"/>
      <c r="FJ128" s="70"/>
      <c r="FK128" s="70"/>
      <c r="FL128" s="70"/>
      <c r="FM128" s="70"/>
      <c r="FN128" s="70"/>
      <c r="FO128" s="70"/>
      <c r="FP128" s="70"/>
      <c r="FQ128" s="70"/>
      <c r="FR128" s="70"/>
      <c r="FS128" s="70"/>
      <c r="FT128" s="70"/>
      <c r="FU128" s="70"/>
      <c r="FV128" s="70"/>
      <c r="FW128" s="70"/>
      <c r="FX128" s="70"/>
      <c r="FY128" s="70"/>
      <c r="FZ128" s="70"/>
      <c r="GA128" s="70"/>
      <c r="GB128" s="70"/>
      <c r="GC128" s="70"/>
      <c r="GD128" s="70"/>
      <c r="GE128" s="70"/>
      <c r="GF128" s="70"/>
      <c r="GG128" s="70"/>
      <c r="GH128" s="70"/>
      <c r="GI128" s="70"/>
      <c r="GJ128" s="70"/>
      <c r="GK128" s="70"/>
      <c r="GL128" s="70"/>
      <c r="GM128" s="70"/>
      <c r="GN128" s="70"/>
      <c r="GO128" s="70"/>
      <c r="GP128" s="70"/>
      <c r="GQ128" s="70"/>
      <c r="GR128" s="70"/>
      <c r="GS128" s="70"/>
      <c r="GT128" s="70"/>
      <c r="GU128" s="70"/>
      <c r="GV128" s="70"/>
      <c r="GW128" s="70"/>
      <c r="GX128" s="70"/>
      <c r="GY128" s="70"/>
      <c r="GZ128" s="70"/>
      <c r="HA128" s="70"/>
      <c r="HB128" s="70"/>
      <c r="HC128" s="70"/>
      <c r="HD128" s="70"/>
      <c r="HE128" s="70"/>
      <c r="HF128" s="70"/>
      <c r="HG128" s="70"/>
      <c r="HH128" s="70"/>
      <c r="HI128" s="70"/>
      <c r="HJ128" s="70"/>
      <c r="HK128" s="70"/>
      <c r="HL128" s="70"/>
      <c r="HM128" s="70"/>
      <c r="HN128" s="70"/>
      <c r="HO128" s="70"/>
      <c r="HP128" s="70"/>
      <c r="HQ128" s="70"/>
      <c r="HR128" s="70"/>
      <c r="HS128" s="70"/>
      <c r="HT128" s="70"/>
      <c r="HU128" s="70"/>
      <c r="HV128" s="70"/>
      <c r="HW128" s="70"/>
      <c r="HX128" s="70"/>
      <c r="HY128" s="70"/>
      <c r="HZ128" s="70"/>
      <c r="IA128" s="70"/>
      <c r="IB128" s="70"/>
      <c r="IC128" s="70"/>
      <c r="ID128" s="70"/>
      <c r="IE128" s="70"/>
      <c r="IF128" s="70"/>
      <c r="IG128" s="70"/>
      <c r="IH128" s="70"/>
      <c r="II128" s="70"/>
      <c r="IJ128" s="70"/>
      <c r="IK128" s="70"/>
      <c r="IL128" s="70"/>
      <c r="IM128" s="70"/>
      <c r="IN128" s="70"/>
      <c r="IO128" s="70"/>
      <c r="IP128" s="70"/>
      <c r="IQ128" s="70"/>
      <c r="IR128" s="70"/>
      <c r="IS128" s="70"/>
      <c r="IT128" s="70"/>
      <c r="IU128" s="70"/>
      <c r="IV128" s="70"/>
    </row>
    <row r="129" spans="1:256" customFormat="1" ht="18.75" x14ac:dyDescent="0.3">
      <c r="A129" s="399"/>
      <c r="B129" s="395" t="s">
        <v>411</v>
      </c>
      <c r="C129" s="433" t="str">
        <f>прил._5!F186</f>
        <v>54</v>
      </c>
      <c r="D129" s="433" t="str">
        <f>прил._5!G186</f>
        <v>2</v>
      </c>
      <c r="E129" s="433" t="str">
        <f>прил._5!H186</f>
        <v>00</v>
      </c>
      <c r="F129" s="433" t="s">
        <v>110</v>
      </c>
      <c r="G129" s="435"/>
      <c r="H129" s="436">
        <f>H130</f>
        <v>2.5</v>
      </c>
      <c r="I129" s="434">
        <f t="shared" si="61"/>
        <v>2.2999999999999998</v>
      </c>
      <c r="J129" s="434">
        <f t="shared" si="61"/>
        <v>91.999999999999986</v>
      </c>
      <c r="K129" s="434">
        <f t="shared" si="61"/>
        <v>2.2999999999999998</v>
      </c>
      <c r="L129" s="389">
        <f t="shared" si="32"/>
        <v>91.999999999999986</v>
      </c>
      <c r="M129" s="70"/>
      <c r="N129" s="70"/>
      <c r="O129" s="70"/>
      <c r="P129" s="70"/>
      <c r="Q129" s="70"/>
      <c r="R129" s="70"/>
      <c r="S129" s="70"/>
      <c r="T129" s="70"/>
      <c r="U129" s="70"/>
      <c r="V129" s="70"/>
      <c r="W129" s="70"/>
      <c r="X129" s="70"/>
      <c r="Y129" s="70"/>
      <c r="Z129" s="70"/>
      <c r="AA129" s="70"/>
      <c r="AB129" s="70"/>
      <c r="AC129" s="70"/>
      <c r="AD129" s="70"/>
      <c r="AE129" s="70"/>
      <c r="AF129" s="70"/>
      <c r="AG129" s="70"/>
      <c r="AH129" s="70"/>
      <c r="AI129" s="70"/>
      <c r="AJ129" s="70"/>
      <c r="AK129" s="70"/>
      <c r="AL129" s="70"/>
      <c r="AM129" s="70"/>
      <c r="AN129" s="70"/>
      <c r="AO129" s="70"/>
      <c r="AP129" s="70"/>
      <c r="AQ129" s="70"/>
      <c r="AR129" s="70"/>
      <c r="AS129" s="70"/>
      <c r="AT129" s="70"/>
      <c r="AU129" s="70"/>
      <c r="AV129" s="70"/>
      <c r="AW129" s="70"/>
      <c r="AX129" s="70"/>
      <c r="AY129" s="70"/>
      <c r="AZ129" s="70"/>
      <c r="BA129" s="70"/>
      <c r="BB129" s="70"/>
      <c r="BC129" s="70"/>
      <c r="BD129" s="70"/>
      <c r="BE129" s="70"/>
      <c r="BF129" s="70"/>
      <c r="BG129" s="70"/>
      <c r="BH129" s="70"/>
      <c r="BI129" s="70"/>
      <c r="BJ129" s="70"/>
      <c r="BK129" s="70"/>
      <c r="BL129" s="70"/>
      <c r="BM129" s="70"/>
      <c r="BN129" s="70"/>
      <c r="BO129" s="70"/>
      <c r="BP129" s="70"/>
      <c r="BQ129" s="70"/>
      <c r="BR129" s="70"/>
      <c r="BS129" s="70"/>
      <c r="BT129" s="70"/>
      <c r="BU129" s="70"/>
      <c r="BV129" s="70"/>
      <c r="BW129" s="70"/>
      <c r="BX129" s="70"/>
      <c r="BY129" s="70"/>
      <c r="BZ129" s="70"/>
      <c r="CA129" s="70"/>
      <c r="CB129" s="70"/>
      <c r="CC129" s="70"/>
      <c r="CD129" s="70"/>
      <c r="CE129" s="70"/>
      <c r="CF129" s="70"/>
      <c r="CG129" s="70"/>
      <c r="CH129" s="70"/>
      <c r="CI129" s="70"/>
      <c r="CJ129" s="70"/>
      <c r="CK129" s="70"/>
      <c r="CL129" s="70"/>
      <c r="CM129" s="70"/>
      <c r="CN129" s="70"/>
      <c r="CO129" s="70"/>
      <c r="CP129" s="70"/>
      <c r="CQ129" s="70"/>
      <c r="CR129" s="70"/>
      <c r="CS129" s="70"/>
      <c r="CT129" s="70"/>
      <c r="CU129" s="70"/>
      <c r="CV129" s="70"/>
      <c r="CW129" s="70"/>
      <c r="CX129" s="70"/>
      <c r="CY129" s="70"/>
      <c r="CZ129" s="70"/>
      <c r="DA129" s="70"/>
      <c r="DB129" s="70"/>
      <c r="DC129" s="70"/>
      <c r="DD129" s="70"/>
      <c r="DE129" s="70"/>
      <c r="DF129" s="70"/>
      <c r="DG129" s="70"/>
      <c r="DH129" s="70"/>
      <c r="DI129" s="70"/>
      <c r="DJ129" s="70"/>
      <c r="DK129" s="70"/>
      <c r="DL129" s="70"/>
      <c r="DM129" s="70"/>
      <c r="DN129" s="70"/>
      <c r="DO129" s="70"/>
      <c r="DP129" s="70"/>
      <c r="DQ129" s="70"/>
      <c r="DR129" s="70"/>
      <c r="DS129" s="70"/>
      <c r="DT129" s="70"/>
      <c r="DU129" s="70"/>
      <c r="DV129" s="70"/>
      <c r="DW129" s="70"/>
      <c r="DX129" s="70"/>
      <c r="DY129" s="70"/>
      <c r="DZ129" s="70"/>
      <c r="EA129" s="70"/>
      <c r="EB129" s="70"/>
      <c r="EC129" s="70"/>
      <c r="ED129" s="70"/>
      <c r="EE129" s="70"/>
      <c r="EF129" s="70"/>
      <c r="EG129" s="70"/>
      <c r="EH129" s="70"/>
      <c r="EI129" s="70"/>
      <c r="EJ129" s="70"/>
      <c r="EK129" s="70"/>
      <c r="EL129" s="70"/>
      <c r="EM129" s="70"/>
      <c r="EN129" s="70"/>
      <c r="EO129" s="70"/>
      <c r="EP129" s="70"/>
      <c r="EQ129" s="70"/>
      <c r="ER129" s="70"/>
      <c r="ES129" s="70"/>
      <c r="ET129" s="70"/>
      <c r="EU129" s="70"/>
      <c r="EV129" s="70"/>
      <c r="EW129" s="70"/>
      <c r="EX129" s="70"/>
      <c r="EY129" s="70"/>
      <c r="EZ129" s="70"/>
      <c r="FA129" s="70"/>
      <c r="FB129" s="70"/>
      <c r="FC129" s="70"/>
      <c r="FD129" s="70"/>
      <c r="FE129" s="70"/>
      <c r="FF129" s="70"/>
      <c r="FG129" s="70"/>
      <c r="FH129" s="70"/>
      <c r="FI129" s="70"/>
      <c r="FJ129" s="70"/>
      <c r="FK129" s="70"/>
      <c r="FL129" s="70"/>
      <c r="FM129" s="70"/>
      <c r="FN129" s="70"/>
      <c r="FO129" s="70"/>
      <c r="FP129" s="70"/>
      <c r="FQ129" s="70"/>
      <c r="FR129" s="70"/>
      <c r="FS129" s="70"/>
      <c r="FT129" s="70"/>
      <c r="FU129" s="70"/>
      <c r="FV129" s="70"/>
      <c r="FW129" s="70"/>
      <c r="FX129" s="70"/>
      <c r="FY129" s="70"/>
      <c r="FZ129" s="70"/>
      <c r="GA129" s="70"/>
      <c r="GB129" s="70"/>
      <c r="GC129" s="70"/>
      <c r="GD129" s="70"/>
      <c r="GE129" s="70"/>
      <c r="GF129" s="70"/>
      <c r="GG129" s="70"/>
      <c r="GH129" s="70"/>
      <c r="GI129" s="70"/>
      <c r="GJ129" s="70"/>
      <c r="GK129" s="70"/>
      <c r="GL129" s="70"/>
      <c r="GM129" s="70"/>
      <c r="GN129" s="70"/>
      <c r="GO129" s="70"/>
      <c r="GP129" s="70"/>
      <c r="GQ129" s="70"/>
      <c r="GR129" s="70"/>
      <c r="GS129" s="70"/>
      <c r="GT129" s="70"/>
      <c r="GU129" s="70"/>
      <c r="GV129" s="70"/>
      <c r="GW129" s="70"/>
      <c r="GX129" s="70"/>
      <c r="GY129" s="70"/>
      <c r="GZ129" s="70"/>
      <c r="HA129" s="70"/>
      <c r="HB129" s="70"/>
      <c r="HC129" s="70"/>
      <c r="HD129" s="70"/>
      <c r="HE129" s="70"/>
      <c r="HF129" s="70"/>
      <c r="HG129" s="70"/>
      <c r="HH129" s="70"/>
      <c r="HI129" s="70"/>
      <c r="HJ129" s="70"/>
      <c r="HK129" s="70"/>
      <c r="HL129" s="70"/>
      <c r="HM129" s="70"/>
      <c r="HN129" s="70"/>
      <c r="HO129" s="70"/>
      <c r="HP129" s="70"/>
      <c r="HQ129" s="70"/>
      <c r="HR129" s="70"/>
      <c r="HS129" s="70"/>
      <c r="HT129" s="70"/>
      <c r="HU129" s="70"/>
      <c r="HV129" s="70"/>
      <c r="HW129" s="70"/>
      <c r="HX129" s="70"/>
      <c r="HY129" s="70"/>
      <c r="HZ129" s="70"/>
      <c r="IA129" s="70"/>
      <c r="IB129" s="70"/>
      <c r="IC129" s="70"/>
      <c r="ID129" s="70"/>
      <c r="IE129" s="70"/>
      <c r="IF129" s="70"/>
      <c r="IG129" s="70"/>
      <c r="IH129" s="70"/>
      <c r="II129" s="70"/>
      <c r="IJ129" s="70"/>
      <c r="IK129" s="70"/>
      <c r="IL129" s="70"/>
      <c r="IM129" s="70"/>
      <c r="IN129" s="70"/>
      <c r="IO129" s="70"/>
      <c r="IP129" s="70"/>
      <c r="IQ129" s="70"/>
      <c r="IR129" s="70"/>
      <c r="IS129" s="70"/>
      <c r="IT129" s="70"/>
      <c r="IU129" s="70"/>
      <c r="IV129" s="70"/>
    </row>
    <row r="130" spans="1:256" customFormat="1" ht="18.75" x14ac:dyDescent="0.3">
      <c r="A130" s="399"/>
      <c r="B130" s="395" t="s">
        <v>569</v>
      </c>
      <c r="C130" s="433" t="str">
        <f>прил._5!F187</f>
        <v>54</v>
      </c>
      <c r="D130" s="433" t="str">
        <f>прил._5!G187</f>
        <v>2</v>
      </c>
      <c r="E130" s="433" t="str">
        <f>прил._5!H187</f>
        <v>00</v>
      </c>
      <c r="F130" s="433" t="str">
        <f>прил._5!I188</f>
        <v>10090</v>
      </c>
      <c r="G130" s="435"/>
      <c r="H130" s="436">
        <f>H131</f>
        <v>2.5</v>
      </c>
      <c r="I130" s="434">
        <f t="shared" si="61"/>
        <v>2.2999999999999998</v>
      </c>
      <c r="J130" s="434">
        <f t="shared" si="61"/>
        <v>91.999999999999986</v>
      </c>
      <c r="K130" s="389">
        <f t="shared" si="61"/>
        <v>2.2999999999999998</v>
      </c>
      <c r="L130" s="389">
        <f t="shared" si="32"/>
        <v>91.999999999999986</v>
      </c>
      <c r="M130" s="70"/>
      <c r="N130" s="70"/>
      <c r="O130" s="70"/>
      <c r="P130" s="70"/>
      <c r="Q130" s="70"/>
      <c r="R130" s="70"/>
      <c r="S130" s="70"/>
      <c r="T130" s="70"/>
      <c r="U130" s="70"/>
      <c r="V130" s="70"/>
      <c r="W130" s="70"/>
      <c r="X130" s="70"/>
      <c r="Y130" s="70"/>
      <c r="Z130" s="70"/>
      <c r="AA130" s="70"/>
      <c r="AB130" s="70"/>
      <c r="AC130" s="70"/>
      <c r="AD130" s="70"/>
      <c r="AE130" s="70"/>
      <c r="AF130" s="70"/>
      <c r="AG130" s="70"/>
      <c r="AH130" s="70"/>
      <c r="AI130" s="70"/>
      <c r="AJ130" s="70"/>
      <c r="AK130" s="70"/>
      <c r="AL130" s="70"/>
      <c r="AM130" s="70"/>
      <c r="AN130" s="70"/>
      <c r="AO130" s="70"/>
      <c r="AP130" s="70"/>
      <c r="AQ130" s="70"/>
      <c r="AR130" s="70"/>
      <c r="AS130" s="70"/>
      <c r="AT130" s="70"/>
      <c r="AU130" s="70"/>
      <c r="AV130" s="70"/>
      <c r="AW130" s="70"/>
      <c r="AX130" s="70"/>
      <c r="AY130" s="70"/>
      <c r="AZ130" s="70"/>
      <c r="BA130" s="70"/>
      <c r="BB130" s="70"/>
      <c r="BC130" s="70"/>
      <c r="BD130" s="70"/>
      <c r="BE130" s="70"/>
      <c r="BF130" s="70"/>
      <c r="BG130" s="70"/>
      <c r="BH130" s="70"/>
      <c r="BI130" s="70"/>
      <c r="BJ130" s="70"/>
      <c r="BK130" s="70"/>
      <c r="BL130" s="70"/>
      <c r="BM130" s="70"/>
      <c r="BN130" s="70"/>
      <c r="BO130" s="70"/>
      <c r="BP130" s="70"/>
      <c r="BQ130" s="70"/>
      <c r="BR130" s="70"/>
      <c r="BS130" s="70"/>
      <c r="BT130" s="70"/>
      <c r="BU130" s="70"/>
      <c r="BV130" s="70"/>
      <c r="BW130" s="70"/>
      <c r="BX130" s="70"/>
      <c r="BY130" s="70"/>
      <c r="BZ130" s="70"/>
      <c r="CA130" s="70"/>
      <c r="CB130" s="70"/>
      <c r="CC130" s="70"/>
      <c r="CD130" s="70"/>
      <c r="CE130" s="70"/>
      <c r="CF130" s="70"/>
      <c r="CG130" s="70"/>
      <c r="CH130" s="70"/>
      <c r="CI130" s="70"/>
      <c r="CJ130" s="70"/>
      <c r="CK130" s="70"/>
      <c r="CL130" s="70"/>
      <c r="CM130" s="70"/>
      <c r="CN130" s="70"/>
      <c r="CO130" s="70"/>
      <c r="CP130" s="70"/>
      <c r="CQ130" s="70"/>
      <c r="CR130" s="70"/>
      <c r="CS130" s="70"/>
      <c r="CT130" s="70"/>
      <c r="CU130" s="70"/>
      <c r="CV130" s="70"/>
      <c r="CW130" s="70"/>
      <c r="CX130" s="70"/>
      <c r="CY130" s="70"/>
      <c r="CZ130" s="70"/>
      <c r="DA130" s="70"/>
      <c r="DB130" s="70"/>
      <c r="DC130" s="70"/>
      <c r="DD130" s="70"/>
      <c r="DE130" s="70"/>
      <c r="DF130" s="70"/>
      <c r="DG130" s="70"/>
      <c r="DH130" s="70"/>
      <c r="DI130" s="70"/>
      <c r="DJ130" s="70"/>
      <c r="DK130" s="70"/>
      <c r="DL130" s="70"/>
      <c r="DM130" s="70"/>
      <c r="DN130" s="70"/>
      <c r="DO130" s="70"/>
      <c r="DP130" s="70"/>
      <c r="DQ130" s="70"/>
      <c r="DR130" s="70"/>
      <c r="DS130" s="70"/>
      <c r="DT130" s="70"/>
      <c r="DU130" s="70"/>
      <c r="DV130" s="70"/>
      <c r="DW130" s="70"/>
      <c r="DX130" s="70"/>
      <c r="DY130" s="70"/>
      <c r="DZ130" s="70"/>
      <c r="EA130" s="70"/>
      <c r="EB130" s="70"/>
      <c r="EC130" s="70"/>
      <c r="ED130" s="70"/>
      <c r="EE130" s="70"/>
      <c r="EF130" s="70"/>
      <c r="EG130" s="70"/>
      <c r="EH130" s="70"/>
      <c r="EI130" s="70"/>
      <c r="EJ130" s="70"/>
      <c r="EK130" s="70"/>
      <c r="EL130" s="70"/>
      <c r="EM130" s="70"/>
      <c r="EN130" s="70"/>
      <c r="EO130" s="70"/>
      <c r="EP130" s="70"/>
      <c r="EQ130" s="70"/>
      <c r="ER130" s="70"/>
      <c r="ES130" s="70"/>
      <c r="ET130" s="70"/>
      <c r="EU130" s="70"/>
      <c r="EV130" s="70"/>
      <c r="EW130" s="70"/>
      <c r="EX130" s="70"/>
      <c r="EY130" s="70"/>
      <c r="EZ130" s="70"/>
      <c r="FA130" s="70"/>
      <c r="FB130" s="70"/>
      <c r="FC130" s="70"/>
      <c r="FD130" s="70"/>
      <c r="FE130" s="70"/>
      <c r="FF130" s="70"/>
      <c r="FG130" s="70"/>
      <c r="FH130" s="70"/>
      <c r="FI130" s="70"/>
      <c r="FJ130" s="70"/>
      <c r="FK130" s="70"/>
      <c r="FL130" s="70"/>
      <c r="FM130" s="70"/>
      <c r="FN130" s="70"/>
      <c r="FO130" s="70"/>
      <c r="FP130" s="70"/>
      <c r="FQ130" s="70"/>
      <c r="FR130" s="70"/>
      <c r="FS130" s="70"/>
      <c r="FT130" s="70"/>
      <c r="FU130" s="70"/>
      <c r="FV130" s="70"/>
      <c r="FW130" s="70"/>
      <c r="FX130" s="70"/>
      <c r="FY130" s="70"/>
      <c r="FZ130" s="70"/>
      <c r="GA130" s="70"/>
      <c r="GB130" s="70"/>
      <c r="GC130" s="70"/>
      <c r="GD130" s="70"/>
      <c r="GE130" s="70"/>
      <c r="GF130" s="70"/>
      <c r="GG130" s="70"/>
      <c r="GH130" s="70"/>
      <c r="GI130" s="70"/>
      <c r="GJ130" s="70"/>
      <c r="GK130" s="70"/>
      <c r="GL130" s="70"/>
      <c r="GM130" s="70"/>
      <c r="GN130" s="70"/>
      <c r="GO130" s="70"/>
      <c r="GP130" s="70"/>
      <c r="GQ130" s="70"/>
      <c r="GR130" s="70"/>
      <c r="GS130" s="70"/>
      <c r="GT130" s="70"/>
      <c r="GU130" s="70"/>
      <c r="GV130" s="70"/>
      <c r="GW130" s="70"/>
      <c r="GX130" s="70"/>
      <c r="GY130" s="70"/>
      <c r="GZ130" s="70"/>
      <c r="HA130" s="70"/>
      <c r="HB130" s="70"/>
      <c r="HC130" s="70"/>
      <c r="HD130" s="70"/>
      <c r="HE130" s="70"/>
      <c r="HF130" s="70"/>
      <c r="HG130" s="70"/>
      <c r="HH130" s="70"/>
      <c r="HI130" s="70"/>
      <c r="HJ130" s="70"/>
      <c r="HK130" s="70"/>
      <c r="HL130" s="70"/>
      <c r="HM130" s="70"/>
      <c r="HN130" s="70"/>
      <c r="HO130" s="70"/>
      <c r="HP130" s="70"/>
      <c r="HQ130" s="70"/>
      <c r="HR130" s="70"/>
      <c r="HS130" s="70"/>
      <c r="HT130" s="70"/>
      <c r="HU130" s="70"/>
      <c r="HV130" s="70"/>
      <c r="HW130" s="70"/>
      <c r="HX130" s="70"/>
      <c r="HY130" s="70"/>
      <c r="HZ130" s="70"/>
      <c r="IA130" s="70"/>
      <c r="IB130" s="70"/>
      <c r="IC130" s="70"/>
      <c r="ID130" s="70"/>
      <c r="IE130" s="70"/>
      <c r="IF130" s="70"/>
      <c r="IG130" s="70"/>
      <c r="IH130" s="70"/>
      <c r="II130" s="70"/>
      <c r="IJ130" s="70"/>
      <c r="IK130" s="70"/>
      <c r="IL130" s="70"/>
      <c r="IM130" s="70"/>
      <c r="IN130" s="70"/>
      <c r="IO130" s="70"/>
      <c r="IP130" s="70"/>
      <c r="IQ130" s="70"/>
      <c r="IR130" s="70"/>
      <c r="IS130" s="70"/>
      <c r="IT130" s="70"/>
      <c r="IU130" s="70"/>
      <c r="IV130" s="70"/>
    </row>
    <row r="131" spans="1:256" customFormat="1" ht="37.5" x14ac:dyDescent="0.3">
      <c r="A131" s="399"/>
      <c r="B131" s="395" t="s">
        <v>570</v>
      </c>
      <c r="C131" s="433" t="str">
        <f>прил._5!F188</f>
        <v>54</v>
      </c>
      <c r="D131" s="433" t="str">
        <f>прил._5!G188</f>
        <v>2</v>
      </c>
      <c r="E131" s="433" t="str">
        <f>прил._5!H188</f>
        <v>00</v>
      </c>
      <c r="F131" s="433" t="str">
        <f>прил._5!I188</f>
        <v>10090</v>
      </c>
      <c r="G131" s="435" t="str">
        <f>прил._5!J188</f>
        <v>700</v>
      </c>
      <c r="H131" s="436">
        <v>2.5</v>
      </c>
      <c r="I131" s="434">
        <f>прил._5!L184</f>
        <v>2.2999999999999998</v>
      </c>
      <c r="J131" s="434">
        <f>прил._5!M184</f>
        <v>91.999999999999986</v>
      </c>
      <c r="K131" s="389">
        <f>прил._5!L183</f>
        <v>2.2999999999999998</v>
      </c>
      <c r="L131" s="389">
        <f t="shared" si="32"/>
        <v>91.999999999999986</v>
      </c>
      <c r="M131" s="70"/>
      <c r="N131" s="70"/>
      <c r="O131" s="70"/>
      <c r="P131" s="70"/>
      <c r="Q131" s="70"/>
      <c r="R131" s="70"/>
      <c r="S131" s="70"/>
      <c r="T131" s="70"/>
      <c r="U131" s="70"/>
      <c r="V131" s="70"/>
      <c r="W131" s="70"/>
      <c r="X131" s="70"/>
      <c r="Y131" s="70"/>
      <c r="Z131" s="70"/>
      <c r="AA131" s="70"/>
      <c r="AB131" s="70"/>
      <c r="AC131" s="70"/>
      <c r="AD131" s="70"/>
      <c r="AE131" s="70"/>
      <c r="AF131" s="70"/>
      <c r="AG131" s="70"/>
      <c r="AH131" s="70"/>
      <c r="AI131" s="70"/>
      <c r="AJ131" s="70"/>
      <c r="AK131" s="70"/>
      <c r="AL131" s="70"/>
      <c r="AM131" s="70"/>
      <c r="AN131" s="70"/>
      <c r="AO131" s="70"/>
      <c r="AP131" s="70"/>
      <c r="AQ131" s="70"/>
      <c r="AR131" s="70"/>
      <c r="AS131" s="70"/>
      <c r="AT131" s="70"/>
      <c r="AU131" s="70"/>
      <c r="AV131" s="70"/>
      <c r="AW131" s="70"/>
      <c r="AX131" s="70"/>
      <c r="AY131" s="70"/>
      <c r="AZ131" s="70"/>
      <c r="BA131" s="70"/>
      <c r="BB131" s="70"/>
      <c r="BC131" s="70"/>
      <c r="BD131" s="70"/>
      <c r="BE131" s="70"/>
      <c r="BF131" s="70"/>
      <c r="BG131" s="70"/>
      <c r="BH131" s="70"/>
      <c r="BI131" s="70"/>
      <c r="BJ131" s="70"/>
      <c r="BK131" s="70"/>
      <c r="BL131" s="70"/>
      <c r="BM131" s="70"/>
      <c r="BN131" s="70"/>
      <c r="BO131" s="70"/>
      <c r="BP131" s="70"/>
      <c r="BQ131" s="70"/>
      <c r="BR131" s="70"/>
      <c r="BS131" s="70"/>
      <c r="BT131" s="70"/>
      <c r="BU131" s="70"/>
      <c r="BV131" s="70"/>
      <c r="BW131" s="70"/>
      <c r="BX131" s="70"/>
      <c r="BY131" s="70"/>
      <c r="BZ131" s="70"/>
      <c r="CA131" s="70"/>
      <c r="CB131" s="70"/>
      <c r="CC131" s="70"/>
      <c r="CD131" s="70"/>
      <c r="CE131" s="70"/>
      <c r="CF131" s="70"/>
      <c r="CG131" s="70"/>
      <c r="CH131" s="70"/>
      <c r="CI131" s="70"/>
      <c r="CJ131" s="70"/>
      <c r="CK131" s="70"/>
      <c r="CL131" s="70"/>
      <c r="CM131" s="70"/>
      <c r="CN131" s="70"/>
      <c r="CO131" s="70"/>
      <c r="CP131" s="70"/>
      <c r="CQ131" s="70"/>
      <c r="CR131" s="70"/>
      <c r="CS131" s="70"/>
      <c r="CT131" s="70"/>
      <c r="CU131" s="70"/>
      <c r="CV131" s="70"/>
      <c r="CW131" s="70"/>
      <c r="CX131" s="70"/>
      <c r="CY131" s="70"/>
      <c r="CZ131" s="70"/>
      <c r="DA131" s="70"/>
      <c r="DB131" s="70"/>
      <c r="DC131" s="70"/>
      <c r="DD131" s="70"/>
      <c r="DE131" s="70"/>
      <c r="DF131" s="70"/>
      <c r="DG131" s="70"/>
      <c r="DH131" s="70"/>
      <c r="DI131" s="70"/>
      <c r="DJ131" s="70"/>
      <c r="DK131" s="70"/>
      <c r="DL131" s="70"/>
      <c r="DM131" s="70"/>
      <c r="DN131" s="70"/>
      <c r="DO131" s="70"/>
      <c r="DP131" s="70"/>
      <c r="DQ131" s="70"/>
      <c r="DR131" s="70"/>
      <c r="DS131" s="70"/>
      <c r="DT131" s="70"/>
      <c r="DU131" s="70"/>
      <c r="DV131" s="70"/>
      <c r="DW131" s="70"/>
      <c r="DX131" s="70"/>
      <c r="DY131" s="70"/>
      <c r="DZ131" s="70"/>
      <c r="EA131" s="70"/>
      <c r="EB131" s="70"/>
      <c r="EC131" s="70"/>
      <c r="ED131" s="70"/>
      <c r="EE131" s="70"/>
      <c r="EF131" s="70"/>
      <c r="EG131" s="70"/>
      <c r="EH131" s="70"/>
      <c r="EI131" s="70"/>
      <c r="EJ131" s="70"/>
      <c r="EK131" s="70"/>
      <c r="EL131" s="70"/>
      <c r="EM131" s="70"/>
      <c r="EN131" s="70"/>
      <c r="EO131" s="70"/>
      <c r="EP131" s="70"/>
      <c r="EQ131" s="70"/>
      <c r="ER131" s="70"/>
      <c r="ES131" s="70"/>
      <c r="ET131" s="70"/>
      <c r="EU131" s="70"/>
      <c r="EV131" s="70"/>
      <c r="EW131" s="70"/>
      <c r="EX131" s="70"/>
      <c r="EY131" s="70"/>
      <c r="EZ131" s="70"/>
      <c r="FA131" s="70"/>
      <c r="FB131" s="70"/>
      <c r="FC131" s="70"/>
      <c r="FD131" s="70"/>
      <c r="FE131" s="70"/>
      <c r="FF131" s="70"/>
      <c r="FG131" s="70"/>
      <c r="FH131" s="70"/>
      <c r="FI131" s="70"/>
      <c r="FJ131" s="70"/>
      <c r="FK131" s="70"/>
      <c r="FL131" s="70"/>
      <c r="FM131" s="70"/>
      <c r="FN131" s="70"/>
      <c r="FO131" s="70"/>
      <c r="FP131" s="70"/>
      <c r="FQ131" s="70"/>
      <c r="FR131" s="70"/>
      <c r="FS131" s="70"/>
      <c r="FT131" s="70"/>
      <c r="FU131" s="70"/>
      <c r="FV131" s="70"/>
      <c r="FW131" s="70"/>
      <c r="FX131" s="70"/>
      <c r="FY131" s="70"/>
      <c r="FZ131" s="70"/>
      <c r="GA131" s="70"/>
      <c r="GB131" s="70"/>
      <c r="GC131" s="70"/>
      <c r="GD131" s="70"/>
      <c r="GE131" s="70"/>
      <c r="GF131" s="70"/>
      <c r="GG131" s="70"/>
      <c r="GH131" s="70"/>
      <c r="GI131" s="70"/>
      <c r="GJ131" s="70"/>
      <c r="GK131" s="70"/>
      <c r="GL131" s="70"/>
      <c r="GM131" s="70"/>
      <c r="GN131" s="70"/>
      <c r="GO131" s="70"/>
      <c r="GP131" s="70"/>
      <c r="GQ131" s="70"/>
      <c r="GR131" s="70"/>
      <c r="GS131" s="70"/>
      <c r="GT131" s="70"/>
      <c r="GU131" s="70"/>
      <c r="GV131" s="70"/>
      <c r="GW131" s="70"/>
      <c r="GX131" s="70"/>
      <c r="GY131" s="70"/>
      <c r="GZ131" s="70"/>
      <c r="HA131" s="70"/>
      <c r="HB131" s="70"/>
      <c r="HC131" s="70"/>
      <c r="HD131" s="70"/>
      <c r="HE131" s="70"/>
      <c r="HF131" s="70"/>
      <c r="HG131" s="70"/>
      <c r="HH131" s="70"/>
      <c r="HI131" s="70"/>
      <c r="HJ131" s="70"/>
      <c r="HK131" s="70"/>
      <c r="HL131" s="70"/>
      <c r="HM131" s="70"/>
      <c r="HN131" s="70"/>
      <c r="HO131" s="70"/>
      <c r="HP131" s="70"/>
      <c r="HQ131" s="70"/>
      <c r="HR131" s="70"/>
      <c r="HS131" s="70"/>
      <c r="HT131" s="70"/>
      <c r="HU131" s="70"/>
      <c r="HV131" s="70"/>
      <c r="HW131" s="70"/>
      <c r="HX131" s="70"/>
      <c r="HY131" s="70"/>
      <c r="HZ131" s="70"/>
      <c r="IA131" s="70"/>
      <c r="IB131" s="70"/>
      <c r="IC131" s="70"/>
      <c r="ID131" s="70"/>
      <c r="IE131" s="70"/>
      <c r="IF131" s="70"/>
      <c r="IG131" s="70"/>
      <c r="IH131" s="70"/>
      <c r="II131" s="70"/>
      <c r="IJ131" s="70"/>
      <c r="IK131" s="70"/>
      <c r="IL131" s="70"/>
      <c r="IM131" s="70"/>
      <c r="IN131" s="70"/>
      <c r="IO131" s="70"/>
      <c r="IP131" s="70"/>
      <c r="IQ131" s="70"/>
      <c r="IR131" s="70"/>
      <c r="IS131" s="70"/>
      <c r="IT131" s="70"/>
      <c r="IU131" s="70"/>
      <c r="IV131" s="70"/>
    </row>
    <row r="132" spans="1:256" ht="56.25" x14ac:dyDescent="0.3">
      <c r="A132" s="378">
        <v>16</v>
      </c>
      <c r="B132" s="437" t="s">
        <v>62</v>
      </c>
      <c r="C132" s="386" t="s">
        <v>63</v>
      </c>
      <c r="D132" s="386" t="s">
        <v>64</v>
      </c>
      <c r="E132" s="386" t="s">
        <v>23</v>
      </c>
      <c r="F132" s="386" t="s">
        <v>110</v>
      </c>
      <c r="G132" s="438"/>
      <c r="H132" s="439">
        <f>H133</f>
        <v>98.9</v>
      </c>
      <c r="I132" s="440" t="str">
        <f t="shared" ref="I132:K132" si="62">I135</f>
        <v>98,9</v>
      </c>
      <c r="J132" s="440">
        <f t="shared" si="62"/>
        <v>100</v>
      </c>
      <c r="K132" s="383" t="str">
        <f t="shared" si="62"/>
        <v>98,9</v>
      </c>
      <c r="L132" s="389">
        <f t="shared" si="32"/>
        <v>100</v>
      </c>
    </row>
    <row r="133" spans="1:256" ht="18.75" x14ac:dyDescent="0.3">
      <c r="A133" s="378"/>
      <c r="B133" s="400" t="s">
        <v>52</v>
      </c>
      <c r="C133" s="380" t="s">
        <v>63</v>
      </c>
      <c r="D133" s="380" t="s">
        <v>66</v>
      </c>
      <c r="E133" s="380" t="s">
        <v>23</v>
      </c>
      <c r="F133" s="380" t="s">
        <v>110</v>
      </c>
      <c r="G133" s="441"/>
      <c r="H133" s="436">
        <f>H134</f>
        <v>98.9</v>
      </c>
      <c r="I133" s="442" t="str">
        <f t="shared" ref="I133:J134" si="63">I134</f>
        <v>98,9</v>
      </c>
      <c r="J133" s="442">
        <f t="shared" si="63"/>
        <v>100</v>
      </c>
      <c r="K133" s="389" t="str">
        <f>K134</f>
        <v>98,9</v>
      </c>
      <c r="L133" s="389">
        <f t="shared" si="32"/>
        <v>100</v>
      </c>
    </row>
    <row r="134" spans="1:256" ht="37.5" x14ac:dyDescent="0.3">
      <c r="A134" s="378"/>
      <c r="B134" s="400" t="s">
        <v>67</v>
      </c>
      <c r="C134" s="380" t="s">
        <v>63</v>
      </c>
      <c r="D134" s="380" t="s">
        <v>66</v>
      </c>
      <c r="E134" s="380" t="s">
        <v>23</v>
      </c>
      <c r="F134" s="380" t="s">
        <v>121</v>
      </c>
      <c r="G134" s="441"/>
      <c r="H134" s="436">
        <f>H135</f>
        <v>98.9</v>
      </c>
      <c r="I134" s="442" t="str">
        <f t="shared" si="63"/>
        <v>98,9</v>
      </c>
      <c r="J134" s="442">
        <f t="shared" si="63"/>
        <v>100</v>
      </c>
      <c r="K134" s="389" t="str">
        <f>K135</f>
        <v>98,9</v>
      </c>
      <c r="L134" s="389">
        <f t="shared" si="32"/>
        <v>100</v>
      </c>
    </row>
    <row r="135" spans="1:256" ht="18.75" x14ac:dyDescent="0.3">
      <c r="A135" s="378"/>
      <c r="B135" s="429" t="s">
        <v>68</v>
      </c>
      <c r="C135" s="380" t="s">
        <v>63</v>
      </c>
      <c r="D135" s="380" t="s">
        <v>66</v>
      </c>
      <c r="E135" s="380" t="s">
        <v>23</v>
      </c>
      <c r="F135" s="380" t="s">
        <v>121</v>
      </c>
      <c r="G135" s="441" t="s">
        <v>69</v>
      </c>
      <c r="H135" s="436">
        <v>98.9</v>
      </c>
      <c r="I135" s="442" t="str">
        <f>прил._5!L24</f>
        <v>98,9</v>
      </c>
      <c r="J135" s="442">
        <f>прил._5!M24</f>
        <v>100</v>
      </c>
      <c r="K135" s="389" t="str">
        <f>прил._5!L20</f>
        <v>98,9</v>
      </c>
      <c r="L135" s="389">
        <f t="shared" ref="L135:L143" si="64">K135*100/H135</f>
        <v>100</v>
      </c>
    </row>
    <row r="136" spans="1:256" ht="56.25" x14ac:dyDescent="0.3">
      <c r="A136" s="378">
        <v>17</v>
      </c>
      <c r="B136" s="443" t="s">
        <v>476</v>
      </c>
      <c r="C136" s="386" t="s">
        <v>477</v>
      </c>
      <c r="D136" s="386" t="s">
        <v>64</v>
      </c>
      <c r="E136" s="386" t="s">
        <v>23</v>
      </c>
      <c r="F136" s="386" t="s">
        <v>110</v>
      </c>
      <c r="G136" s="386"/>
      <c r="H136" s="382">
        <f>H137</f>
        <v>504.6</v>
      </c>
      <c r="I136" s="382">
        <f t="shared" ref="I136:K138" si="65">I137</f>
        <v>0</v>
      </c>
      <c r="J136" s="382">
        <f t="shared" si="65"/>
        <v>0</v>
      </c>
      <c r="K136" s="382">
        <f t="shared" si="65"/>
        <v>504.6</v>
      </c>
      <c r="L136" s="389">
        <f t="shared" si="64"/>
        <v>100</v>
      </c>
    </row>
    <row r="137" spans="1:256" ht="18.75" x14ac:dyDescent="0.3">
      <c r="A137" s="378"/>
      <c r="B137" s="312" t="s">
        <v>479</v>
      </c>
      <c r="C137" s="380" t="s">
        <v>477</v>
      </c>
      <c r="D137" s="380" t="s">
        <v>130</v>
      </c>
      <c r="E137" s="380" t="s">
        <v>23</v>
      </c>
      <c r="F137" s="380" t="s">
        <v>110</v>
      </c>
      <c r="G137" s="380"/>
      <c r="H137" s="388">
        <f>H138</f>
        <v>504.6</v>
      </c>
      <c r="I137" s="388">
        <f t="shared" si="65"/>
        <v>0</v>
      </c>
      <c r="J137" s="388">
        <f t="shared" si="65"/>
        <v>0</v>
      </c>
      <c r="K137" s="388">
        <f t="shared" si="65"/>
        <v>504.6</v>
      </c>
      <c r="L137" s="389">
        <f t="shared" si="64"/>
        <v>100</v>
      </c>
    </row>
    <row r="138" spans="1:256" ht="15.75" customHeight="1" x14ac:dyDescent="0.3">
      <c r="A138" s="378"/>
      <c r="B138" s="312" t="s">
        <v>480</v>
      </c>
      <c r="C138" s="380" t="s">
        <v>477</v>
      </c>
      <c r="D138" s="380" t="s">
        <v>130</v>
      </c>
      <c r="E138" s="380" t="s">
        <v>23</v>
      </c>
      <c r="F138" s="380" t="s">
        <v>478</v>
      </c>
      <c r="G138" s="380"/>
      <c r="H138" s="388">
        <f>H139</f>
        <v>504.6</v>
      </c>
      <c r="I138" s="388">
        <f t="shared" si="65"/>
        <v>0</v>
      </c>
      <c r="J138" s="388">
        <f t="shared" si="65"/>
        <v>0</v>
      </c>
      <c r="K138" s="388">
        <f t="shared" si="65"/>
        <v>504.6</v>
      </c>
      <c r="L138" s="389">
        <f t="shared" si="64"/>
        <v>100</v>
      </c>
    </row>
    <row r="139" spans="1:256" ht="20.25" customHeight="1" x14ac:dyDescent="0.3">
      <c r="A139" s="378"/>
      <c r="B139" s="312" t="s">
        <v>80</v>
      </c>
      <c r="C139" s="380" t="s">
        <v>477</v>
      </c>
      <c r="D139" s="380" t="s">
        <v>130</v>
      </c>
      <c r="E139" s="380" t="s">
        <v>23</v>
      </c>
      <c r="F139" s="380" t="s">
        <v>478</v>
      </c>
      <c r="G139" s="380" t="s">
        <v>81</v>
      </c>
      <c r="H139" s="388">
        <v>504.6</v>
      </c>
      <c r="I139" s="442"/>
      <c r="J139" s="442"/>
      <c r="K139" s="389">
        <v>504.6</v>
      </c>
      <c r="L139" s="389">
        <f t="shared" si="64"/>
        <v>100</v>
      </c>
    </row>
    <row r="140" spans="1:256" ht="37.5" x14ac:dyDescent="0.3">
      <c r="A140" s="378"/>
      <c r="B140" s="312" t="s">
        <v>476</v>
      </c>
      <c r="C140" s="380" t="s">
        <v>477</v>
      </c>
      <c r="D140" s="380" t="s">
        <v>64</v>
      </c>
      <c r="E140" s="380" t="s">
        <v>23</v>
      </c>
      <c r="F140" s="380" t="s">
        <v>110</v>
      </c>
      <c r="G140" s="380"/>
      <c r="H140" s="388">
        <f>H141</f>
        <v>3070</v>
      </c>
      <c r="I140" s="388">
        <f t="shared" ref="I140:K142" si="66">I141</f>
        <v>0</v>
      </c>
      <c r="J140" s="388">
        <f t="shared" si="66"/>
        <v>0</v>
      </c>
      <c r="K140" s="388">
        <f t="shared" si="66"/>
        <v>3070</v>
      </c>
      <c r="L140" s="389">
        <f t="shared" si="64"/>
        <v>100</v>
      </c>
    </row>
    <row r="141" spans="1:256" ht="20.25" customHeight="1" x14ac:dyDescent="0.3">
      <c r="A141" s="378"/>
      <c r="B141" s="312" t="s">
        <v>540</v>
      </c>
      <c r="C141" s="380" t="s">
        <v>477</v>
      </c>
      <c r="D141" s="380" t="s">
        <v>130</v>
      </c>
      <c r="E141" s="380" t="s">
        <v>23</v>
      </c>
      <c r="F141" s="380" t="s">
        <v>110</v>
      </c>
      <c r="G141" s="380"/>
      <c r="H141" s="388">
        <f>H142</f>
        <v>3070</v>
      </c>
      <c r="I141" s="388">
        <f t="shared" si="66"/>
        <v>0</v>
      </c>
      <c r="J141" s="388">
        <f t="shared" si="66"/>
        <v>0</v>
      </c>
      <c r="K141" s="388">
        <f t="shared" si="66"/>
        <v>3070</v>
      </c>
      <c r="L141" s="389">
        <f t="shared" si="64"/>
        <v>100</v>
      </c>
    </row>
    <row r="142" spans="1:256" ht="56.25" x14ac:dyDescent="0.3">
      <c r="A142" s="378"/>
      <c r="B142" s="312" t="s">
        <v>541</v>
      </c>
      <c r="C142" s="380" t="s">
        <v>477</v>
      </c>
      <c r="D142" s="380" t="s">
        <v>130</v>
      </c>
      <c r="E142" s="380" t="s">
        <v>23</v>
      </c>
      <c r="F142" s="380" t="s">
        <v>542</v>
      </c>
      <c r="G142" s="380"/>
      <c r="H142" s="388">
        <f>H143</f>
        <v>3070</v>
      </c>
      <c r="I142" s="388">
        <f t="shared" si="66"/>
        <v>0</v>
      </c>
      <c r="J142" s="388">
        <f t="shared" si="66"/>
        <v>0</v>
      </c>
      <c r="K142" s="388">
        <f t="shared" si="66"/>
        <v>3070</v>
      </c>
      <c r="L142" s="389">
        <f t="shared" si="64"/>
        <v>100</v>
      </c>
    </row>
    <row r="143" spans="1:256" ht="37.5" x14ac:dyDescent="0.3">
      <c r="A143" s="378"/>
      <c r="B143" s="312" t="s">
        <v>483</v>
      </c>
      <c r="C143" s="380" t="s">
        <v>477</v>
      </c>
      <c r="D143" s="380" t="s">
        <v>130</v>
      </c>
      <c r="E143" s="380" t="s">
        <v>23</v>
      </c>
      <c r="F143" s="380" t="s">
        <v>542</v>
      </c>
      <c r="G143" s="380" t="s">
        <v>79</v>
      </c>
      <c r="H143" s="388">
        <v>3070</v>
      </c>
      <c r="I143" s="442"/>
      <c r="J143" s="442"/>
      <c r="K143" s="389">
        <v>3070</v>
      </c>
      <c r="L143" s="389">
        <f t="shared" si="64"/>
        <v>100</v>
      </c>
    </row>
    <row r="144" spans="1:256" ht="32.25" customHeight="1" x14ac:dyDescent="0.3">
      <c r="A144" s="444"/>
      <c r="B144" s="507" t="s">
        <v>420</v>
      </c>
      <c r="C144" s="508"/>
      <c r="D144" s="508"/>
      <c r="E144" s="508"/>
      <c r="F144" s="508"/>
      <c r="G144" s="508"/>
      <c r="H144" s="508"/>
      <c r="I144" s="373"/>
      <c r="J144" s="373"/>
      <c r="K144" s="374"/>
      <c r="L144" s="373"/>
    </row>
    <row r="145" spans="1:17" ht="32.25" customHeight="1" x14ac:dyDescent="0.25">
      <c r="A145" s="17"/>
      <c r="B145" s="14"/>
      <c r="C145" s="234"/>
      <c r="D145" s="234"/>
      <c r="E145" s="234"/>
      <c r="F145" s="234"/>
      <c r="G145" s="234"/>
      <c r="H145" s="234"/>
      <c r="K145" s="154"/>
    </row>
    <row r="146" spans="1:17" x14ac:dyDescent="0.25">
      <c r="G146" s="154"/>
      <c r="H146" s="154"/>
      <c r="K146" s="154"/>
      <c r="O146" s="154"/>
      <c r="P146" s="154"/>
      <c r="Q146" s="154"/>
    </row>
    <row r="147" spans="1:17" x14ac:dyDescent="0.25">
      <c r="B147" s="15"/>
      <c r="K147" s="154"/>
      <c r="O147" s="154"/>
      <c r="P147" s="154"/>
      <c r="Q147" s="154"/>
    </row>
    <row r="148" spans="1:17" x14ac:dyDescent="0.25">
      <c r="K148" s="154"/>
      <c r="O148" s="154"/>
      <c r="P148" s="154"/>
      <c r="Q148" s="154"/>
    </row>
    <row r="149" spans="1:17" x14ac:dyDescent="0.25">
      <c r="K149" s="154"/>
    </row>
  </sheetData>
  <mergeCells count="10">
    <mergeCell ref="C8:F8"/>
    <mergeCell ref="C9:F9"/>
    <mergeCell ref="B144:H144"/>
    <mergeCell ref="A6:H6"/>
    <mergeCell ref="C1:L1"/>
    <mergeCell ref="C2:L2"/>
    <mergeCell ref="C3:L3"/>
    <mergeCell ref="C4:L4"/>
    <mergeCell ref="C5:L5"/>
    <mergeCell ref="A7:L7"/>
  </mergeCells>
  <phoneticPr fontId="27" type="noConversion"/>
  <pageMargins left="0.43307086614173229" right="0.23622047244094491" top="0.35433070866141736" bottom="0.35433070866141736" header="0.31496062992125984" footer="0.31496062992125984"/>
  <pageSetup paperSize="9" scale="77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191"/>
  <sheetViews>
    <sheetView zoomScale="91" zoomScaleNormal="91" zoomScaleSheetLayoutView="80" workbookViewId="0">
      <selection activeCell="B18" sqref="B18"/>
    </sheetView>
  </sheetViews>
  <sheetFormatPr defaultColWidth="11.42578125" defaultRowHeight="15" x14ac:dyDescent="0.25"/>
  <cols>
    <col min="1" max="1" width="4.5703125" style="43" customWidth="1"/>
    <col min="2" max="2" width="65.28515625" style="43" customWidth="1"/>
    <col min="3" max="3" width="4.85546875" style="43" customWidth="1"/>
    <col min="4" max="5" width="3.85546875" style="43" customWidth="1"/>
    <col min="6" max="6" width="4.140625" style="43" customWidth="1"/>
    <col min="7" max="7" width="3.28515625" style="43" customWidth="1"/>
    <col min="8" max="8" width="4" style="43" customWidth="1"/>
    <col min="9" max="9" width="7.42578125" style="43" customWidth="1"/>
    <col min="10" max="10" width="4.7109375" style="62" customWidth="1"/>
    <col min="11" max="11" width="12.7109375" style="62" customWidth="1"/>
    <col min="12" max="12" width="14.5703125" style="76" customWidth="1"/>
    <col min="13" max="13" width="14.7109375" style="77" customWidth="1"/>
    <col min="14" max="14" width="9.140625" style="77" customWidth="1"/>
    <col min="15" max="15" width="14.42578125" style="43" customWidth="1"/>
    <col min="16" max="246" width="9.140625" style="43" customWidth="1"/>
    <col min="247" max="247" width="3.85546875" style="43" customWidth="1"/>
    <col min="248" max="248" width="45.28515625" style="43" customWidth="1"/>
    <col min="249" max="249" width="4.85546875" style="43" customWidth="1"/>
    <col min="250" max="251" width="3.85546875" style="43" customWidth="1"/>
    <col min="252" max="252" width="3.7109375" style="43" customWidth="1"/>
    <col min="253" max="253" width="2.5703125" style="43" customWidth="1"/>
    <col min="254" max="254" width="7.42578125" style="43" customWidth="1"/>
    <col min="255" max="255" width="4.7109375" style="43" customWidth="1"/>
    <col min="256" max="16384" width="11.42578125" style="43"/>
  </cols>
  <sheetData>
    <row r="1" spans="1:17" x14ac:dyDescent="0.25">
      <c r="B1"/>
      <c r="C1" s="512" t="s">
        <v>173</v>
      </c>
      <c r="D1" s="512"/>
      <c r="E1" s="512"/>
      <c r="F1" s="512"/>
      <c r="G1" s="512"/>
      <c r="H1" s="512"/>
      <c r="I1" s="512"/>
      <c r="J1" s="512"/>
      <c r="K1" s="512"/>
      <c r="L1" s="488"/>
      <c r="M1" s="488"/>
    </row>
    <row r="2" spans="1:17" x14ac:dyDescent="0.25">
      <c r="C2" s="512" t="s">
        <v>432</v>
      </c>
      <c r="D2" s="512"/>
      <c r="E2" s="512"/>
      <c r="F2" s="512"/>
      <c r="G2" s="512"/>
      <c r="H2" s="512"/>
      <c r="I2" s="512"/>
      <c r="J2" s="512"/>
      <c r="K2" s="512"/>
      <c r="L2" s="488"/>
      <c r="M2" s="488"/>
      <c r="P2" s="83"/>
      <c r="Q2" s="83"/>
    </row>
    <row r="3" spans="1:17" x14ac:dyDescent="0.25">
      <c r="C3" s="512" t="s">
        <v>1</v>
      </c>
      <c r="D3" s="512"/>
      <c r="E3" s="512"/>
      <c r="F3" s="512"/>
      <c r="G3" s="512"/>
      <c r="H3" s="512"/>
      <c r="I3" s="512"/>
      <c r="J3" s="512"/>
      <c r="K3" s="512"/>
      <c r="L3" s="488"/>
      <c r="M3" s="488"/>
    </row>
    <row r="4" spans="1:17" x14ac:dyDescent="0.25">
      <c r="C4" s="512" t="s">
        <v>2</v>
      </c>
      <c r="D4" s="512"/>
      <c r="E4" s="512"/>
      <c r="F4" s="512"/>
      <c r="G4" s="512"/>
      <c r="H4" s="512"/>
      <c r="I4" s="512"/>
      <c r="J4" s="512"/>
      <c r="K4" s="512"/>
      <c r="L4" s="488"/>
      <c r="M4" s="488"/>
    </row>
    <row r="5" spans="1:17" x14ac:dyDescent="0.25">
      <c r="C5" s="223"/>
      <c r="D5" s="223"/>
      <c r="E5" s="223"/>
      <c r="F5" s="223"/>
      <c r="G5" s="223"/>
      <c r="H5" s="223"/>
      <c r="I5" s="512" t="s">
        <v>588</v>
      </c>
      <c r="J5" s="488"/>
      <c r="K5" s="488"/>
      <c r="L5" s="488"/>
      <c r="M5" s="488"/>
    </row>
    <row r="6" spans="1:17" ht="13.9" x14ac:dyDescent="0.25">
      <c r="C6" s="512"/>
      <c r="D6" s="512"/>
      <c r="E6" s="512"/>
      <c r="F6" s="512"/>
      <c r="G6" s="512"/>
      <c r="H6" s="512"/>
      <c r="I6" s="512"/>
      <c r="J6" s="512"/>
      <c r="K6" s="512"/>
    </row>
    <row r="7" spans="1:17" x14ac:dyDescent="0.25">
      <c r="A7" s="516" t="s">
        <v>578</v>
      </c>
      <c r="B7" s="516"/>
      <c r="C7" s="516"/>
      <c r="D7" s="516"/>
      <c r="E7" s="516"/>
      <c r="F7" s="516"/>
      <c r="G7" s="516"/>
      <c r="H7" s="516"/>
      <c r="I7" s="516"/>
      <c r="J7" s="516"/>
      <c r="K7" s="516"/>
    </row>
    <row r="8" spans="1:17" ht="13.9" x14ac:dyDescent="0.25">
      <c r="A8" s="517"/>
      <c r="B8" s="517"/>
      <c r="C8" s="517"/>
      <c r="D8" s="517"/>
      <c r="E8" s="517"/>
      <c r="F8" s="517"/>
      <c r="G8" s="517"/>
      <c r="H8" s="517"/>
      <c r="I8" s="517"/>
      <c r="J8" s="517"/>
      <c r="K8" s="517"/>
    </row>
    <row r="9" spans="1:17" x14ac:dyDescent="0.25">
      <c r="A9" s="63"/>
      <c r="B9" s="63"/>
      <c r="C9" s="63"/>
      <c r="D9" s="63"/>
      <c r="E9" s="63"/>
      <c r="F9" s="63"/>
      <c r="G9" s="63"/>
      <c r="H9" s="63"/>
      <c r="I9" s="63"/>
      <c r="J9" s="64"/>
      <c r="K9" s="64"/>
      <c r="M9" s="216" t="s">
        <v>57</v>
      </c>
    </row>
    <row r="10" spans="1:17" ht="173.25" x14ac:dyDescent="0.25">
      <c r="A10" s="268" t="s">
        <v>58</v>
      </c>
      <c r="B10" s="268" t="s">
        <v>4</v>
      </c>
      <c r="C10" s="269" t="s">
        <v>59</v>
      </c>
      <c r="D10" s="270" t="s">
        <v>60</v>
      </c>
      <c r="E10" s="270" t="s">
        <v>6</v>
      </c>
      <c r="F10" s="518" t="s">
        <v>32</v>
      </c>
      <c r="G10" s="519"/>
      <c r="H10" s="519"/>
      <c r="I10" s="520"/>
      <c r="J10" s="271" t="s">
        <v>33</v>
      </c>
      <c r="K10" s="275" t="s">
        <v>473</v>
      </c>
      <c r="L10" s="265" t="s">
        <v>583</v>
      </c>
      <c r="M10" s="265" t="s">
        <v>106</v>
      </c>
    </row>
    <row r="11" spans="1:17" ht="13.9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521">
        <v>6</v>
      </c>
      <c r="G11" s="522"/>
      <c r="H11" s="522"/>
      <c r="I11" s="523"/>
      <c r="J11" s="235">
        <v>7</v>
      </c>
      <c r="K11" s="261">
        <v>8</v>
      </c>
      <c r="L11" s="132">
        <v>9</v>
      </c>
      <c r="M11" s="132">
        <v>10</v>
      </c>
    </row>
    <row r="12" spans="1:17" x14ac:dyDescent="0.25">
      <c r="A12" s="19"/>
      <c r="B12" s="45" t="s">
        <v>61</v>
      </c>
      <c r="C12" s="39"/>
      <c r="D12" s="39"/>
      <c r="E12" s="39"/>
      <c r="F12" s="513"/>
      <c r="G12" s="514"/>
      <c r="H12" s="514"/>
      <c r="I12" s="515"/>
      <c r="J12" s="253"/>
      <c r="K12" s="298">
        <f>K13+K25</f>
        <v>45884.200000000004</v>
      </c>
      <c r="L12" s="298">
        <f>L13+L25</f>
        <v>43033.4</v>
      </c>
      <c r="M12" s="131">
        <f>L12*100/K12</f>
        <v>93.786968063080522</v>
      </c>
      <c r="N12" s="79"/>
      <c r="O12" s="44"/>
      <c r="Q12" s="44"/>
    </row>
    <row r="13" spans="1:17" x14ac:dyDescent="0.25">
      <c r="A13" s="39">
        <v>1</v>
      </c>
      <c r="B13" s="38" t="s">
        <v>105</v>
      </c>
      <c r="C13" s="39">
        <v>991</v>
      </c>
      <c r="D13" s="40"/>
      <c r="E13" s="40"/>
      <c r="F13" s="241"/>
      <c r="G13" s="242"/>
      <c r="H13" s="242"/>
      <c r="I13" s="243"/>
      <c r="J13" s="126"/>
      <c r="K13" s="131">
        <f>K14</f>
        <v>99.300000000000011</v>
      </c>
      <c r="L13" s="131">
        <f>L20+L19</f>
        <v>98.9</v>
      </c>
      <c r="M13" s="131">
        <f>L13*100/K13</f>
        <v>99.597180261832818</v>
      </c>
    </row>
    <row r="14" spans="1:17" x14ac:dyDescent="0.25">
      <c r="A14" s="40" t="s">
        <v>507</v>
      </c>
      <c r="B14" s="38" t="s">
        <v>7</v>
      </c>
      <c r="C14" s="39">
        <v>991</v>
      </c>
      <c r="D14" s="40" t="s">
        <v>22</v>
      </c>
      <c r="E14" s="40" t="s">
        <v>23</v>
      </c>
      <c r="F14" s="241"/>
      <c r="G14" s="242"/>
      <c r="H14" s="242"/>
      <c r="I14" s="243"/>
      <c r="J14" s="126"/>
      <c r="K14" s="131">
        <f>K15+K20</f>
        <v>99.300000000000011</v>
      </c>
      <c r="L14" s="131">
        <f>L13</f>
        <v>98.9</v>
      </c>
      <c r="M14" s="131">
        <f>L14*100/K14</f>
        <v>99.597180261832818</v>
      </c>
    </row>
    <row r="15" spans="1:17" ht="47.25" x14ac:dyDescent="0.25">
      <c r="A15" s="40"/>
      <c r="B15" s="335" t="s">
        <v>143</v>
      </c>
      <c r="C15" s="39">
        <v>991</v>
      </c>
      <c r="D15" s="40" t="s">
        <v>22</v>
      </c>
      <c r="E15" s="41" t="s">
        <v>26</v>
      </c>
      <c r="F15" s="241"/>
      <c r="G15" s="244"/>
      <c r="H15" s="244"/>
      <c r="I15" s="245"/>
      <c r="J15" s="130"/>
      <c r="K15" s="298">
        <f>K16</f>
        <v>0.4</v>
      </c>
      <c r="L15" s="131">
        <f>L19</f>
        <v>0</v>
      </c>
      <c r="M15" s="131">
        <f>L15*100/K15</f>
        <v>0</v>
      </c>
      <c r="N15" s="78"/>
    </row>
    <row r="16" spans="1:17" ht="31.5" x14ac:dyDescent="0.25">
      <c r="A16" s="107"/>
      <c r="B16" s="74" t="s">
        <v>144</v>
      </c>
      <c r="C16" s="19">
        <v>991</v>
      </c>
      <c r="D16" s="20" t="s">
        <v>22</v>
      </c>
      <c r="E16" s="21" t="s">
        <v>26</v>
      </c>
      <c r="F16" s="134" t="s">
        <v>142</v>
      </c>
      <c r="G16" s="246" t="s">
        <v>64</v>
      </c>
      <c r="H16" s="129" t="s">
        <v>23</v>
      </c>
      <c r="I16" s="135" t="s">
        <v>110</v>
      </c>
      <c r="J16" s="135"/>
      <c r="K16" s="299">
        <f>K17</f>
        <v>0.4</v>
      </c>
      <c r="L16" s="124">
        <f>L19</f>
        <v>0</v>
      </c>
      <c r="M16" s="124">
        <f>L16*100/K16</f>
        <v>0</v>
      </c>
      <c r="O16" s="44"/>
    </row>
    <row r="17" spans="1:17" ht="15.75" x14ac:dyDescent="0.25">
      <c r="A17" s="107"/>
      <c r="B17" s="74" t="s">
        <v>145</v>
      </c>
      <c r="C17" s="19">
        <v>991</v>
      </c>
      <c r="D17" s="20" t="s">
        <v>22</v>
      </c>
      <c r="E17" s="21" t="s">
        <v>26</v>
      </c>
      <c r="F17" s="134" t="s">
        <v>142</v>
      </c>
      <c r="G17" s="246" t="s">
        <v>66</v>
      </c>
      <c r="H17" s="129" t="s">
        <v>23</v>
      </c>
      <c r="I17" s="135" t="s">
        <v>110</v>
      </c>
      <c r="J17" s="135"/>
      <c r="K17" s="299">
        <f>K18</f>
        <v>0.4</v>
      </c>
      <c r="L17" s="124">
        <f>L19</f>
        <v>0</v>
      </c>
      <c r="M17" s="124">
        <f t="shared" ref="M17:M87" si="0">L17*100/K17</f>
        <v>0</v>
      </c>
      <c r="N17" s="78"/>
      <c r="P17" s="44"/>
    </row>
    <row r="18" spans="1:17" ht="16.899999999999999" customHeight="1" x14ac:dyDescent="0.25">
      <c r="A18" s="40"/>
      <c r="B18" s="74" t="s">
        <v>146</v>
      </c>
      <c r="C18" s="19">
        <v>991</v>
      </c>
      <c r="D18" s="20" t="s">
        <v>22</v>
      </c>
      <c r="E18" s="20" t="s">
        <v>26</v>
      </c>
      <c r="F18" s="247" t="s">
        <v>142</v>
      </c>
      <c r="G18" s="248" t="s">
        <v>66</v>
      </c>
      <c r="H18" s="248" t="s">
        <v>23</v>
      </c>
      <c r="I18" s="249" t="s">
        <v>121</v>
      </c>
      <c r="J18" s="133"/>
      <c r="K18" s="124">
        <f>K19</f>
        <v>0.4</v>
      </c>
      <c r="L18" s="124">
        <f>L19</f>
        <v>0</v>
      </c>
      <c r="M18" s="124">
        <f t="shared" si="0"/>
        <v>0</v>
      </c>
    </row>
    <row r="19" spans="1:17" ht="31.5" x14ac:dyDescent="0.25">
      <c r="A19" s="40"/>
      <c r="B19" s="98" t="s">
        <v>147</v>
      </c>
      <c r="C19" s="19">
        <v>991</v>
      </c>
      <c r="D19" s="20" t="s">
        <v>22</v>
      </c>
      <c r="E19" s="20" t="s">
        <v>26</v>
      </c>
      <c r="F19" s="247" t="s">
        <v>142</v>
      </c>
      <c r="G19" s="248" t="s">
        <v>66</v>
      </c>
      <c r="H19" s="248" t="s">
        <v>23</v>
      </c>
      <c r="I19" s="249" t="s">
        <v>121</v>
      </c>
      <c r="J19" s="133" t="s">
        <v>79</v>
      </c>
      <c r="K19" s="124">
        <v>0.4</v>
      </c>
      <c r="L19" s="124">
        <v>0</v>
      </c>
      <c r="M19" s="124">
        <f t="shared" si="0"/>
        <v>0</v>
      </c>
    </row>
    <row r="20" spans="1:17" ht="42.75" x14ac:dyDescent="0.25">
      <c r="A20" s="40"/>
      <c r="B20" s="340" t="s">
        <v>47</v>
      </c>
      <c r="C20" s="39">
        <v>991</v>
      </c>
      <c r="D20" s="40" t="s">
        <v>22</v>
      </c>
      <c r="E20" s="40" t="s">
        <v>28</v>
      </c>
      <c r="F20" s="241"/>
      <c r="G20" s="242"/>
      <c r="H20" s="242"/>
      <c r="I20" s="243"/>
      <c r="J20" s="126"/>
      <c r="K20" s="131">
        <f>K21</f>
        <v>98.9</v>
      </c>
      <c r="L20" s="196" t="str">
        <f>L24</f>
        <v>98,9</v>
      </c>
      <c r="M20" s="124">
        <f t="shared" si="0"/>
        <v>100</v>
      </c>
    </row>
    <row r="21" spans="1:17" ht="30" x14ac:dyDescent="0.25">
      <c r="A21" s="107"/>
      <c r="B21" s="46" t="s">
        <v>62</v>
      </c>
      <c r="C21" s="19">
        <v>991</v>
      </c>
      <c r="D21" s="20" t="s">
        <v>22</v>
      </c>
      <c r="E21" s="21" t="s">
        <v>28</v>
      </c>
      <c r="F21" s="134" t="s">
        <v>63</v>
      </c>
      <c r="G21" s="129" t="s">
        <v>64</v>
      </c>
      <c r="H21" s="129" t="s">
        <v>23</v>
      </c>
      <c r="I21" s="135" t="s">
        <v>110</v>
      </c>
      <c r="J21" s="135"/>
      <c r="K21" s="299">
        <f>K22</f>
        <v>98.9</v>
      </c>
      <c r="L21" s="195" t="str">
        <f>L24</f>
        <v>98,9</v>
      </c>
      <c r="M21" s="124">
        <f t="shared" si="0"/>
        <v>100</v>
      </c>
      <c r="O21" s="44"/>
    </row>
    <row r="22" spans="1:17" x14ac:dyDescent="0.25">
      <c r="A22" s="107"/>
      <c r="B22" s="46" t="s">
        <v>52</v>
      </c>
      <c r="C22" s="19">
        <v>991</v>
      </c>
      <c r="D22" s="20" t="s">
        <v>22</v>
      </c>
      <c r="E22" s="21" t="s">
        <v>28</v>
      </c>
      <c r="F22" s="134" t="s">
        <v>63</v>
      </c>
      <c r="G22" s="129" t="s">
        <v>66</v>
      </c>
      <c r="H22" s="129" t="s">
        <v>23</v>
      </c>
      <c r="I22" s="135" t="s">
        <v>110</v>
      </c>
      <c r="J22" s="135"/>
      <c r="K22" s="299">
        <f>K23</f>
        <v>98.9</v>
      </c>
      <c r="L22" s="195" t="str">
        <f>L24</f>
        <v>98,9</v>
      </c>
      <c r="M22" s="124">
        <f t="shared" si="0"/>
        <v>100</v>
      </c>
      <c r="N22" s="78"/>
      <c r="P22" s="44"/>
    </row>
    <row r="23" spans="1:17" x14ac:dyDescent="0.25">
      <c r="A23" s="107"/>
      <c r="B23" s="47" t="s">
        <v>67</v>
      </c>
      <c r="C23" s="19">
        <v>991</v>
      </c>
      <c r="D23" s="20" t="s">
        <v>22</v>
      </c>
      <c r="E23" s="21" t="s">
        <v>28</v>
      </c>
      <c r="F23" s="134" t="s">
        <v>63</v>
      </c>
      <c r="G23" s="129" t="s">
        <v>66</v>
      </c>
      <c r="H23" s="129" t="s">
        <v>23</v>
      </c>
      <c r="I23" s="135" t="s">
        <v>121</v>
      </c>
      <c r="J23" s="135"/>
      <c r="K23" s="299">
        <f>K24</f>
        <v>98.9</v>
      </c>
      <c r="L23" s="195" t="str">
        <f>L24</f>
        <v>98,9</v>
      </c>
      <c r="M23" s="124">
        <f t="shared" si="0"/>
        <v>100</v>
      </c>
      <c r="O23" s="44"/>
      <c r="P23" s="44"/>
    </row>
    <row r="24" spans="1:17" x14ac:dyDescent="0.25">
      <c r="A24" s="107"/>
      <c r="B24" s="46" t="s">
        <v>68</v>
      </c>
      <c r="C24" s="132">
        <v>991</v>
      </c>
      <c r="D24" s="133" t="s">
        <v>22</v>
      </c>
      <c r="E24" s="134" t="s">
        <v>28</v>
      </c>
      <c r="F24" s="134" t="s">
        <v>63</v>
      </c>
      <c r="G24" s="129" t="s">
        <v>66</v>
      </c>
      <c r="H24" s="129" t="s">
        <v>23</v>
      </c>
      <c r="I24" s="135" t="s">
        <v>121</v>
      </c>
      <c r="J24" s="135" t="s">
        <v>69</v>
      </c>
      <c r="K24" s="299">
        <v>98.9</v>
      </c>
      <c r="L24" s="240" t="s">
        <v>586</v>
      </c>
      <c r="M24" s="124">
        <f t="shared" si="0"/>
        <v>100</v>
      </c>
      <c r="N24" s="78"/>
      <c r="O24" s="44"/>
    </row>
    <row r="25" spans="1:17" x14ac:dyDescent="0.25">
      <c r="A25" s="40">
        <v>2</v>
      </c>
      <c r="B25" s="48" t="s">
        <v>70</v>
      </c>
      <c r="C25" s="39">
        <v>992</v>
      </c>
      <c r="D25" s="37"/>
      <c r="E25" s="37"/>
      <c r="F25" s="134"/>
      <c r="G25" s="129"/>
      <c r="H25" s="129"/>
      <c r="I25" s="135"/>
      <c r="J25" s="125"/>
      <c r="K25" s="131">
        <f>K26+K71+K77+K96+K110+K137+K145+K157+K169+K177+K183</f>
        <v>45784.9</v>
      </c>
      <c r="L25" s="131">
        <f>L26+L71+L77+L96+L110+L137+L145+L157+L169+L177+L183</f>
        <v>42934.5</v>
      </c>
      <c r="M25" s="124">
        <f t="shared" si="0"/>
        <v>93.774366658002961</v>
      </c>
      <c r="N25" s="78"/>
      <c r="O25" s="44"/>
      <c r="P25" s="44"/>
      <c r="Q25" s="44"/>
    </row>
    <row r="26" spans="1:17" s="42" customFormat="1" x14ac:dyDescent="0.25">
      <c r="A26" s="40" t="s">
        <v>508</v>
      </c>
      <c r="B26" s="48" t="s">
        <v>7</v>
      </c>
      <c r="C26" s="39">
        <v>992</v>
      </c>
      <c r="D26" s="40" t="s">
        <v>22</v>
      </c>
      <c r="E26" s="40"/>
      <c r="F26" s="127"/>
      <c r="G26" s="128"/>
      <c r="H26" s="128"/>
      <c r="I26" s="130"/>
      <c r="J26" s="126"/>
      <c r="K26" s="131">
        <f>K27+K32+K48+K53+K58</f>
        <v>11142.3</v>
      </c>
      <c r="L26" s="131">
        <f>L27+L32+L48+L53+L58</f>
        <v>10896.5</v>
      </c>
      <c r="M26" s="124">
        <f t="shared" si="0"/>
        <v>97.793992263715751</v>
      </c>
      <c r="N26" s="80"/>
    </row>
    <row r="27" spans="1:17" s="42" customFormat="1" ht="28.5" x14ac:dyDescent="0.2">
      <c r="A27" s="40"/>
      <c r="B27" s="341" t="s">
        <v>36</v>
      </c>
      <c r="C27" s="39">
        <v>992</v>
      </c>
      <c r="D27" s="40" t="s">
        <v>22</v>
      </c>
      <c r="E27" s="40" t="s">
        <v>24</v>
      </c>
      <c r="F27" s="127"/>
      <c r="G27" s="128"/>
      <c r="H27" s="128"/>
      <c r="I27" s="130"/>
      <c r="J27" s="126"/>
      <c r="K27" s="131">
        <f>K28</f>
        <v>1217.3</v>
      </c>
      <c r="L27" s="131">
        <f>L31</f>
        <v>1216.0999999999999</v>
      </c>
      <c r="M27" s="131">
        <f t="shared" si="0"/>
        <v>99.901421178016918</v>
      </c>
      <c r="N27" s="80"/>
    </row>
    <row r="28" spans="1:17" s="42" customFormat="1" x14ac:dyDescent="0.25">
      <c r="A28" s="40"/>
      <c r="B28" s="46" t="s">
        <v>71</v>
      </c>
      <c r="C28" s="19">
        <v>992</v>
      </c>
      <c r="D28" s="20" t="s">
        <v>22</v>
      </c>
      <c r="E28" s="20" t="s">
        <v>24</v>
      </c>
      <c r="F28" s="134" t="s">
        <v>72</v>
      </c>
      <c r="G28" s="129" t="s">
        <v>64</v>
      </c>
      <c r="H28" s="129" t="s">
        <v>23</v>
      </c>
      <c r="I28" s="135" t="s">
        <v>110</v>
      </c>
      <c r="J28" s="133"/>
      <c r="K28" s="124">
        <f>K29</f>
        <v>1217.3</v>
      </c>
      <c r="L28" s="124">
        <f>L31</f>
        <v>1216.0999999999999</v>
      </c>
      <c r="M28" s="124">
        <f t="shared" si="0"/>
        <v>99.901421178016918</v>
      </c>
      <c r="N28" s="80"/>
      <c r="O28" s="53"/>
    </row>
    <row r="29" spans="1:17" s="42" customFormat="1" x14ac:dyDescent="0.25">
      <c r="A29" s="40"/>
      <c r="B29" s="46" t="s">
        <v>50</v>
      </c>
      <c r="C29" s="19">
        <v>992</v>
      </c>
      <c r="D29" s="20" t="s">
        <v>22</v>
      </c>
      <c r="E29" s="20" t="s">
        <v>24</v>
      </c>
      <c r="F29" s="134" t="s">
        <v>72</v>
      </c>
      <c r="G29" s="129" t="s">
        <v>73</v>
      </c>
      <c r="H29" s="129" t="s">
        <v>23</v>
      </c>
      <c r="I29" s="135" t="s">
        <v>110</v>
      </c>
      <c r="J29" s="133"/>
      <c r="K29" s="124">
        <f>K30</f>
        <v>1217.3</v>
      </c>
      <c r="L29" s="124">
        <f>L31</f>
        <v>1216.0999999999999</v>
      </c>
      <c r="M29" s="124">
        <f t="shared" si="0"/>
        <v>99.901421178016918</v>
      </c>
      <c r="N29" s="80"/>
      <c r="O29" s="53"/>
    </row>
    <row r="30" spans="1:17" s="42" customFormat="1" x14ac:dyDescent="0.25">
      <c r="A30" s="40"/>
      <c r="B30" s="160" t="s">
        <v>67</v>
      </c>
      <c r="C30" s="19">
        <v>992</v>
      </c>
      <c r="D30" s="20" t="s">
        <v>22</v>
      </c>
      <c r="E30" s="20" t="s">
        <v>24</v>
      </c>
      <c r="F30" s="134" t="s">
        <v>72</v>
      </c>
      <c r="G30" s="129" t="s">
        <v>73</v>
      </c>
      <c r="H30" s="129" t="s">
        <v>23</v>
      </c>
      <c r="I30" s="135" t="s">
        <v>121</v>
      </c>
      <c r="J30" s="133"/>
      <c r="K30" s="124">
        <f>K31</f>
        <v>1217.3</v>
      </c>
      <c r="L30" s="124">
        <f>L31</f>
        <v>1216.0999999999999</v>
      </c>
      <c r="M30" s="124">
        <f t="shared" si="0"/>
        <v>99.901421178016918</v>
      </c>
      <c r="N30" s="80"/>
    </row>
    <row r="31" spans="1:17" s="42" customFormat="1" ht="60" x14ac:dyDescent="0.25">
      <c r="A31" s="40"/>
      <c r="B31" s="46" t="s">
        <v>74</v>
      </c>
      <c r="C31" s="19">
        <v>992</v>
      </c>
      <c r="D31" s="20" t="s">
        <v>22</v>
      </c>
      <c r="E31" s="20" t="s">
        <v>24</v>
      </c>
      <c r="F31" s="134" t="s">
        <v>72</v>
      </c>
      <c r="G31" s="129" t="s">
        <v>73</v>
      </c>
      <c r="H31" s="129" t="s">
        <v>23</v>
      </c>
      <c r="I31" s="135" t="s">
        <v>121</v>
      </c>
      <c r="J31" s="133" t="s">
        <v>75</v>
      </c>
      <c r="K31" s="124">
        <v>1217.3</v>
      </c>
      <c r="L31" s="124">
        <v>1216.0999999999999</v>
      </c>
      <c r="M31" s="124">
        <f t="shared" si="0"/>
        <v>99.901421178016918</v>
      </c>
      <c r="N31" s="80"/>
      <c r="O31" s="53"/>
    </row>
    <row r="32" spans="1:17" s="42" customFormat="1" ht="42.75" x14ac:dyDescent="0.2">
      <c r="A32" s="40"/>
      <c r="B32" s="341" t="s">
        <v>76</v>
      </c>
      <c r="C32" s="39">
        <v>992</v>
      </c>
      <c r="D32" s="40" t="s">
        <v>22</v>
      </c>
      <c r="E32" s="40" t="s">
        <v>25</v>
      </c>
      <c r="F32" s="127"/>
      <c r="G32" s="128"/>
      <c r="H32" s="128"/>
      <c r="I32" s="130"/>
      <c r="J32" s="126"/>
      <c r="K32" s="131">
        <f>K33</f>
        <v>6711.2999999999993</v>
      </c>
      <c r="L32" s="131">
        <f>L33</f>
        <v>6548.0999999999985</v>
      </c>
      <c r="M32" s="131">
        <f t="shared" si="0"/>
        <v>97.568280362969915</v>
      </c>
      <c r="N32" s="80"/>
    </row>
    <row r="33" spans="1:14" s="42" customFormat="1" x14ac:dyDescent="0.25">
      <c r="A33" s="40"/>
      <c r="B33" s="342" t="s">
        <v>56</v>
      </c>
      <c r="C33" s="19">
        <v>992</v>
      </c>
      <c r="D33" s="20" t="s">
        <v>22</v>
      </c>
      <c r="E33" s="20" t="s">
        <v>25</v>
      </c>
      <c r="F33" s="134" t="s">
        <v>77</v>
      </c>
      <c r="G33" s="129" t="s">
        <v>64</v>
      </c>
      <c r="H33" s="129" t="s">
        <v>23</v>
      </c>
      <c r="I33" s="135" t="s">
        <v>110</v>
      </c>
      <c r="J33" s="133"/>
      <c r="K33" s="124">
        <f>K34+K40+K43</f>
        <v>6711.2999999999993</v>
      </c>
      <c r="L33" s="124">
        <f>L34+L40+L43</f>
        <v>6548.0999999999985</v>
      </c>
      <c r="M33" s="124">
        <f t="shared" si="0"/>
        <v>97.568280362969915</v>
      </c>
      <c r="N33" s="80"/>
    </row>
    <row r="34" spans="1:14" x14ac:dyDescent="0.25">
      <c r="A34" s="326"/>
      <c r="B34" s="46" t="s">
        <v>136</v>
      </c>
      <c r="C34" s="19">
        <v>992</v>
      </c>
      <c r="D34" s="20" t="s">
        <v>22</v>
      </c>
      <c r="E34" s="20" t="s">
        <v>25</v>
      </c>
      <c r="F34" s="134" t="s">
        <v>77</v>
      </c>
      <c r="G34" s="129" t="s">
        <v>73</v>
      </c>
      <c r="H34" s="129" t="s">
        <v>23</v>
      </c>
      <c r="I34" s="135" t="s">
        <v>110</v>
      </c>
      <c r="J34" s="133"/>
      <c r="K34" s="124">
        <f>K35</f>
        <v>6636.7999999999993</v>
      </c>
      <c r="L34" s="124">
        <f>L35</f>
        <v>6473.5999999999985</v>
      </c>
      <c r="M34" s="124">
        <f t="shared" si="0"/>
        <v>97.540983606557376</v>
      </c>
    </row>
    <row r="35" spans="1:14" x14ac:dyDescent="0.25">
      <c r="A35" s="326"/>
      <c r="B35" s="160" t="s">
        <v>67</v>
      </c>
      <c r="C35" s="19">
        <v>992</v>
      </c>
      <c r="D35" s="20" t="s">
        <v>22</v>
      </c>
      <c r="E35" s="20" t="s">
        <v>25</v>
      </c>
      <c r="F35" s="134" t="s">
        <v>77</v>
      </c>
      <c r="G35" s="129" t="s">
        <v>73</v>
      </c>
      <c r="H35" s="129" t="s">
        <v>23</v>
      </c>
      <c r="I35" s="135" t="s">
        <v>121</v>
      </c>
      <c r="J35" s="133"/>
      <c r="K35" s="124">
        <f>K36+K37+K39+K38</f>
        <v>6636.7999999999993</v>
      </c>
      <c r="L35" s="124">
        <f>L36+L37+L39+L38</f>
        <v>6473.5999999999985</v>
      </c>
      <c r="M35" s="124">
        <f t="shared" si="0"/>
        <v>97.540983606557376</v>
      </c>
    </row>
    <row r="36" spans="1:14" ht="60" x14ac:dyDescent="0.25">
      <c r="A36" s="326"/>
      <c r="B36" s="46" t="s">
        <v>74</v>
      </c>
      <c r="C36" s="19">
        <v>992</v>
      </c>
      <c r="D36" s="20" t="s">
        <v>22</v>
      </c>
      <c r="E36" s="20" t="s">
        <v>25</v>
      </c>
      <c r="F36" s="134" t="s">
        <v>77</v>
      </c>
      <c r="G36" s="129" t="s">
        <v>73</v>
      </c>
      <c r="H36" s="129" t="s">
        <v>23</v>
      </c>
      <c r="I36" s="135" t="s">
        <v>121</v>
      </c>
      <c r="J36" s="133" t="s">
        <v>75</v>
      </c>
      <c r="K36" s="124">
        <v>5236</v>
      </c>
      <c r="L36" s="124">
        <v>5211.2</v>
      </c>
      <c r="M36" s="124">
        <f t="shared" si="0"/>
        <v>99.526355996944233</v>
      </c>
    </row>
    <row r="37" spans="1:14" ht="30" x14ac:dyDescent="0.25">
      <c r="A37" s="326"/>
      <c r="B37" s="46" t="s">
        <v>78</v>
      </c>
      <c r="C37" s="19">
        <v>992</v>
      </c>
      <c r="D37" s="20" t="s">
        <v>22</v>
      </c>
      <c r="E37" s="20" t="s">
        <v>25</v>
      </c>
      <c r="F37" s="134" t="s">
        <v>77</v>
      </c>
      <c r="G37" s="129" t="s">
        <v>73</v>
      </c>
      <c r="H37" s="129" t="s">
        <v>23</v>
      </c>
      <c r="I37" s="135" t="s">
        <v>121</v>
      </c>
      <c r="J37" s="133" t="s">
        <v>79</v>
      </c>
      <c r="K37" s="124">
        <v>1377.9</v>
      </c>
      <c r="L37" s="124">
        <v>1239.5999999999999</v>
      </c>
      <c r="M37" s="124">
        <f t="shared" si="0"/>
        <v>89.962987154365322</v>
      </c>
    </row>
    <row r="38" spans="1:14" x14ac:dyDescent="0.25">
      <c r="A38" s="326"/>
      <c r="B38" s="52" t="s">
        <v>100</v>
      </c>
      <c r="C38" s="19">
        <v>992</v>
      </c>
      <c r="D38" s="107" t="s">
        <v>22</v>
      </c>
      <c r="E38" s="107" t="s">
        <v>25</v>
      </c>
      <c r="F38" s="134" t="s">
        <v>77</v>
      </c>
      <c r="G38" s="129" t="s">
        <v>73</v>
      </c>
      <c r="H38" s="129" t="s">
        <v>23</v>
      </c>
      <c r="I38" s="135" t="s">
        <v>121</v>
      </c>
      <c r="J38" s="133" t="s">
        <v>101</v>
      </c>
      <c r="K38" s="124">
        <v>1.9</v>
      </c>
      <c r="L38" s="124">
        <v>1.9</v>
      </c>
      <c r="M38" s="124">
        <f t="shared" si="0"/>
        <v>100</v>
      </c>
    </row>
    <row r="39" spans="1:14" x14ac:dyDescent="0.25">
      <c r="A39" s="327"/>
      <c r="B39" s="11" t="s">
        <v>80</v>
      </c>
      <c r="C39" s="69">
        <v>992</v>
      </c>
      <c r="D39" s="13" t="s">
        <v>22</v>
      </c>
      <c r="E39" s="13" t="s">
        <v>25</v>
      </c>
      <c r="F39" s="134" t="s">
        <v>77</v>
      </c>
      <c r="G39" s="129" t="s">
        <v>73</v>
      </c>
      <c r="H39" s="129" t="s">
        <v>23</v>
      </c>
      <c r="I39" s="135" t="s">
        <v>121</v>
      </c>
      <c r="J39" s="133" t="s">
        <v>81</v>
      </c>
      <c r="K39" s="124">
        <v>21</v>
      </c>
      <c r="L39" s="124">
        <v>20.9</v>
      </c>
      <c r="M39" s="124">
        <f t="shared" si="0"/>
        <v>99.523809523809518</v>
      </c>
    </row>
    <row r="40" spans="1:14" x14ac:dyDescent="0.25">
      <c r="A40" s="326"/>
      <c r="B40" s="46" t="s">
        <v>54</v>
      </c>
      <c r="C40" s="19">
        <v>992</v>
      </c>
      <c r="D40" s="20" t="s">
        <v>22</v>
      </c>
      <c r="E40" s="20" t="s">
        <v>25</v>
      </c>
      <c r="F40" s="134" t="s">
        <v>77</v>
      </c>
      <c r="G40" s="129" t="s">
        <v>66</v>
      </c>
      <c r="H40" s="129" t="s">
        <v>23</v>
      </c>
      <c r="I40" s="135" t="s">
        <v>110</v>
      </c>
      <c r="J40" s="133"/>
      <c r="K40" s="124">
        <v>3.8</v>
      </c>
      <c r="L40" s="124">
        <f>L41</f>
        <v>3.8</v>
      </c>
      <c r="M40" s="124">
        <f t="shared" si="0"/>
        <v>100</v>
      </c>
    </row>
    <row r="41" spans="1:14" ht="28.15" customHeight="1" x14ac:dyDescent="0.25">
      <c r="A41" s="326"/>
      <c r="B41" s="447" t="s">
        <v>571</v>
      </c>
      <c r="C41" s="448">
        <v>992</v>
      </c>
      <c r="D41" s="449" t="s">
        <v>22</v>
      </c>
      <c r="E41" s="449" t="s">
        <v>25</v>
      </c>
      <c r="F41" s="450" t="s">
        <v>77</v>
      </c>
      <c r="G41" s="451" t="s">
        <v>66</v>
      </c>
      <c r="H41" s="451" t="s">
        <v>23</v>
      </c>
      <c r="I41" s="452" t="s">
        <v>122</v>
      </c>
      <c r="J41" s="453"/>
      <c r="K41" s="454">
        <v>3.8</v>
      </c>
      <c r="L41" s="454">
        <f>L42</f>
        <v>3.8</v>
      </c>
      <c r="M41" s="454">
        <f t="shared" si="0"/>
        <v>100</v>
      </c>
    </row>
    <row r="42" spans="1:14" ht="30" x14ac:dyDescent="0.25">
      <c r="A42" s="328"/>
      <c r="B42" s="51" t="s">
        <v>78</v>
      </c>
      <c r="C42" s="67">
        <v>992</v>
      </c>
      <c r="D42" s="75" t="s">
        <v>22</v>
      </c>
      <c r="E42" s="75" t="s">
        <v>25</v>
      </c>
      <c r="F42" s="250" t="s">
        <v>77</v>
      </c>
      <c r="G42" s="251" t="s">
        <v>66</v>
      </c>
      <c r="H42" s="251" t="s">
        <v>23</v>
      </c>
      <c r="I42" s="252" t="s">
        <v>122</v>
      </c>
      <c r="J42" s="233" t="s">
        <v>79</v>
      </c>
      <c r="K42" s="197">
        <v>3.8</v>
      </c>
      <c r="L42" s="197">
        <v>3.8</v>
      </c>
      <c r="M42" s="124">
        <f t="shared" si="0"/>
        <v>100</v>
      </c>
    </row>
    <row r="43" spans="1:14" x14ac:dyDescent="0.25">
      <c r="A43" s="326"/>
      <c r="B43" s="50" t="s">
        <v>282</v>
      </c>
      <c r="C43" s="19">
        <v>992</v>
      </c>
      <c r="D43" s="107" t="s">
        <v>22</v>
      </c>
      <c r="E43" s="107" t="s">
        <v>25</v>
      </c>
      <c r="F43" s="250" t="s">
        <v>77</v>
      </c>
      <c r="G43" s="251" t="s">
        <v>130</v>
      </c>
      <c r="H43" s="251" t="s">
        <v>23</v>
      </c>
      <c r="I43" s="252" t="s">
        <v>110</v>
      </c>
      <c r="J43" s="133"/>
      <c r="K43" s="124">
        <f>K44+K46</f>
        <v>70.7</v>
      </c>
      <c r="L43" s="124">
        <f>L44+L46</f>
        <v>70.7</v>
      </c>
      <c r="M43" s="124">
        <f t="shared" si="0"/>
        <v>100</v>
      </c>
    </row>
    <row r="44" spans="1:14" ht="45" x14ac:dyDescent="0.25">
      <c r="A44" s="326"/>
      <c r="B44" s="50" t="s">
        <v>283</v>
      </c>
      <c r="C44" s="19">
        <v>992</v>
      </c>
      <c r="D44" s="107" t="s">
        <v>22</v>
      </c>
      <c r="E44" s="107" t="s">
        <v>25</v>
      </c>
      <c r="F44" s="250" t="s">
        <v>77</v>
      </c>
      <c r="G44" s="251" t="s">
        <v>130</v>
      </c>
      <c r="H44" s="251" t="s">
        <v>23</v>
      </c>
      <c r="I44" s="252" t="s">
        <v>284</v>
      </c>
      <c r="J44" s="133"/>
      <c r="K44" s="124">
        <f>K45</f>
        <v>36</v>
      </c>
      <c r="L44" s="124">
        <f>L45</f>
        <v>36</v>
      </c>
      <c r="M44" s="124">
        <f t="shared" si="0"/>
        <v>100</v>
      </c>
    </row>
    <row r="45" spans="1:14" x14ac:dyDescent="0.25">
      <c r="A45" s="326"/>
      <c r="B45" s="50" t="s">
        <v>68</v>
      </c>
      <c r="C45" s="19">
        <v>992</v>
      </c>
      <c r="D45" s="107" t="s">
        <v>22</v>
      </c>
      <c r="E45" s="107" t="s">
        <v>25</v>
      </c>
      <c r="F45" s="250" t="s">
        <v>77</v>
      </c>
      <c r="G45" s="251" t="s">
        <v>130</v>
      </c>
      <c r="H45" s="251" t="s">
        <v>23</v>
      </c>
      <c r="I45" s="252" t="s">
        <v>284</v>
      </c>
      <c r="J45" s="133" t="s">
        <v>69</v>
      </c>
      <c r="K45" s="124">
        <v>36</v>
      </c>
      <c r="L45" s="124">
        <v>36</v>
      </c>
      <c r="M45" s="124">
        <f t="shared" si="0"/>
        <v>100</v>
      </c>
    </row>
    <row r="46" spans="1:14" x14ac:dyDescent="0.25">
      <c r="A46" s="326"/>
      <c r="B46" s="50" t="s">
        <v>453</v>
      </c>
      <c r="C46" s="19">
        <v>992</v>
      </c>
      <c r="D46" s="107" t="s">
        <v>22</v>
      </c>
      <c r="E46" s="107" t="s">
        <v>25</v>
      </c>
      <c r="F46" s="250" t="s">
        <v>77</v>
      </c>
      <c r="G46" s="251" t="s">
        <v>130</v>
      </c>
      <c r="H46" s="251" t="s">
        <v>23</v>
      </c>
      <c r="I46" s="252" t="s">
        <v>286</v>
      </c>
      <c r="J46" s="133"/>
      <c r="K46" s="124">
        <f>K47</f>
        <v>34.700000000000003</v>
      </c>
      <c r="L46" s="124">
        <f>L47</f>
        <v>34.700000000000003</v>
      </c>
      <c r="M46" s="124">
        <f t="shared" si="0"/>
        <v>100</v>
      </c>
    </row>
    <row r="47" spans="1:14" x14ac:dyDescent="0.25">
      <c r="A47" s="326"/>
      <c r="B47" s="50" t="s">
        <v>68</v>
      </c>
      <c r="C47" s="19">
        <v>992</v>
      </c>
      <c r="D47" s="107" t="s">
        <v>22</v>
      </c>
      <c r="E47" s="107" t="s">
        <v>25</v>
      </c>
      <c r="F47" s="250" t="s">
        <v>77</v>
      </c>
      <c r="G47" s="251" t="s">
        <v>130</v>
      </c>
      <c r="H47" s="251" t="s">
        <v>23</v>
      </c>
      <c r="I47" s="252" t="s">
        <v>286</v>
      </c>
      <c r="J47" s="133" t="s">
        <v>69</v>
      </c>
      <c r="K47" s="124">
        <v>34.700000000000003</v>
      </c>
      <c r="L47" s="124">
        <v>34.700000000000003</v>
      </c>
      <c r="M47" s="124">
        <f t="shared" si="0"/>
        <v>100</v>
      </c>
    </row>
    <row r="48" spans="1:14" x14ac:dyDescent="0.25">
      <c r="A48" s="326"/>
      <c r="B48" s="323" t="s">
        <v>484</v>
      </c>
      <c r="C48" s="19">
        <v>992</v>
      </c>
      <c r="D48" s="107" t="s">
        <v>22</v>
      </c>
      <c r="E48" s="107" t="s">
        <v>29</v>
      </c>
      <c r="F48" s="250" t="s">
        <v>23</v>
      </c>
      <c r="G48" s="251" t="s">
        <v>64</v>
      </c>
      <c r="H48" s="251" t="s">
        <v>23</v>
      </c>
      <c r="I48" s="252" t="s">
        <v>110</v>
      </c>
      <c r="J48" s="133"/>
      <c r="K48" s="124">
        <f>K49</f>
        <v>504.6</v>
      </c>
      <c r="L48" s="124">
        <f>L49</f>
        <v>504.6</v>
      </c>
      <c r="M48" s="124">
        <f t="shared" si="0"/>
        <v>100</v>
      </c>
    </row>
    <row r="49" spans="1:14" ht="30" x14ac:dyDescent="0.25">
      <c r="A49" s="326"/>
      <c r="B49" s="323" t="s">
        <v>476</v>
      </c>
      <c r="C49" s="19">
        <v>992</v>
      </c>
      <c r="D49" s="107" t="s">
        <v>22</v>
      </c>
      <c r="E49" s="107" t="s">
        <v>29</v>
      </c>
      <c r="F49" s="250" t="s">
        <v>477</v>
      </c>
      <c r="G49" s="251" t="s">
        <v>64</v>
      </c>
      <c r="H49" s="251" t="s">
        <v>23</v>
      </c>
      <c r="I49" s="252" t="s">
        <v>110</v>
      </c>
      <c r="J49" s="133"/>
      <c r="K49" s="124">
        <v>504.6</v>
      </c>
      <c r="L49" s="124">
        <f>L50</f>
        <v>504.6</v>
      </c>
      <c r="M49" s="124">
        <f t="shared" si="0"/>
        <v>100</v>
      </c>
    </row>
    <row r="50" spans="1:14" x14ac:dyDescent="0.25">
      <c r="A50" s="326"/>
      <c r="B50" s="323" t="s">
        <v>479</v>
      </c>
      <c r="C50" s="19">
        <v>992</v>
      </c>
      <c r="D50" s="107" t="s">
        <v>22</v>
      </c>
      <c r="E50" s="107" t="s">
        <v>29</v>
      </c>
      <c r="F50" s="250" t="s">
        <v>477</v>
      </c>
      <c r="G50" s="251" t="s">
        <v>130</v>
      </c>
      <c r="H50" s="251" t="s">
        <v>23</v>
      </c>
      <c r="I50" s="252" t="s">
        <v>110</v>
      </c>
      <c r="J50" s="133"/>
      <c r="K50" s="124">
        <v>504.6</v>
      </c>
      <c r="L50" s="124">
        <f>L51</f>
        <v>504.6</v>
      </c>
      <c r="M50" s="124">
        <f t="shared" si="0"/>
        <v>100</v>
      </c>
    </row>
    <row r="51" spans="1:14" x14ac:dyDescent="0.25">
      <c r="A51" s="326"/>
      <c r="B51" s="323" t="s">
        <v>480</v>
      </c>
      <c r="C51" s="19">
        <v>992</v>
      </c>
      <c r="D51" s="107" t="s">
        <v>22</v>
      </c>
      <c r="E51" s="107" t="s">
        <v>29</v>
      </c>
      <c r="F51" s="250" t="s">
        <v>477</v>
      </c>
      <c r="G51" s="251" t="s">
        <v>130</v>
      </c>
      <c r="H51" s="251" t="s">
        <v>23</v>
      </c>
      <c r="I51" s="252" t="s">
        <v>478</v>
      </c>
      <c r="J51" s="133"/>
      <c r="K51" s="124">
        <v>504.6</v>
      </c>
      <c r="L51" s="124">
        <f>L52</f>
        <v>504.6</v>
      </c>
      <c r="M51" s="124">
        <f t="shared" si="0"/>
        <v>100</v>
      </c>
    </row>
    <row r="52" spans="1:14" x14ac:dyDescent="0.25">
      <c r="A52" s="326"/>
      <c r="B52" s="323" t="s">
        <v>80</v>
      </c>
      <c r="C52" s="19">
        <v>992</v>
      </c>
      <c r="D52" s="107" t="s">
        <v>22</v>
      </c>
      <c r="E52" s="107" t="s">
        <v>29</v>
      </c>
      <c r="F52" s="250" t="s">
        <v>477</v>
      </c>
      <c r="G52" s="251" t="s">
        <v>130</v>
      </c>
      <c r="H52" s="251" t="s">
        <v>23</v>
      </c>
      <c r="I52" s="252" t="s">
        <v>478</v>
      </c>
      <c r="J52" s="133" t="s">
        <v>81</v>
      </c>
      <c r="K52" s="124">
        <v>504.6</v>
      </c>
      <c r="L52" s="124">
        <v>504.6</v>
      </c>
      <c r="M52" s="124">
        <f t="shared" si="0"/>
        <v>100</v>
      </c>
    </row>
    <row r="53" spans="1:14" x14ac:dyDescent="0.25">
      <c r="A53" s="326"/>
      <c r="B53" s="325" t="s">
        <v>82</v>
      </c>
      <c r="C53" s="39">
        <v>992</v>
      </c>
      <c r="D53" s="40" t="s">
        <v>22</v>
      </c>
      <c r="E53" s="40" t="s">
        <v>41</v>
      </c>
      <c r="F53" s="127"/>
      <c r="G53" s="128"/>
      <c r="H53" s="128"/>
      <c r="I53" s="130"/>
      <c r="J53" s="126"/>
      <c r="K53" s="131">
        <f>K54</f>
        <v>10</v>
      </c>
      <c r="L53" s="131">
        <f>L57</f>
        <v>0</v>
      </c>
      <c r="M53" s="124">
        <f t="shared" si="0"/>
        <v>0</v>
      </c>
    </row>
    <row r="54" spans="1:14" x14ac:dyDescent="0.25">
      <c r="A54" s="326"/>
      <c r="B54" s="46" t="s">
        <v>56</v>
      </c>
      <c r="C54" s="19">
        <v>992</v>
      </c>
      <c r="D54" s="20" t="s">
        <v>22</v>
      </c>
      <c r="E54" s="20" t="s">
        <v>41</v>
      </c>
      <c r="F54" s="134" t="s">
        <v>77</v>
      </c>
      <c r="G54" s="129" t="s">
        <v>64</v>
      </c>
      <c r="H54" s="129" t="s">
        <v>23</v>
      </c>
      <c r="I54" s="135" t="s">
        <v>110</v>
      </c>
      <c r="J54" s="133"/>
      <c r="K54" s="124">
        <v>10</v>
      </c>
      <c r="L54" s="124">
        <f>L57</f>
        <v>0</v>
      </c>
      <c r="M54" s="124">
        <f t="shared" si="0"/>
        <v>0</v>
      </c>
    </row>
    <row r="55" spans="1:14" x14ac:dyDescent="0.25">
      <c r="A55" s="326"/>
      <c r="B55" s="46" t="s">
        <v>53</v>
      </c>
      <c r="C55" s="19">
        <v>992</v>
      </c>
      <c r="D55" s="20" t="s">
        <v>22</v>
      </c>
      <c r="E55" s="20" t="s">
        <v>41</v>
      </c>
      <c r="F55" s="134" t="s">
        <v>77</v>
      </c>
      <c r="G55" s="129" t="s">
        <v>83</v>
      </c>
      <c r="H55" s="129" t="s">
        <v>23</v>
      </c>
      <c r="I55" s="135" t="s">
        <v>110</v>
      </c>
      <c r="J55" s="133"/>
      <c r="K55" s="124">
        <v>10</v>
      </c>
      <c r="L55" s="124">
        <f>L57</f>
        <v>0</v>
      </c>
      <c r="M55" s="124">
        <f t="shared" si="0"/>
        <v>0</v>
      </c>
    </row>
    <row r="56" spans="1:14" x14ac:dyDescent="0.25">
      <c r="A56" s="326"/>
      <c r="B56" s="46" t="s">
        <v>84</v>
      </c>
      <c r="C56" s="19">
        <v>992</v>
      </c>
      <c r="D56" s="20" t="s">
        <v>22</v>
      </c>
      <c r="E56" s="20" t="s">
        <v>41</v>
      </c>
      <c r="F56" s="134" t="s">
        <v>77</v>
      </c>
      <c r="G56" s="129" t="s">
        <v>83</v>
      </c>
      <c r="H56" s="129" t="s">
        <v>23</v>
      </c>
      <c r="I56" s="135" t="s">
        <v>123</v>
      </c>
      <c r="J56" s="133"/>
      <c r="K56" s="124">
        <v>10</v>
      </c>
      <c r="L56" s="124">
        <f>L57</f>
        <v>0</v>
      </c>
      <c r="M56" s="124">
        <f t="shared" si="0"/>
        <v>0</v>
      </c>
    </row>
    <row r="57" spans="1:14" x14ac:dyDescent="0.25">
      <c r="A57" s="326"/>
      <c r="B57" s="46" t="s">
        <v>80</v>
      </c>
      <c r="C57" s="19">
        <v>992</v>
      </c>
      <c r="D57" s="20" t="s">
        <v>22</v>
      </c>
      <c r="E57" s="20" t="s">
        <v>41</v>
      </c>
      <c r="F57" s="134" t="s">
        <v>77</v>
      </c>
      <c r="G57" s="129" t="s">
        <v>83</v>
      </c>
      <c r="H57" s="129" t="s">
        <v>23</v>
      </c>
      <c r="I57" s="135" t="s">
        <v>123</v>
      </c>
      <c r="J57" s="133" t="s">
        <v>81</v>
      </c>
      <c r="K57" s="124">
        <v>10</v>
      </c>
      <c r="L57" s="124">
        <v>0</v>
      </c>
      <c r="M57" s="124">
        <f t="shared" si="0"/>
        <v>0</v>
      </c>
    </row>
    <row r="58" spans="1:14" s="42" customFormat="1" x14ac:dyDescent="0.25">
      <c r="A58" s="329"/>
      <c r="B58" s="48" t="s">
        <v>8</v>
      </c>
      <c r="C58" s="125">
        <v>992</v>
      </c>
      <c r="D58" s="126" t="s">
        <v>22</v>
      </c>
      <c r="E58" s="126">
        <v>13</v>
      </c>
      <c r="F58" s="127"/>
      <c r="G58" s="128"/>
      <c r="H58" s="129"/>
      <c r="I58" s="130"/>
      <c r="J58" s="126"/>
      <c r="K58" s="131">
        <f>K63+K67+K59</f>
        <v>2699.1</v>
      </c>
      <c r="L58" s="131">
        <f>L63+L68</f>
        <v>2627.7</v>
      </c>
      <c r="M58" s="124">
        <f t="shared" si="0"/>
        <v>97.354673780148943</v>
      </c>
      <c r="N58" s="80"/>
    </row>
    <row r="59" spans="1:14" s="42" customFormat="1" ht="45" x14ac:dyDescent="0.25">
      <c r="A59" s="329"/>
      <c r="B59" s="339" t="s">
        <v>557</v>
      </c>
      <c r="C59" s="132">
        <v>992</v>
      </c>
      <c r="D59" s="133" t="s">
        <v>22</v>
      </c>
      <c r="E59" s="133" t="s">
        <v>40</v>
      </c>
      <c r="F59" s="134" t="s">
        <v>41</v>
      </c>
      <c r="G59" s="129" t="s">
        <v>64</v>
      </c>
      <c r="H59" s="129" t="s">
        <v>23</v>
      </c>
      <c r="I59" s="135" t="s">
        <v>110</v>
      </c>
      <c r="J59" s="133"/>
      <c r="K59" s="124">
        <f>K60</f>
        <v>14.4</v>
      </c>
      <c r="L59" s="124">
        <v>0</v>
      </c>
      <c r="M59" s="124">
        <f t="shared" si="0"/>
        <v>0</v>
      </c>
      <c r="N59" s="80"/>
    </row>
    <row r="60" spans="1:14" s="42" customFormat="1" ht="15.75" x14ac:dyDescent="0.25">
      <c r="A60" s="329"/>
      <c r="B60" s="301" t="s">
        <v>442</v>
      </c>
      <c r="C60" s="132">
        <v>992</v>
      </c>
      <c r="D60" s="133" t="s">
        <v>22</v>
      </c>
      <c r="E60" s="133" t="s">
        <v>40</v>
      </c>
      <c r="F60" s="134" t="s">
        <v>41</v>
      </c>
      <c r="G60" s="129" t="s">
        <v>73</v>
      </c>
      <c r="H60" s="129" t="s">
        <v>23</v>
      </c>
      <c r="I60" s="135" t="s">
        <v>110</v>
      </c>
      <c r="J60" s="133"/>
      <c r="K60" s="124">
        <v>14.4</v>
      </c>
      <c r="L60" s="124">
        <v>0</v>
      </c>
      <c r="M60" s="124">
        <f t="shared" si="0"/>
        <v>0</v>
      </c>
      <c r="N60" s="80"/>
    </row>
    <row r="61" spans="1:14" s="42" customFormat="1" ht="15.75" x14ac:dyDescent="0.25">
      <c r="A61" s="329"/>
      <c r="B61" s="301" t="s">
        <v>442</v>
      </c>
      <c r="C61" s="132">
        <v>992</v>
      </c>
      <c r="D61" s="133" t="s">
        <v>22</v>
      </c>
      <c r="E61" s="133" t="s">
        <v>40</v>
      </c>
      <c r="F61" s="134" t="s">
        <v>41</v>
      </c>
      <c r="G61" s="129" t="s">
        <v>73</v>
      </c>
      <c r="H61" s="129" t="s">
        <v>23</v>
      </c>
      <c r="I61" s="135" t="s">
        <v>443</v>
      </c>
      <c r="J61" s="133"/>
      <c r="K61" s="124">
        <v>14.4</v>
      </c>
      <c r="L61" s="124">
        <v>0</v>
      </c>
      <c r="M61" s="124">
        <f t="shared" si="0"/>
        <v>0</v>
      </c>
      <c r="N61" s="80"/>
    </row>
    <row r="62" spans="1:14" s="42" customFormat="1" ht="15.75" x14ac:dyDescent="0.25">
      <c r="A62" s="329"/>
      <c r="B62" s="297" t="s">
        <v>100</v>
      </c>
      <c r="C62" s="132">
        <v>992</v>
      </c>
      <c r="D62" s="133" t="s">
        <v>22</v>
      </c>
      <c r="E62" s="133" t="s">
        <v>40</v>
      </c>
      <c r="F62" s="134" t="s">
        <v>41</v>
      </c>
      <c r="G62" s="129" t="s">
        <v>73</v>
      </c>
      <c r="H62" s="129" t="s">
        <v>23</v>
      </c>
      <c r="I62" s="135" t="s">
        <v>443</v>
      </c>
      <c r="J62" s="133" t="s">
        <v>101</v>
      </c>
      <c r="K62" s="124">
        <v>14.4</v>
      </c>
      <c r="L62" s="124">
        <v>0</v>
      </c>
      <c r="M62" s="124">
        <f t="shared" si="0"/>
        <v>0</v>
      </c>
      <c r="N62" s="80"/>
    </row>
    <row r="63" spans="1:14" ht="45" x14ac:dyDescent="0.25">
      <c r="A63" s="326"/>
      <c r="B63" s="339" t="s">
        <v>572</v>
      </c>
      <c r="C63" s="69">
        <v>992</v>
      </c>
      <c r="D63" s="13" t="s">
        <v>22</v>
      </c>
      <c r="E63" s="13">
        <v>13</v>
      </c>
      <c r="F63" s="134" t="s">
        <v>40</v>
      </c>
      <c r="G63" s="129" t="s">
        <v>64</v>
      </c>
      <c r="H63" s="129" t="s">
        <v>23</v>
      </c>
      <c r="I63" s="135" t="s">
        <v>110</v>
      </c>
      <c r="J63" s="133"/>
      <c r="K63" s="124">
        <f>K64</f>
        <v>200</v>
      </c>
      <c r="L63" s="124">
        <f>L66</f>
        <v>143</v>
      </c>
      <c r="M63" s="124">
        <f t="shared" si="0"/>
        <v>71.5</v>
      </c>
    </row>
    <row r="64" spans="1:14" x14ac:dyDescent="0.25">
      <c r="A64" s="326"/>
      <c r="B64" s="68" t="s">
        <v>454</v>
      </c>
      <c r="C64" s="69">
        <v>992</v>
      </c>
      <c r="D64" s="13" t="s">
        <v>22</v>
      </c>
      <c r="E64" s="13">
        <v>13</v>
      </c>
      <c r="F64" s="134" t="s">
        <v>40</v>
      </c>
      <c r="G64" s="129" t="s">
        <v>73</v>
      </c>
      <c r="H64" s="129" t="s">
        <v>23</v>
      </c>
      <c r="I64" s="135" t="s">
        <v>110</v>
      </c>
      <c r="J64" s="133"/>
      <c r="K64" s="124">
        <f>K65</f>
        <v>200</v>
      </c>
      <c r="L64" s="124">
        <f>L66</f>
        <v>143</v>
      </c>
      <c r="M64" s="124">
        <f t="shared" si="0"/>
        <v>71.5</v>
      </c>
    </row>
    <row r="65" spans="1:256" ht="45" x14ac:dyDescent="0.25">
      <c r="A65" s="326"/>
      <c r="B65" s="68" t="s">
        <v>149</v>
      </c>
      <c r="C65" s="69">
        <v>992</v>
      </c>
      <c r="D65" s="13" t="s">
        <v>22</v>
      </c>
      <c r="E65" s="13">
        <v>13</v>
      </c>
      <c r="F65" s="134" t="s">
        <v>40</v>
      </c>
      <c r="G65" s="129" t="s">
        <v>73</v>
      </c>
      <c r="H65" s="129" t="s">
        <v>23</v>
      </c>
      <c r="I65" s="135" t="s">
        <v>148</v>
      </c>
      <c r="J65" s="133"/>
      <c r="K65" s="124">
        <f>K66</f>
        <v>200</v>
      </c>
      <c r="L65" s="124">
        <f>L66</f>
        <v>143</v>
      </c>
      <c r="M65" s="124">
        <f t="shared" si="0"/>
        <v>71.5</v>
      </c>
    </row>
    <row r="66" spans="1:256" ht="30" x14ac:dyDescent="0.25">
      <c r="A66" s="326"/>
      <c r="B66" s="11" t="s">
        <v>78</v>
      </c>
      <c r="C66" s="69">
        <v>992</v>
      </c>
      <c r="D66" s="13" t="s">
        <v>22</v>
      </c>
      <c r="E66" s="13">
        <v>13</v>
      </c>
      <c r="F66" s="134" t="s">
        <v>40</v>
      </c>
      <c r="G66" s="129" t="s">
        <v>73</v>
      </c>
      <c r="H66" s="129" t="s">
        <v>23</v>
      </c>
      <c r="I66" s="135" t="s">
        <v>148</v>
      </c>
      <c r="J66" s="133" t="s">
        <v>79</v>
      </c>
      <c r="K66" s="124">
        <v>200</v>
      </c>
      <c r="L66" s="124">
        <v>143</v>
      </c>
      <c r="M66" s="124">
        <f t="shared" si="0"/>
        <v>71.5</v>
      </c>
    </row>
    <row r="67" spans="1:256" x14ac:dyDescent="0.25">
      <c r="A67" s="326"/>
      <c r="B67" s="11" t="s">
        <v>56</v>
      </c>
      <c r="C67" s="19">
        <v>992</v>
      </c>
      <c r="D67" s="107" t="s">
        <v>22</v>
      </c>
      <c r="E67" s="107" t="s">
        <v>40</v>
      </c>
      <c r="F67" s="134" t="s">
        <v>77</v>
      </c>
      <c r="G67" s="129" t="s">
        <v>64</v>
      </c>
      <c r="H67" s="129" t="s">
        <v>23</v>
      </c>
      <c r="I67" s="135" t="s">
        <v>110</v>
      </c>
      <c r="J67" s="133"/>
      <c r="K67" s="124">
        <f>K68</f>
        <v>2484.6999999999998</v>
      </c>
      <c r="L67" s="124">
        <f t="shared" ref="L67:L69" si="1">L68</f>
        <v>2484.6999999999998</v>
      </c>
      <c r="M67" s="124">
        <f t="shared" si="0"/>
        <v>100</v>
      </c>
    </row>
    <row r="68" spans="1:256" x14ac:dyDescent="0.25">
      <c r="A68" s="326"/>
      <c r="B68" s="46" t="s">
        <v>51</v>
      </c>
      <c r="C68" s="19">
        <v>992</v>
      </c>
      <c r="D68" s="20" t="s">
        <v>22</v>
      </c>
      <c r="E68" s="20" t="s">
        <v>40</v>
      </c>
      <c r="F68" s="134" t="s">
        <v>77</v>
      </c>
      <c r="G68" s="129" t="s">
        <v>73</v>
      </c>
      <c r="H68" s="129" t="s">
        <v>23</v>
      </c>
      <c r="I68" s="135" t="s">
        <v>110</v>
      </c>
      <c r="J68" s="133"/>
      <c r="K68" s="124">
        <f>K69</f>
        <v>2484.6999999999998</v>
      </c>
      <c r="L68" s="124">
        <f t="shared" si="1"/>
        <v>2484.6999999999998</v>
      </c>
      <c r="M68" s="124">
        <f t="shared" si="0"/>
        <v>100</v>
      </c>
    </row>
    <row r="69" spans="1:256" s="42" customFormat="1" x14ac:dyDescent="0.25">
      <c r="A69" s="326"/>
      <c r="B69" s="46" t="s">
        <v>139</v>
      </c>
      <c r="C69" s="19">
        <v>992</v>
      </c>
      <c r="D69" s="20" t="s">
        <v>22</v>
      </c>
      <c r="E69" s="20" t="s">
        <v>40</v>
      </c>
      <c r="F69" s="134" t="s">
        <v>77</v>
      </c>
      <c r="G69" s="129" t="s">
        <v>73</v>
      </c>
      <c r="H69" s="129" t="s">
        <v>23</v>
      </c>
      <c r="I69" s="135" t="s">
        <v>140</v>
      </c>
      <c r="J69" s="133"/>
      <c r="K69" s="124">
        <f>K70</f>
        <v>2484.6999999999998</v>
      </c>
      <c r="L69" s="124">
        <f t="shared" si="1"/>
        <v>2484.6999999999998</v>
      </c>
      <c r="M69" s="124">
        <f t="shared" si="0"/>
        <v>100</v>
      </c>
      <c r="N69" s="77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  <c r="AZ69" s="43"/>
      <c r="BA69" s="43"/>
      <c r="BB69" s="43"/>
      <c r="BC69" s="43"/>
      <c r="BD69" s="43"/>
      <c r="BE69" s="43"/>
      <c r="BF69" s="43"/>
      <c r="BG69" s="43"/>
      <c r="BH69" s="43"/>
      <c r="BI69" s="43"/>
      <c r="BJ69" s="43"/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  <c r="CA69" s="43"/>
      <c r="CB69" s="43"/>
      <c r="CC69" s="43"/>
      <c r="CD69" s="43"/>
      <c r="CE69" s="43"/>
      <c r="CF69" s="43"/>
      <c r="CG69" s="43"/>
      <c r="CH69" s="43"/>
      <c r="CI69" s="43"/>
      <c r="CJ69" s="43"/>
      <c r="CK69" s="43"/>
      <c r="CL69" s="43"/>
      <c r="CM69" s="43"/>
      <c r="CN69" s="43"/>
      <c r="CO69" s="43"/>
      <c r="CP69" s="43"/>
      <c r="CQ69" s="43"/>
      <c r="CR69" s="43"/>
      <c r="CS69" s="43"/>
      <c r="CT69" s="43"/>
      <c r="CU69" s="43"/>
      <c r="CV69" s="43"/>
      <c r="CW69" s="43"/>
      <c r="CX69" s="43"/>
      <c r="CY69" s="43"/>
      <c r="CZ69" s="43"/>
      <c r="DA69" s="43"/>
      <c r="DB69" s="43"/>
      <c r="DC69" s="43"/>
      <c r="DD69" s="43"/>
      <c r="DE69" s="43"/>
      <c r="DF69" s="43"/>
      <c r="DG69" s="43"/>
      <c r="DH69" s="43"/>
      <c r="DI69" s="43"/>
      <c r="DJ69" s="43"/>
      <c r="DK69" s="43"/>
      <c r="DL69" s="43"/>
      <c r="DM69" s="43"/>
      <c r="DN69" s="43"/>
      <c r="DO69" s="43"/>
      <c r="DP69" s="43"/>
      <c r="DQ69" s="43"/>
      <c r="DR69" s="43"/>
      <c r="DS69" s="43"/>
      <c r="DT69" s="43"/>
      <c r="DU69" s="43"/>
      <c r="DV69" s="43"/>
      <c r="DW69" s="43"/>
      <c r="DX69" s="43"/>
      <c r="DY69" s="43"/>
      <c r="DZ69" s="43"/>
      <c r="EA69" s="43"/>
      <c r="EB69" s="43"/>
      <c r="EC69" s="43"/>
      <c r="ED69" s="43"/>
      <c r="EE69" s="43"/>
      <c r="EF69" s="43"/>
      <c r="EG69" s="43"/>
      <c r="EH69" s="43"/>
      <c r="EI69" s="43"/>
      <c r="EJ69" s="43"/>
      <c r="EK69" s="43"/>
      <c r="EL69" s="43"/>
      <c r="EM69" s="43"/>
      <c r="EN69" s="43"/>
      <c r="EO69" s="43"/>
      <c r="EP69" s="43"/>
      <c r="EQ69" s="43"/>
      <c r="ER69" s="43"/>
      <c r="ES69" s="43"/>
      <c r="ET69" s="43"/>
      <c r="EU69" s="43"/>
      <c r="EV69" s="43"/>
      <c r="EW69" s="43"/>
      <c r="EX69" s="43"/>
      <c r="EY69" s="43"/>
      <c r="EZ69" s="43"/>
      <c r="FA69" s="43"/>
      <c r="FB69" s="43"/>
      <c r="FC69" s="43"/>
      <c r="FD69" s="43"/>
      <c r="FE69" s="43"/>
      <c r="FF69" s="43"/>
      <c r="FG69" s="43"/>
      <c r="FH69" s="43"/>
      <c r="FI69" s="43"/>
      <c r="FJ69" s="43"/>
      <c r="FK69" s="43"/>
      <c r="FL69" s="43"/>
      <c r="FM69" s="43"/>
      <c r="FN69" s="43"/>
      <c r="FO69" s="43"/>
      <c r="FP69" s="43"/>
      <c r="FQ69" s="43"/>
      <c r="FR69" s="43"/>
      <c r="FS69" s="43"/>
      <c r="FT69" s="43"/>
      <c r="FU69" s="43"/>
      <c r="FV69" s="43"/>
      <c r="FW69" s="43"/>
      <c r="FX69" s="43"/>
      <c r="FY69" s="43"/>
      <c r="FZ69" s="43"/>
      <c r="GA69" s="43"/>
      <c r="GB69" s="43"/>
      <c r="GC69" s="43"/>
      <c r="GD69" s="43"/>
      <c r="GE69" s="43"/>
      <c r="GF69" s="43"/>
      <c r="GG69" s="43"/>
      <c r="GH69" s="43"/>
      <c r="GI69" s="43"/>
      <c r="GJ69" s="43"/>
      <c r="GK69" s="43"/>
      <c r="GL69" s="43"/>
      <c r="GM69" s="43"/>
      <c r="GN69" s="43"/>
      <c r="GO69" s="43"/>
      <c r="GP69" s="43"/>
      <c r="GQ69" s="43"/>
      <c r="GR69" s="43"/>
      <c r="GS69" s="43"/>
      <c r="GT69" s="43"/>
      <c r="GU69" s="43"/>
      <c r="GV69" s="43"/>
      <c r="GW69" s="43"/>
      <c r="GX69" s="43"/>
      <c r="GY69" s="43"/>
      <c r="GZ69" s="43"/>
      <c r="HA69" s="43"/>
      <c r="HB69" s="43"/>
      <c r="HC69" s="43"/>
      <c r="HD69" s="43"/>
      <c r="HE69" s="43"/>
      <c r="HF69" s="43"/>
      <c r="HG69" s="43"/>
      <c r="HH69" s="43"/>
      <c r="HI69" s="43"/>
      <c r="HJ69" s="43"/>
      <c r="HK69" s="43"/>
      <c r="HL69" s="43"/>
      <c r="HM69" s="43"/>
      <c r="HN69" s="43"/>
      <c r="HO69" s="43"/>
      <c r="HP69" s="43"/>
      <c r="HQ69" s="43"/>
      <c r="HR69" s="43"/>
      <c r="HS69" s="43"/>
      <c r="HT69" s="43"/>
      <c r="HU69" s="43"/>
      <c r="HV69" s="43"/>
      <c r="HW69" s="43"/>
      <c r="HX69" s="43"/>
      <c r="HY69" s="43"/>
      <c r="HZ69" s="43"/>
      <c r="IA69" s="43"/>
      <c r="IB69" s="43"/>
      <c r="IC69" s="43"/>
      <c r="ID69" s="43"/>
      <c r="IE69" s="43"/>
      <c r="IF69" s="43"/>
      <c r="IG69" s="43"/>
      <c r="IH69" s="43"/>
      <c r="II69" s="43"/>
      <c r="IJ69" s="43"/>
      <c r="IK69" s="43"/>
      <c r="IL69" s="43"/>
      <c r="IM69" s="43"/>
      <c r="IN69" s="43"/>
      <c r="IO69" s="43"/>
      <c r="IP69" s="43"/>
      <c r="IQ69" s="43"/>
      <c r="IR69" s="43"/>
      <c r="IS69" s="43"/>
      <c r="IT69" s="43"/>
      <c r="IU69" s="43"/>
      <c r="IV69" s="43"/>
    </row>
    <row r="70" spans="1:256" x14ac:dyDescent="0.25">
      <c r="A70" s="326"/>
      <c r="B70" s="108" t="s">
        <v>292</v>
      </c>
      <c r="C70" s="19">
        <v>993</v>
      </c>
      <c r="D70" s="107" t="s">
        <v>22</v>
      </c>
      <c r="E70" s="107" t="s">
        <v>40</v>
      </c>
      <c r="F70" s="134" t="s">
        <v>77</v>
      </c>
      <c r="G70" s="129" t="s">
        <v>73</v>
      </c>
      <c r="H70" s="129" t="s">
        <v>23</v>
      </c>
      <c r="I70" s="135" t="s">
        <v>140</v>
      </c>
      <c r="J70" s="133" t="s">
        <v>81</v>
      </c>
      <c r="K70" s="124">
        <v>2484.6999999999998</v>
      </c>
      <c r="L70" s="124">
        <v>2484.6999999999998</v>
      </c>
      <c r="M70" s="124">
        <f t="shared" si="0"/>
        <v>100</v>
      </c>
    </row>
    <row r="71" spans="1:256" s="42" customFormat="1" x14ac:dyDescent="0.25">
      <c r="A71" s="329" t="s">
        <v>509</v>
      </c>
      <c r="B71" s="38" t="s">
        <v>34</v>
      </c>
      <c r="C71" s="39">
        <v>992</v>
      </c>
      <c r="D71" s="40" t="s">
        <v>24</v>
      </c>
      <c r="E71" s="40" t="s">
        <v>23</v>
      </c>
      <c r="F71" s="127"/>
      <c r="G71" s="128"/>
      <c r="H71" s="128"/>
      <c r="I71" s="130"/>
      <c r="J71" s="126"/>
      <c r="K71" s="131">
        <f>K72</f>
        <v>355.1</v>
      </c>
      <c r="L71" s="131">
        <f t="shared" ref="L71" si="2">L76</f>
        <v>355.1</v>
      </c>
      <c r="M71" s="124">
        <f t="shared" si="0"/>
        <v>100</v>
      </c>
      <c r="N71" s="80"/>
    </row>
    <row r="72" spans="1:256" x14ac:dyDescent="0.25">
      <c r="A72" s="326"/>
      <c r="B72" s="108" t="s">
        <v>10</v>
      </c>
      <c r="C72" s="19">
        <v>992</v>
      </c>
      <c r="D72" s="107" t="s">
        <v>24</v>
      </c>
      <c r="E72" s="107" t="s">
        <v>26</v>
      </c>
      <c r="F72" s="134"/>
      <c r="G72" s="129"/>
      <c r="H72" s="129"/>
      <c r="I72" s="135"/>
      <c r="J72" s="133"/>
      <c r="K72" s="124">
        <f>K73</f>
        <v>355.1</v>
      </c>
      <c r="L72" s="124">
        <f>L71</f>
        <v>355.1</v>
      </c>
      <c r="M72" s="124">
        <f t="shared" si="0"/>
        <v>100</v>
      </c>
    </row>
    <row r="73" spans="1:256" x14ac:dyDescent="0.25">
      <c r="A73" s="326"/>
      <c r="B73" s="46" t="s">
        <v>294</v>
      </c>
      <c r="C73" s="19">
        <v>992</v>
      </c>
      <c r="D73" s="20" t="s">
        <v>24</v>
      </c>
      <c r="E73" s="20" t="s">
        <v>26</v>
      </c>
      <c r="F73" s="134" t="s">
        <v>77</v>
      </c>
      <c r="G73" s="129" t="s">
        <v>64</v>
      </c>
      <c r="H73" s="129" t="s">
        <v>23</v>
      </c>
      <c r="I73" s="135" t="s">
        <v>65</v>
      </c>
      <c r="J73" s="133"/>
      <c r="K73" s="124">
        <f>K74</f>
        <v>355.1</v>
      </c>
      <c r="L73" s="124">
        <f>L71</f>
        <v>355.1</v>
      </c>
      <c r="M73" s="124">
        <f t="shared" si="0"/>
        <v>100</v>
      </c>
    </row>
    <row r="74" spans="1:256" x14ac:dyDescent="0.25">
      <c r="A74" s="326"/>
      <c r="B74" s="46" t="s">
        <v>136</v>
      </c>
      <c r="C74" s="19">
        <v>992</v>
      </c>
      <c r="D74" s="20" t="s">
        <v>24</v>
      </c>
      <c r="E74" s="20" t="s">
        <v>26</v>
      </c>
      <c r="F74" s="134" t="s">
        <v>77</v>
      </c>
      <c r="G74" s="129" t="s">
        <v>73</v>
      </c>
      <c r="H74" s="129" t="s">
        <v>23</v>
      </c>
      <c r="I74" s="135" t="s">
        <v>65</v>
      </c>
      <c r="J74" s="133"/>
      <c r="K74" s="124">
        <f>K75</f>
        <v>355.1</v>
      </c>
      <c r="L74" s="124">
        <f>L71</f>
        <v>355.1</v>
      </c>
      <c r="M74" s="124">
        <f t="shared" si="0"/>
        <v>100</v>
      </c>
    </row>
    <row r="75" spans="1:256" ht="30" x14ac:dyDescent="0.25">
      <c r="A75" s="326"/>
      <c r="B75" s="339" t="s">
        <v>568</v>
      </c>
      <c r="C75" s="19">
        <v>992</v>
      </c>
      <c r="D75" s="20" t="s">
        <v>24</v>
      </c>
      <c r="E75" s="20" t="s">
        <v>26</v>
      </c>
      <c r="F75" s="134" t="s">
        <v>77</v>
      </c>
      <c r="G75" s="129" t="s">
        <v>73</v>
      </c>
      <c r="H75" s="129" t="s">
        <v>23</v>
      </c>
      <c r="I75" s="135" t="s">
        <v>125</v>
      </c>
      <c r="J75" s="133"/>
      <c r="K75" s="124">
        <f>K76</f>
        <v>355.1</v>
      </c>
      <c r="L75" s="124">
        <f t="shared" ref="L75" si="3">L76</f>
        <v>355.1</v>
      </c>
      <c r="M75" s="124">
        <f t="shared" si="0"/>
        <v>100</v>
      </c>
    </row>
    <row r="76" spans="1:256" ht="60" x14ac:dyDescent="0.25">
      <c r="A76" s="326"/>
      <c r="B76" s="46" t="s">
        <v>74</v>
      </c>
      <c r="C76" s="19">
        <v>992</v>
      </c>
      <c r="D76" s="20" t="s">
        <v>24</v>
      </c>
      <c r="E76" s="20" t="s">
        <v>26</v>
      </c>
      <c r="F76" s="134" t="s">
        <v>77</v>
      </c>
      <c r="G76" s="129" t="s">
        <v>73</v>
      </c>
      <c r="H76" s="129" t="s">
        <v>23</v>
      </c>
      <c r="I76" s="135" t="s">
        <v>125</v>
      </c>
      <c r="J76" s="133" t="s">
        <v>75</v>
      </c>
      <c r="K76" s="124">
        <v>355.1</v>
      </c>
      <c r="L76" s="217">
        <v>355.1</v>
      </c>
      <c r="M76" s="124">
        <f t="shared" si="0"/>
        <v>100</v>
      </c>
    </row>
    <row r="77" spans="1:256" s="42" customFormat="1" ht="28.5" x14ac:dyDescent="0.25">
      <c r="A77" s="329" t="s">
        <v>510</v>
      </c>
      <c r="B77" s="48" t="s">
        <v>11</v>
      </c>
      <c r="C77" s="39">
        <v>992</v>
      </c>
      <c r="D77" s="40" t="s">
        <v>26</v>
      </c>
      <c r="E77" s="40" t="s">
        <v>23</v>
      </c>
      <c r="F77" s="127"/>
      <c r="G77" s="128"/>
      <c r="H77" s="128"/>
      <c r="I77" s="130"/>
      <c r="J77" s="126"/>
      <c r="K77" s="131">
        <f>K86+K78</f>
        <v>203.8</v>
      </c>
      <c r="L77" s="131">
        <f>L86+L78</f>
        <v>203.29999999999998</v>
      </c>
      <c r="M77" s="124">
        <f t="shared" si="0"/>
        <v>99.754661432777226</v>
      </c>
      <c r="N77" s="80"/>
    </row>
    <row r="78" spans="1:256" s="42" customFormat="1" ht="30" x14ac:dyDescent="0.25">
      <c r="A78" s="329"/>
      <c r="B78" s="22" t="s">
        <v>439</v>
      </c>
      <c r="C78" s="19">
        <v>992</v>
      </c>
      <c r="D78" s="107" t="s">
        <v>26</v>
      </c>
      <c r="E78" s="107" t="s">
        <v>92</v>
      </c>
      <c r="F78" s="134"/>
      <c r="G78" s="129"/>
      <c r="H78" s="129"/>
      <c r="I78" s="135"/>
      <c r="J78" s="133"/>
      <c r="K78" s="124">
        <f>K79+K83</f>
        <v>180.8</v>
      </c>
      <c r="L78" s="124">
        <f>L79+L83</f>
        <v>180.29999999999998</v>
      </c>
      <c r="M78" s="124">
        <f t="shared" si="0"/>
        <v>99.723451327433622</v>
      </c>
      <c r="N78" s="80"/>
    </row>
    <row r="79" spans="1:256" s="42" customFormat="1" ht="45" x14ac:dyDescent="0.25">
      <c r="A79" s="329"/>
      <c r="B79" s="338" t="s">
        <v>549</v>
      </c>
      <c r="C79" s="19">
        <v>992</v>
      </c>
      <c r="D79" s="107" t="s">
        <v>26</v>
      </c>
      <c r="E79" s="107" t="s">
        <v>92</v>
      </c>
      <c r="F79" s="134" t="s">
        <v>30</v>
      </c>
      <c r="G79" s="129" t="s">
        <v>64</v>
      </c>
      <c r="H79" s="129" t="s">
        <v>23</v>
      </c>
      <c r="I79" s="135" t="s">
        <v>110</v>
      </c>
      <c r="J79" s="133"/>
      <c r="K79" s="124">
        <f t="shared" ref="K79:L81" si="4">K80</f>
        <v>160.80000000000001</v>
      </c>
      <c r="L79" s="124">
        <f t="shared" si="4"/>
        <v>160.69999999999999</v>
      </c>
      <c r="M79" s="124">
        <f t="shared" si="0"/>
        <v>99.937810945273611</v>
      </c>
      <c r="N79" s="80"/>
    </row>
    <row r="80" spans="1:256" s="42" customFormat="1" ht="30" x14ac:dyDescent="0.25">
      <c r="A80" s="329"/>
      <c r="B80" s="22" t="s">
        <v>550</v>
      </c>
      <c r="C80" s="19">
        <v>992</v>
      </c>
      <c r="D80" s="107" t="s">
        <v>26</v>
      </c>
      <c r="E80" s="107" t="s">
        <v>92</v>
      </c>
      <c r="F80" s="134" t="s">
        <v>30</v>
      </c>
      <c r="G80" s="129" t="s">
        <v>73</v>
      </c>
      <c r="H80" s="129" t="s">
        <v>23</v>
      </c>
      <c r="I80" s="135" t="s">
        <v>110</v>
      </c>
      <c r="J80" s="133"/>
      <c r="K80" s="124">
        <f t="shared" si="4"/>
        <v>160.80000000000001</v>
      </c>
      <c r="L80" s="124">
        <f t="shared" si="4"/>
        <v>160.69999999999999</v>
      </c>
      <c r="M80" s="124">
        <f t="shared" si="0"/>
        <v>99.937810945273611</v>
      </c>
      <c r="N80" s="80"/>
    </row>
    <row r="81" spans="1:14" s="42" customFormat="1" ht="30" x14ac:dyDescent="0.25">
      <c r="A81" s="329"/>
      <c r="B81" s="338" t="s">
        <v>573</v>
      </c>
      <c r="C81" s="19">
        <v>992</v>
      </c>
      <c r="D81" s="107" t="s">
        <v>26</v>
      </c>
      <c r="E81" s="107" t="s">
        <v>92</v>
      </c>
      <c r="F81" s="134" t="s">
        <v>30</v>
      </c>
      <c r="G81" s="129" t="s">
        <v>73</v>
      </c>
      <c r="H81" s="129" t="s">
        <v>23</v>
      </c>
      <c r="I81" s="135" t="s">
        <v>126</v>
      </c>
      <c r="J81" s="133"/>
      <c r="K81" s="124">
        <f t="shared" si="4"/>
        <v>160.80000000000001</v>
      </c>
      <c r="L81" s="124">
        <f t="shared" si="4"/>
        <v>160.69999999999999</v>
      </c>
      <c r="M81" s="124">
        <f t="shared" si="0"/>
        <v>99.937810945273611</v>
      </c>
      <c r="N81" s="80"/>
    </row>
    <row r="82" spans="1:14" s="42" customFormat="1" ht="30" x14ac:dyDescent="0.25">
      <c r="A82" s="329"/>
      <c r="B82" s="50" t="s">
        <v>78</v>
      </c>
      <c r="C82" s="19">
        <v>992</v>
      </c>
      <c r="D82" s="107" t="s">
        <v>26</v>
      </c>
      <c r="E82" s="107" t="s">
        <v>92</v>
      </c>
      <c r="F82" s="134" t="s">
        <v>30</v>
      </c>
      <c r="G82" s="129" t="s">
        <v>73</v>
      </c>
      <c r="H82" s="129" t="s">
        <v>23</v>
      </c>
      <c r="I82" s="135" t="s">
        <v>126</v>
      </c>
      <c r="J82" s="133" t="s">
        <v>79</v>
      </c>
      <c r="K82" s="124">
        <v>160.80000000000001</v>
      </c>
      <c r="L82" s="124">
        <v>160.69999999999999</v>
      </c>
      <c r="M82" s="124">
        <f t="shared" si="0"/>
        <v>99.937810945273611</v>
      </c>
      <c r="N82" s="80"/>
    </row>
    <row r="83" spans="1:14" s="42" customFormat="1" x14ac:dyDescent="0.25">
      <c r="A83" s="336"/>
      <c r="B83" s="22" t="s">
        <v>536</v>
      </c>
      <c r="C83" s="168">
        <v>992</v>
      </c>
      <c r="D83" s="161" t="s">
        <v>26</v>
      </c>
      <c r="E83" s="161" t="s">
        <v>92</v>
      </c>
      <c r="F83" s="134" t="s">
        <v>30</v>
      </c>
      <c r="G83" s="129" t="s">
        <v>87</v>
      </c>
      <c r="H83" s="129" t="s">
        <v>23</v>
      </c>
      <c r="I83" s="135" t="s">
        <v>110</v>
      </c>
      <c r="J83" s="233"/>
      <c r="K83" s="197">
        <f>K84</f>
        <v>20</v>
      </c>
      <c r="L83" s="197">
        <f>L84</f>
        <v>19.600000000000001</v>
      </c>
      <c r="M83" s="124">
        <f t="shared" si="0"/>
        <v>98.000000000000014</v>
      </c>
      <c r="N83" s="80"/>
    </row>
    <row r="84" spans="1:14" s="42" customFormat="1" x14ac:dyDescent="0.25">
      <c r="A84" s="336"/>
      <c r="B84" s="51" t="s">
        <v>537</v>
      </c>
      <c r="C84" s="19">
        <v>992</v>
      </c>
      <c r="D84" s="107" t="s">
        <v>26</v>
      </c>
      <c r="E84" s="107" t="s">
        <v>92</v>
      </c>
      <c r="F84" s="134" t="s">
        <v>30</v>
      </c>
      <c r="G84" s="129" t="s">
        <v>87</v>
      </c>
      <c r="H84" s="129" t="s">
        <v>22</v>
      </c>
      <c r="I84" s="135" t="s">
        <v>538</v>
      </c>
      <c r="J84" s="233"/>
      <c r="K84" s="197">
        <f>K85</f>
        <v>20</v>
      </c>
      <c r="L84" s="197">
        <f>L85</f>
        <v>19.600000000000001</v>
      </c>
      <c r="M84" s="124">
        <f t="shared" si="0"/>
        <v>98.000000000000014</v>
      </c>
      <c r="N84" s="80"/>
    </row>
    <row r="85" spans="1:14" s="42" customFormat="1" ht="30" x14ac:dyDescent="0.25">
      <c r="A85" s="336"/>
      <c r="B85" s="50" t="s">
        <v>78</v>
      </c>
      <c r="C85" s="19">
        <v>992</v>
      </c>
      <c r="D85" s="107" t="s">
        <v>26</v>
      </c>
      <c r="E85" s="107" t="s">
        <v>92</v>
      </c>
      <c r="F85" s="134" t="s">
        <v>30</v>
      </c>
      <c r="G85" s="129" t="s">
        <v>87</v>
      </c>
      <c r="H85" s="129" t="s">
        <v>22</v>
      </c>
      <c r="I85" s="135" t="s">
        <v>538</v>
      </c>
      <c r="J85" s="233" t="s">
        <v>79</v>
      </c>
      <c r="K85" s="197">
        <v>20</v>
      </c>
      <c r="L85" s="197">
        <v>19.600000000000001</v>
      </c>
      <c r="M85" s="124">
        <f t="shared" si="0"/>
        <v>98.000000000000014</v>
      </c>
      <c r="N85" s="80"/>
    </row>
    <row r="86" spans="1:14" ht="30" x14ac:dyDescent="0.25">
      <c r="A86" s="330"/>
      <c r="B86" s="50" t="s">
        <v>12</v>
      </c>
      <c r="C86" s="168">
        <v>992</v>
      </c>
      <c r="D86" s="161" t="s">
        <v>26</v>
      </c>
      <c r="E86" s="161" t="s">
        <v>45</v>
      </c>
      <c r="F86" s="134"/>
      <c r="G86" s="129"/>
      <c r="H86" s="129"/>
      <c r="I86" s="135"/>
      <c r="J86" s="233"/>
      <c r="K86" s="197">
        <f>K87+K95</f>
        <v>23</v>
      </c>
      <c r="L86" s="197">
        <f>L87+L95</f>
        <v>23</v>
      </c>
      <c r="M86" s="124">
        <f t="shared" si="0"/>
        <v>100</v>
      </c>
    </row>
    <row r="87" spans="1:14" ht="45" x14ac:dyDescent="0.25">
      <c r="A87" s="330"/>
      <c r="B87" s="338" t="s">
        <v>549</v>
      </c>
      <c r="C87" s="168">
        <v>993</v>
      </c>
      <c r="D87" s="161" t="s">
        <v>26</v>
      </c>
      <c r="E87" s="161" t="s">
        <v>45</v>
      </c>
      <c r="F87" s="250" t="s">
        <v>30</v>
      </c>
      <c r="G87" s="251" t="s">
        <v>64</v>
      </c>
      <c r="H87" s="251" t="s">
        <v>23</v>
      </c>
      <c r="I87" s="252" t="s">
        <v>110</v>
      </c>
      <c r="J87" s="233"/>
      <c r="K87" s="197">
        <f>K88</f>
        <v>20</v>
      </c>
      <c r="L87" s="197">
        <f>L88</f>
        <v>20</v>
      </c>
      <c r="M87" s="124">
        <f t="shared" si="0"/>
        <v>100</v>
      </c>
    </row>
    <row r="88" spans="1:14" x14ac:dyDescent="0.25">
      <c r="A88" s="326"/>
      <c r="B88" s="50" t="s">
        <v>455</v>
      </c>
      <c r="C88" s="19">
        <v>992</v>
      </c>
      <c r="D88" s="20" t="s">
        <v>26</v>
      </c>
      <c r="E88" s="66" t="s">
        <v>45</v>
      </c>
      <c r="F88" s="134" t="s">
        <v>30</v>
      </c>
      <c r="G88" s="129" t="s">
        <v>86</v>
      </c>
      <c r="H88" s="129" t="s">
        <v>23</v>
      </c>
      <c r="I88" s="135" t="s">
        <v>110</v>
      </c>
      <c r="J88" s="133"/>
      <c r="K88" s="124">
        <v>20</v>
      </c>
      <c r="L88" s="124">
        <f>L90</f>
        <v>20</v>
      </c>
      <c r="M88" s="124">
        <f t="shared" ref="M88:M141" si="5">L88*100/K88</f>
        <v>100</v>
      </c>
    </row>
    <row r="89" spans="1:14" s="71" customFormat="1" x14ac:dyDescent="0.25">
      <c r="A89" s="331"/>
      <c r="B89" s="158" t="s">
        <v>89</v>
      </c>
      <c r="C89" s="19">
        <v>992</v>
      </c>
      <c r="D89" s="20" t="s">
        <v>26</v>
      </c>
      <c r="E89" s="20" t="s">
        <v>45</v>
      </c>
      <c r="F89" s="134" t="s">
        <v>30</v>
      </c>
      <c r="G89" s="129" t="s">
        <v>86</v>
      </c>
      <c r="H89" s="129" t="s">
        <v>23</v>
      </c>
      <c r="I89" s="135" t="s">
        <v>127</v>
      </c>
      <c r="J89" s="133"/>
      <c r="K89" s="124">
        <v>20</v>
      </c>
      <c r="L89" s="124">
        <f>L90</f>
        <v>20</v>
      </c>
      <c r="M89" s="124">
        <f t="shared" si="5"/>
        <v>100</v>
      </c>
      <c r="N89" s="81"/>
    </row>
    <row r="90" spans="1:14" s="71" customFormat="1" ht="30" x14ac:dyDescent="0.25">
      <c r="A90" s="331"/>
      <c r="B90" s="300" t="s">
        <v>97</v>
      </c>
      <c r="C90" s="19">
        <v>992</v>
      </c>
      <c r="D90" s="20" t="s">
        <v>26</v>
      </c>
      <c r="E90" s="20" t="s">
        <v>45</v>
      </c>
      <c r="F90" s="134" t="s">
        <v>30</v>
      </c>
      <c r="G90" s="129" t="s">
        <v>86</v>
      </c>
      <c r="H90" s="129" t="s">
        <v>23</v>
      </c>
      <c r="I90" s="135" t="s">
        <v>127</v>
      </c>
      <c r="J90" s="133" t="s">
        <v>98</v>
      </c>
      <c r="K90" s="124">
        <v>20</v>
      </c>
      <c r="L90" s="124">
        <v>20</v>
      </c>
      <c r="M90" s="124">
        <f t="shared" si="5"/>
        <v>100</v>
      </c>
      <c r="N90" s="81"/>
    </row>
    <row r="91" spans="1:14" s="71" customFormat="1" ht="75" x14ac:dyDescent="0.25">
      <c r="A91" s="331"/>
      <c r="B91" s="338" t="s">
        <v>599</v>
      </c>
      <c r="C91" s="19">
        <v>992</v>
      </c>
      <c r="D91" s="107" t="s">
        <v>26</v>
      </c>
      <c r="E91" s="107" t="s">
        <v>45</v>
      </c>
      <c r="F91" s="134" t="s">
        <v>45</v>
      </c>
      <c r="G91" s="129" t="s">
        <v>64</v>
      </c>
      <c r="H91" s="129" t="s">
        <v>23</v>
      </c>
      <c r="I91" s="135" t="s">
        <v>110</v>
      </c>
      <c r="J91" s="133"/>
      <c r="K91" s="124">
        <v>3</v>
      </c>
      <c r="L91" s="124">
        <f>L92</f>
        <v>3</v>
      </c>
      <c r="M91" s="124">
        <f t="shared" si="5"/>
        <v>100</v>
      </c>
      <c r="N91" s="81"/>
    </row>
    <row r="92" spans="1:14" s="71" customFormat="1" x14ac:dyDescent="0.25">
      <c r="A92" s="331"/>
      <c r="B92" s="339" t="s">
        <v>561</v>
      </c>
      <c r="C92" s="19">
        <v>992</v>
      </c>
      <c r="D92" s="107" t="s">
        <v>26</v>
      </c>
      <c r="E92" s="107" t="s">
        <v>45</v>
      </c>
      <c r="F92" s="134" t="s">
        <v>45</v>
      </c>
      <c r="G92" s="129" t="s">
        <v>73</v>
      </c>
      <c r="H92" s="129" t="s">
        <v>23</v>
      </c>
      <c r="I92" s="135" t="s">
        <v>110</v>
      </c>
      <c r="J92" s="133"/>
      <c r="K92" s="124">
        <v>3</v>
      </c>
      <c r="L92" s="124">
        <f>L93</f>
        <v>3</v>
      </c>
      <c r="M92" s="124">
        <f t="shared" si="5"/>
        <v>100</v>
      </c>
      <c r="N92" s="81"/>
    </row>
    <row r="93" spans="1:14" s="71" customFormat="1" ht="45" x14ac:dyDescent="0.25">
      <c r="A93" s="331"/>
      <c r="B93" s="339" t="s">
        <v>574</v>
      </c>
      <c r="C93" s="19">
        <v>992</v>
      </c>
      <c r="D93" s="107" t="s">
        <v>26</v>
      </c>
      <c r="E93" s="107" t="s">
        <v>45</v>
      </c>
      <c r="F93" s="134" t="s">
        <v>45</v>
      </c>
      <c r="G93" s="129" t="s">
        <v>73</v>
      </c>
      <c r="H93" s="129" t="s">
        <v>22</v>
      </c>
      <c r="I93" s="135" t="s">
        <v>110</v>
      </c>
      <c r="J93" s="133"/>
      <c r="K93" s="124">
        <v>3</v>
      </c>
      <c r="L93" s="124">
        <f>L94</f>
        <v>3</v>
      </c>
      <c r="M93" s="124">
        <f t="shared" si="5"/>
        <v>100</v>
      </c>
      <c r="N93" s="81"/>
    </row>
    <row r="94" spans="1:14" s="71" customFormat="1" ht="30" x14ac:dyDescent="0.25">
      <c r="A94" s="331"/>
      <c r="B94" s="343" t="s">
        <v>562</v>
      </c>
      <c r="C94" s="19">
        <v>992</v>
      </c>
      <c r="D94" s="107" t="s">
        <v>26</v>
      </c>
      <c r="E94" s="107" t="s">
        <v>45</v>
      </c>
      <c r="F94" s="134" t="s">
        <v>45</v>
      </c>
      <c r="G94" s="129" t="s">
        <v>73</v>
      </c>
      <c r="H94" s="129" t="s">
        <v>22</v>
      </c>
      <c r="I94" s="135" t="s">
        <v>445</v>
      </c>
      <c r="J94" s="133"/>
      <c r="K94" s="124">
        <v>3</v>
      </c>
      <c r="L94" s="124">
        <f>L95</f>
        <v>3</v>
      </c>
      <c r="M94" s="124">
        <f t="shared" si="5"/>
        <v>100</v>
      </c>
      <c r="N94" s="81"/>
    </row>
    <row r="95" spans="1:14" s="71" customFormat="1" ht="30" x14ac:dyDescent="0.25">
      <c r="A95" s="331"/>
      <c r="B95" s="50" t="s">
        <v>78</v>
      </c>
      <c r="C95" s="19">
        <v>992</v>
      </c>
      <c r="D95" s="107" t="s">
        <v>26</v>
      </c>
      <c r="E95" s="107" t="s">
        <v>45</v>
      </c>
      <c r="F95" s="134" t="s">
        <v>45</v>
      </c>
      <c r="G95" s="129" t="s">
        <v>73</v>
      </c>
      <c r="H95" s="129" t="s">
        <v>22</v>
      </c>
      <c r="I95" s="135" t="s">
        <v>445</v>
      </c>
      <c r="J95" s="133" t="s">
        <v>79</v>
      </c>
      <c r="K95" s="124">
        <v>3</v>
      </c>
      <c r="L95" s="124">
        <v>3</v>
      </c>
      <c r="M95" s="124">
        <f t="shared" si="5"/>
        <v>100</v>
      </c>
      <c r="N95" s="81"/>
    </row>
    <row r="96" spans="1:14" s="73" customFormat="1" x14ac:dyDescent="0.25">
      <c r="A96" s="332" t="s">
        <v>511</v>
      </c>
      <c r="B96" s="72" t="s">
        <v>13</v>
      </c>
      <c r="C96" s="39">
        <v>992</v>
      </c>
      <c r="D96" s="40" t="s">
        <v>25</v>
      </c>
      <c r="E96" s="40" t="s">
        <v>23</v>
      </c>
      <c r="F96" s="127"/>
      <c r="G96" s="128"/>
      <c r="H96" s="128"/>
      <c r="I96" s="130"/>
      <c r="J96" s="126"/>
      <c r="K96" s="131">
        <f>K97+K105</f>
        <v>5503.1</v>
      </c>
      <c r="L96" s="131">
        <f>L97+L105</f>
        <v>5308.2</v>
      </c>
      <c r="M96" s="124">
        <f t="shared" si="5"/>
        <v>96.458359833548357</v>
      </c>
      <c r="N96" s="82"/>
    </row>
    <row r="97" spans="1:14" x14ac:dyDescent="0.25">
      <c r="A97" s="326"/>
      <c r="B97" s="22" t="s">
        <v>90</v>
      </c>
      <c r="C97" s="19">
        <v>992</v>
      </c>
      <c r="D97" s="107" t="s">
        <v>25</v>
      </c>
      <c r="E97" s="107" t="s">
        <v>27</v>
      </c>
      <c r="F97" s="134"/>
      <c r="G97" s="129"/>
      <c r="H97" s="129"/>
      <c r="I97" s="135"/>
      <c r="J97" s="133"/>
      <c r="K97" s="124">
        <f>+K98</f>
        <v>5018.8</v>
      </c>
      <c r="L97" s="124">
        <f>L98</f>
        <v>4827.3999999999996</v>
      </c>
      <c r="M97" s="124">
        <f t="shared" si="5"/>
        <v>96.18633936399138</v>
      </c>
    </row>
    <row r="98" spans="1:14" ht="45" x14ac:dyDescent="0.25">
      <c r="A98" s="326"/>
      <c r="B98" s="22" t="s">
        <v>546</v>
      </c>
      <c r="C98" s="19">
        <v>992</v>
      </c>
      <c r="D98" s="20" t="s">
        <v>25</v>
      </c>
      <c r="E98" s="20" t="s">
        <v>27</v>
      </c>
      <c r="F98" s="134" t="s">
        <v>25</v>
      </c>
      <c r="G98" s="129" t="s">
        <v>64</v>
      </c>
      <c r="H98" s="129" t="s">
        <v>23</v>
      </c>
      <c r="I98" s="135" t="s">
        <v>110</v>
      </c>
      <c r="J98" s="133"/>
      <c r="K98" s="124">
        <f>K99+K102</f>
        <v>5018.8</v>
      </c>
      <c r="L98" s="124">
        <f>L102+L99</f>
        <v>4827.3999999999996</v>
      </c>
      <c r="M98" s="124">
        <f t="shared" si="5"/>
        <v>96.18633936399138</v>
      </c>
    </row>
    <row r="99" spans="1:14" ht="30" x14ac:dyDescent="0.25">
      <c r="A99" s="326"/>
      <c r="B99" s="50" t="s">
        <v>456</v>
      </c>
      <c r="C99" s="19">
        <v>992</v>
      </c>
      <c r="D99" s="20" t="s">
        <v>25</v>
      </c>
      <c r="E99" s="20" t="s">
        <v>27</v>
      </c>
      <c r="F99" s="134" t="s">
        <v>25</v>
      </c>
      <c r="G99" s="129" t="s">
        <v>73</v>
      </c>
      <c r="H99" s="129" t="s">
        <v>23</v>
      </c>
      <c r="I99" s="135" t="s">
        <v>110</v>
      </c>
      <c r="J99" s="133"/>
      <c r="K99" s="124">
        <f>K100</f>
        <v>4578.8</v>
      </c>
      <c r="L99" s="124">
        <f>L100</f>
        <v>4409.5</v>
      </c>
      <c r="M99" s="124">
        <f t="shared" si="5"/>
        <v>96.30252467895518</v>
      </c>
    </row>
    <row r="100" spans="1:14" x14ac:dyDescent="0.25">
      <c r="A100" s="326"/>
      <c r="B100" s="22" t="s">
        <v>547</v>
      </c>
      <c r="C100" s="19">
        <v>992</v>
      </c>
      <c r="D100" s="20" t="s">
        <v>25</v>
      </c>
      <c r="E100" s="20" t="s">
        <v>27</v>
      </c>
      <c r="F100" s="134" t="s">
        <v>25</v>
      </c>
      <c r="G100" s="129" t="s">
        <v>73</v>
      </c>
      <c r="H100" s="129" t="s">
        <v>23</v>
      </c>
      <c r="I100" s="135" t="s">
        <v>111</v>
      </c>
      <c r="J100" s="133"/>
      <c r="K100" s="124">
        <v>4578.8</v>
      </c>
      <c r="L100" s="124">
        <f>L101</f>
        <v>4409.5</v>
      </c>
      <c r="M100" s="124">
        <f t="shared" si="5"/>
        <v>96.30252467895518</v>
      </c>
    </row>
    <row r="101" spans="1:14" ht="30" x14ac:dyDescent="0.25">
      <c r="A101" s="326"/>
      <c r="B101" s="51" t="s">
        <v>78</v>
      </c>
      <c r="C101" s="19">
        <v>992</v>
      </c>
      <c r="D101" s="20" t="s">
        <v>25</v>
      </c>
      <c r="E101" s="20" t="s">
        <v>27</v>
      </c>
      <c r="F101" s="134" t="s">
        <v>25</v>
      </c>
      <c r="G101" s="129" t="s">
        <v>73</v>
      </c>
      <c r="H101" s="129" t="s">
        <v>23</v>
      </c>
      <c r="I101" s="135" t="s">
        <v>111</v>
      </c>
      <c r="J101" s="133" t="s">
        <v>79</v>
      </c>
      <c r="K101" s="124">
        <v>4578.8</v>
      </c>
      <c r="L101" s="124">
        <v>4409.5</v>
      </c>
      <c r="M101" s="124">
        <f t="shared" si="5"/>
        <v>96.30252467895518</v>
      </c>
    </row>
    <row r="102" spans="1:14" ht="16.149999999999999" customHeight="1" x14ac:dyDescent="0.25">
      <c r="A102" s="326"/>
      <c r="B102" s="447" t="s">
        <v>575</v>
      </c>
      <c r="C102" s="19">
        <v>992</v>
      </c>
      <c r="D102" s="107" t="s">
        <v>25</v>
      </c>
      <c r="E102" s="107" t="s">
        <v>27</v>
      </c>
      <c r="F102" s="134" t="s">
        <v>25</v>
      </c>
      <c r="G102" s="129" t="s">
        <v>66</v>
      </c>
      <c r="H102" s="129" t="s">
        <v>23</v>
      </c>
      <c r="I102" s="135" t="s">
        <v>110</v>
      </c>
      <c r="J102" s="133"/>
      <c r="K102" s="124">
        <f>K103</f>
        <v>440</v>
      </c>
      <c r="L102" s="124">
        <f>L103</f>
        <v>417.9</v>
      </c>
      <c r="M102" s="124">
        <f t="shared" si="5"/>
        <v>94.977272727272734</v>
      </c>
    </row>
    <row r="103" spans="1:14" x14ac:dyDescent="0.25">
      <c r="A103" s="326"/>
      <c r="B103" s="22" t="s">
        <v>547</v>
      </c>
      <c r="C103" s="19">
        <v>992</v>
      </c>
      <c r="D103" s="107" t="s">
        <v>25</v>
      </c>
      <c r="E103" s="107" t="s">
        <v>27</v>
      </c>
      <c r="F103" s="134" t="s">
        <v>25</v>
      </c>
      <c r="G103" s="129" t="s">
        <v>66</v>
      </c>
      <c r="H103" s="129" t="s">
        <v>23</v>
      </c>
      <c r="I103" s="135" t="s">
        <v>111</v>
      </c>
      <c r="J103" s="133"/>
      <c r="K103" s="124">
        <v>440</v>
      </c>
      <c r="L103" s="124">
        <f>L104</f>
        <v>417.9</v>
      </c>
      <c r="M103" s="124">
        <f t="shared" si="5"/>
        <v>94.977272727272734</v>
      </c>
    </row>
    <row r="104" spans="1:14" ht="30" x14ac:dyDescent="0.25">
      <c r="A104" s="326"/>
      <c r="B104" s="51" t="s">
        <v>78</v>
      </c>
      <c r="C104" s="19">
        <v>992</v>
      </c>
      <c r="D104" s="107" t="s">
        <v>25</v>
      </c>
      <c r="E104" s="107" t="s">
        <v>27</v>
      </c>
      <c r="F104" s="134" t="s">
        <v>25</v>
      </c>
      <c r="G104" s="129" t="s">
        <v>66</v>
      </c>
      <c r="H104" s="129" t="s">
        <v>23</v>
      </c>
      <c r="I104" s="135" t="s">
        <v>111</v>
      </c>
      <c r="J104" s="133" t="s">
        <v>79</v>
      </c>
      <c r="K104" s="124">
        <v>440</v>
      </c>
      <c r="L104" s="124">
        <v>417.9</v>
      </c>
      <c r="M104" s="124">
        <f t="shared" si="5"/>
        <v>94.977272727272734</v>
      </c>
    </row>
    <row r="105" spans="1:14" x14ac:dyDescent="0.25">
      <c r="A105" s="326"/>
      <c r="B105" s="38" t="s">
        <v>91</v>
      </c>
      <c r="C105" s="39">
        <v>992</v>
      </c>
      <c r="D105" s="40" t="s">
        <v>25</v>
      </c>
      <c r="E105" s="40" t="s">
        <v>92</v>
      </c>
      <c r="F105" s="127"/>
      <c r="G105" s="128"/>
      <c r="H105" s="128"/>
      <c r="I105" s="130"/>
      <c r="J105" s="126"/>
      <c r="K105" s="131">
        <f>K106</f>
        <v>484.3</v>
      </c>
      <c r="L105" s="131">
        <f>L109</f>
        <v>480.8</v>
      </c>
      <c r="M105" s="124">
        <f t="shared" si="5"/>
        <v>99.277307454057407</v>
      </c>
    </row>
    <row r="106" spans="1:14" ht="45" x14ac:dyDescent="0.25">
      <c r="A106" s="326"/>
      <c r="B106" s="50" t="s">
        <v>545</v>
      </c>
      <c r="C106" s="19">
        <v>992</v>
      </c>
      <c r="D106" s="20" t="s">
        <v>25</v>
      </c>
      <c r="E106" s="20" t="s">
        <v>92</v>
      </c>
      <c r="F106" s="134" t="s">
        <v>93</v>
      </c>
      <c r="G106" s="129" t="s">
        <v>64</v>
      </c>
      <c r="H106" s="129" t="s">
        <v>23</v>
      </c>
      <c r="I106" s="135" t="s">
        <v>110</v>
      </c>
      <c r="J106" s="133"/>
      <c r="K106" s="124">
        <f>K107</f>
        <v>484.3</v>
      </c>
      <c r="L106" s="124">
        <f>L109</f>
        <v>480.8</v>
      </c>
      <c r="M106" s="124">
        <f t="shared" si="5"/>
        <v>99.277307454057407</v>
      </c>
    </row>
    <row r="107" spans="1:14" ht="16.899999999999999" customHeight="1" x14ac:dyDescent="0.25">
      <c r="A107" s="326"/>
      <c r="B107" s="49" t="s">
        <v>457</v>
      </c>
      <c r="C107" s="19">
        <v>992</v>
      </c>
      <c r="D107" s="20" t="s">
        <v>25</v>
      </c>
      <c r="E107" s="20" t="s">
        <v>92</v>
      </c>
      <c r="F107" s="134" t="s">
        <v>93</v>
      </c>
      <c r="G107" s="129" t="s">
        <v>66</v>
      </c>
      <c r="H107" s="129" t="s">
        <v>23</v>
      </c>
      <c r="I107" s="135" t="s">
        <v>110</v>
      </c>
      <c r="J107" s="133"/>
      <c r="K107" s="124">
        <f>K108</f>
        <v>484.3</v>
      </c>
      <c r="L107" s="124">
        <f>L109</f>
        <v>480.8</v>
      </c>
      <c r="M107" s="124">
        <f t="shared" si="5"/>
        <v>99.277307454057407</v>
      </c>
    </row>
    <row r="108" spans="1:14" x14ac:dyDescent="0.25">
      <c r="A108" s="326"/>
      <c r="B108" s="51" t="s">
        <v>55</v>
      </c>
      <c r="C108" s="19">
        <v>992</v>
      </c>
      <c r="D108" s="20" t="s">
        <v>25</v>
      </c>
      <c r="E108" s="20" t="s">
        <v>92</v>
      </c>
      <c r="F108" s="134" t="s">
        <v>93</v>
      </c>
      <c r="G108" s="129" t="s">
        <v>66</v>
      </c>
      <c r="H108" s="129" t="s">
        <v>23</v>
      </c>
      <c r="I108" s="135" t="s">
        <v>117</v>
      </c>
      <c r="J108" s="133"/>
      <c r="K108" s="124">
        <f>K109</f>
        <v>484.3</v>
      </c>
      <c r="L108" s="124">
        <f>L109</f>
        <v>480.8</v>
      </c>
      <c r="M108" s="124">
        <f t="shared" si="5"/>
        <v>99.277307454057407</v>
      </c>
    </row>
    <row r="109" spans="1:14" ht="30" x14ac:dyDescent="0.25">
      <c r="A109" s="328"/>
      <c r="B109" s="51" t="s">
        <v>78</v>
      </c>
      <c r="C109" s="67">
        <v>992</v>
      </c>
      <c r="D109" s="75" t="s">
        <v>25</v>
      </c>
      <c r="E109" s="75" t="s">
        <v>92</v>
      </c>
      <c r="F109" s="250" t="s">
        <v>93</v>
      </c>
      <c r="G109" s="251" t="s">
        <v>66</v>
      </c>
      <c r="H109" s="251" t="s">
        <v>23</v>
      </c>
      <c r="I109" s="252" t="s">
        <v>117</v>
      </c>
      <c r="J109" s="233" t="s">
        <v>79</v>
      </c>
      <c r="K109" s="197">
        <v>484.3</v>
      </c>
      <c r="L109" s="197">
        <v>480.8</v>
      </c>
      <c r="M109" s="124">
        <f t="shared" si="5"/>
        <v>99.277307454057407</v>
      </c>
    </row>
    <row r="110" spans="1:14" s="42" customFormat="1" x14ac:dyDescent="0.25">
      <c r="A110" s="329" t="s">
        <v>512</v>
      </c>
      <c r="B110" s="48" t="s">
        <v>14</v>
      </c>
      <c r="C110" s="39">
        <v>992</v>
      </c>
      <c r="D110" s="40" t="s">
        <v>30</v>
      </c>
      <c r="E110" s="40" t="s">
        <v>23</v>
      </c>
      <c r="F110" s="127"/>
      <c r="G110" s="128"/>
      <c r="H110" s="128"/>
      <c r="I110" s="130"/>
      <c r="J110" s="126"/>
      <c r="K110" s="131">
        <f>K111+K122</f>
        <v>20463.300000000003</v>
      </c>
      <c r="L110" s="131">
        <f>L111+L122</f>
        <v>18110.5</v>
      </c>
      <c r="M110" s="124">
        <f t="shared" si="5"/>
        <v>88.502343219324345</v>
      </c>
      <c r="N110" s="80"/>
    </row>
    <row r="111" spans="1:14" x14ac:dyDescent="0.25">
      <c r="A111" s="326"/>
      <c r="B111" s="22" t="s">
        <v>15</v>
      </c>
      <c r="C111" s="19">
        <v>992</v>
      </c>
      <c r="D111" s="107" t="s">
        <v>30</v>
      </c>
      <c r="E111" s="107" t="s">
        <v>24</v>
      </c>
      <c r="F111" s="134"/>
      <c r="G111" s="129"/>
      <c r="H111" s="129"/>
      <c r="I111" s="135"/>
      <c r="J111" s="133"/>
      <c r="K111" s="124">
        <f>K112+K118+K116</f>
        <v>9428.3000000000011</v>
      </c>
      <c r="L111" s="124">
        <f>L112+L118+L116</f>
        <v>8997.6</v>
      </c>
      <c r="M111" s="124">
        <f t="shared" si="5"/>
        <v>95.431838189281194</v>
      </c>
    </row>
    <row r="112" spans="1:14" ht="45" x14ac:dyDescent="0.25">
      <c r="A112" s="326"/>
      <c r="B112" s="22" t="s">
        <v>519</v>
      </c>
      <c r="C112" s="19">
        <v>992</v>
      </c>
      <c r="D112" s="20" t="s">
        <v>30</v>
      </c>
      <c r="E112" s="20" t="s">
        <v>24</v>
      </c>
      <c r="F112" s="134" t="s">
        <v>94</v>
      </c>
      <c r="G112" s="129" t="s">
        <v>64</v>
      </c>
      <c r="H112" s="129" t="s">
        <v>23</v>
      </c>
      <c r="I112" s="135" t="s">
        <v>110</v>
      </c>
      <c r="J112" s="133"/>
      <c r="K112" s="124">
        <f>K113</f>
        <v>6101.1</v>
      </c>
      <c r="L112" s="124">
        <f>L113</f>
        <v>5670.4</v>
      </c>
      <c r="M112" s="124">
        <f t="shared" si="5"/>
        <v>92.940617265738965</v>
      </c>
    </row>
    <row r="113" spans="1:21" x14ac:dyDescent="0.25">
      <c r="A113" s="326"/>
      <c r="B113" s="22" t="s">
        <v>458</v>
      </c>
      <c r="C113" s="19">
        <v>992</v>
      </c>
      <c r="D113" s="20" t="s">
        <v>30</v>
      </c>
      <c r="E113" s="20" t="s">
        <v>24</v>
      </c>
      <c r="F113" s="134" t="s">
        <v>94</v>
      </c>
      <c r="G113" s="129" t="s">
        <v>66</v>
      </c>
      <c r="H113" s="129" t="s">
        <v>23</v>
      </c>
      <c r="I113" s="135" t="s">
        <v>110</v>
      </c>
      <c r="J113" s="133"/>
      <c r="K113" s="124">
        <f>K114</f>
        <v>6101.1</v>
      </c>
      <c r="L113" s="124">
        <f>L115</f>
        <v>5670.4</v>
      </c>
      <c r="M113" s="124">
        <f t="shared" si="5"/>
        <v>92.940617265738965</v>
      </c>
    </row>
    <row r="114" spans="1:21" x14ac:dyDescent="0.25">
      <c r="A114" s="326"/>
      <c r="B114" s="22" t="s">
        <v>46</v>
      </c>
      <c r="C114" s="19">
        <v>992</v>
      </c>
      <c r="D114" s="20" t="s">
        <v>30</v>
      </c>
      <c r="E114" s="20" t="s">
        <v>24</v>
      </c>
      <c r="F114" s="134" t="s">
        <v>94</v>
      </c>
      <c r="G114" s="129" t="s">
        <v>66</v>
      </c>
      <c r="H114" s="129" t="s">
        <v>23</v>
      </c>
      <c r="I114" s="135" t="s">
        <v>128</v>
      </c>
      <c r="J114" s="133"/>
      <c r="K114" s="124">
        <f>K115</f>
        <v>6101.1</v>
      </c>
      <c r="L114" s="124">
        <f>L115</f>
        <v>5670.4</v>
      </c>
      <c r="M114" s="124">
        <f t="shared" si="5"/>
        <v>92.940617265738965</v>
      </c>
    </row>
    <row r="115" spans="1:21" ht="30" x14ac:dyDescent="0.25">
      <c r="A115" s="326"/>
      <c r="B115" s="22" t="s">
        <v>78</v>
      </c>
      <c r="C115" s="19">
        <v>992</v>
      </c>
      <c r="D115" s="20" t="s">
        <v>30</v>
      </c>
      <c r="E115" s="20" t="s">
        <v>24</v>
      </c>
      <c r="F115" s="134" t="s">
        <v>94</v>
      </c>
      <c r="G115" s="129" t="s">
        <v>66</v>
      </c>
      <c r="H115" s="129" t="s">
        <v>23</v>
      </c>
      <c r="I115" s="135" t="s">
        <v>128</v>
      </c>
      <c r="J115" s="133" t="s">
        <v>79</v>
      </c>
      <c r="K115" s="124">
        <v>6101.1</v>
      </c>
      <c r="L115" s="124">
        <v>5670.4</v>
      </c>
      <c r="M115" s="124">
        <f t="shared" si="5"/>
        <v>92.940617265738965</v>
      </c>
    </row>
    <row r="116" spans="1:21" ht="45" x14ac:dyDescent="0.25">
      <c r="A116" s="326"/>
      <c r="B116" s="22" t="s">
        <v>539</v>
      </c>
      <c r="C116" s="19">
        <v>992</v>
      </c>
      <c r="D116" s="107" t="s">
        <v>30</v>
      </c>
      <c r="E116" s="107" t="s">
        <v>24</v>
      </c>
      <c r="F116" s="134" t="s">
        <v>94</v>
      </c>
      <c r="G116" s="129" t="s">
        <v>66</v>
      </c>
      <c r="H116" s="129" t="s">
        <v>23</v>
      </c>
      <c r="I116" s="135" t="s">
        <v>426</v>
      </c>
      <c r="J116" s="133"/>
      <c r="K116" s="124">
        <f>K117</f>
        <v>257.2</v>
      </c>
      <c r="L116" s="124">
        <f>L117</f>
        <v>257.2</v>
      </c>
      <c r="M116" s="124">
        <f t="shared" si="5"/>
        <v>100</v>
      </c>
    </row>
    <row r="117" spans="1:21" ht="30" x14ac:dyDescent="0.25">
      <c r="A117" s="326"/>
      <c r="B117" s="65" t="s">
        <v>78</v>
      </c>
      <c r="C117" s="19">
        <v>992</v>
      </c>
      <c r="D117" s="107" t="s">
        <v>30</v>
      </c>
      <c r="E117" s="107" t="s">
        <v>24</v>
      </c>
      <c r="F117" s="134" t="s">
        <v>94</v>
      </c>
      <c r="G117" s="129" t="s">
        <v>66</v>
      </c>
      <c r="H117" s="129" t="s">
        <v>23</v>
      </c>
      <c r="I117" s="135" t="s">
        <v>426</v>
      </c>
      <c r="J117" s="133" t="s">
        <v>79</v>
      </c>
      <c r="K117" s="124">
        <v>257.2</v>
      </c>
      <c r="L117" s="124">
        <v>257.2</v>
      </c>
      <c r="M117" s="124">
        <f t="shared" si="5"/>
        <v>100</v>
      </c>
    </row>
    <row r="118" spans="1:21" ht="30" x14ac:dyDescent="0.25">
      <c r="A118" s="326"/>
      <c r="B118" s="323" t="s">
        <v>476</v>
      </c>
      <c r="C118" s="19">
        <v>992</v>
      </c>
      <c r="D118" s="107" t="s">
        <v>30</v>
      </c>
      <c r="E118" s="107" t="s">
        <v>24</v>
      </c>
      <c r="F118" s="134" t="s">
        <v>477</v>
      </c>
      <c r="G118" s="129" t="s">
        <v>64</v>
      </c>
      <c r="H118" s="129" t="s">
        <v>23</v>
      </c>
      <c r="I118" s="135" t="s">
        <v>110</v>
      </c>
      <c r="J118" s="133"/>
      <c r="K118" s="124">
        <f t="shared" ref="K118:L120" si="6">K119</f>
        <v>3070</v>
      </c>
      <c r="L118" s="124">
        <f t="shared" si="6"/>
        <v>3070</v>
      </c>
      <c r="M118" s="124">
        <v>0</v>
      </c>
    </row>
    <row r="119" spans="1:21" x14ac:dyDescent="0.25">
      <c r="A119" s="326"/>
      <c r="B119" s="323" t="s">
        <v>540</v>
      </c>
      <c r="C119" s="19">
        <v>992</v>
      </c>
      <c r="D119" s="107" t="s">
        <v>30</v>
      </c>
      <c r="E119" s="107" t="s">
        <v>24</v>
      </c>
      <c r="F119" s="134" t="s">
        <v>477</v>
      </c>
      <c r="G119" s="129" t="s">
        <v>130</v>
      </c>
      <c r="H119" s="129" t="s">
        <v>23</v>
      </c>
      <c r="I119" s="135" t="s">
        <v>110</v>
      </c>
      <c r="J119" s="133"/>
      <c r="K119" s="124">
        <f t="shared" si="6"/>
        <v>3070</v>
      </c>
      <c r="L119" s="124">
        <f t="shared" si="6"/>
        <v>3070</v>
      </c>
      <c r="M119" s="124">
        <v>0</v>
      </c>
    </row>
    <row r="120" spans="1:21" ht="30" x14ac:dyDescent="0.25">
      <c r="A120" s="326"/>
      <c r="B120" s="323" t="s">
        <v>541</v>
      </c>
      <c r="C120" s="19">
        <v>992</v>
      </c>
      <c r="D120" s="107" t="s">
        <v>30</v>
      </c>
      <c r="E120" s="107" t="s">
        <v>24</v>
      </c>
      <c r="F120" s="134" t="s">
        <v>477</v>
      </c>
      <c r="G120" s="129" t="s">
        <v>130</v>
      </c>
      <c r="H120" s="129" t="s">
        <v>23</v>
      </c>
      <c r="I120" s="135" t="s">
        <v>542</v>
      </c>
      <c r="J120" s="133"/>
      <c r="K120" s="124">
        <f t="shared" si="6"/>
        <v>3070</v>
      </c>
      <c r="L120" s="124">
        <f t="shared" si="6"/>
        <v>3070</v>
      </c>
      <c r="M120" s="124">
        <v>0</v>
      </c>
    </row>
    <row r="121" spans="1:21" ht="30" x14ac:dyDescent="0.25">
      <c r="A121" s="326"/>
      <c r="B121" s="323" t="s">
        <v>483</v>
      </c>
      <c r="C121" s="19">
        <v>992</v>
      </c>
      <c r="D121" s="107" t="s">
        <v>30</v>
      </c>
      <c r="E121" s="107" t="s">
        <v>24</v>
      </c>
      <c r="F121" s="134" t="s">
        <v>477</v>
      </c>
      <c r="G121" s="129" t="s">
        <v>130</v>
      </c>
      <c r="H121" s="129" t="s">
        <v>23</v>
      </c>
      <c r="I121" s="135" t="s">
        <v>542</v>
      </c>
      <c r="J121" s="133" t="s">
        <v>79</v>
      </c>
      <c r="K121" s="124">
        <v>3070</v>
      </c>
      <c r="L121" s="124">
        <v>3070</v>
      </c>
      <c r="M121" s="124">
        <v>0</v>
      </c>
    </row>
    <row r="122" spans="1:21" s="42" customFormat="1" x14ac:dyDescent="0.25">
      <c r="A122" s="329"/>
      <c r="B122" s="22" t="s">
        <v>16</v>
      </c>
      <c r="C122" s="19">
        <v>992</v>
      </c>
      <c r="D122" s="107" t="s">
        <v>30</v>
      </c>
      <c r="E122" s="107" t="s">
        <v>26</v>
      </c>
      <c r="F122" s="134"/>
      <c r="G122" s="129"/>
      <c r="H122" s="129"/>
      <c r="I122" s="135"/>
      <c r="J122" s="133"/>
      <c r="K122" s="124">
        <f>K123</f>
        <v>11035</v>
      </c>
      <c r="L122" s="124">
        <f>L123</f>
        <v>9112.9</v>
      </c>
      <c r="M122" s="124">
        <f t="shared" si="5"/>
        <v>82.581785228817395</v>
      </c>
      <c r="N122" s="80"/>
    </row>
    <row r="123" spans="1:21" ht="30" x14ac:dyDescent="0.25">
      <c r="A123" s="326"/>
      <c r="B123" s="22" t="s">
        <v>520</v>
      </c>
      <c r="C123" s="19">
        <v>992</v>
      </c>
      <c r="D123" s="20" t="s">
        <v>30</v>
      </c>
      <c r="E123" s="20" t="s">
        <v>26</v>
      </c>
      <c r="F123" s="134" t="s">
        <v>95</v>
      </c>
      <c r="G123" s="129" t="s">
        <v>64</v>
      </c>
      <c r="H123" s="129" t="s">
        <v>23</v>
      </c>
      <c r="I123" s="135" t="s">
        <v>110</v>
      </c>
      <c r="J123" s="133"/>
      <c r="K123" s="124">
        <f>K126+K129+K132+K134+K136</f>
        <v>11035</v>
      </c>
      <c r="L123" s="124">
        <f>L126+L129+L132+L134+L136</f>
        <v>9112.9</v>
      </c>
      <c r="M123" s="124">
        <f t="shared" si="5"/>
        <v>82.581785228817395</v>
      </c>
    </row>
    <row r="124" spans="1:21" ht="30" x14ac:dyDescent="0.25">
      <c r="A124" s="326"/>
      <c r="B124" s="22" t="s">
        <v>459</v>
      </c>
      <c r="C124" s="19">
        <v>992</v>
      </c>
      <c r="D124" s="20" t="s">
        <v>30</v>
      </c>
      <c r="E124" s="20" t="s">
        <v>26</v>
      </c>
      <c r="F124" s="134" t="s">
        <v>95</v>
      </c>
      <c r="G124" s="129" t="s">
        <v>73</v>
      </c>
      <c r="H124" s="129" t="s">
        <v>23</v>
      </c>
      <c r="I124" s="135" t="s">
        <v>110</v>
      </c>
      <c r="J124" s="133"/>
      <c r="K124" s="124">
        <f>K125</f>
        <v>280</v>
      </c>
      <c r="L124" s="124">
        <f>L126</f>
        <v>193.2</v>
      </c>
      <c r="M124" s="124">
        <f t="shared" si="5"/>
        <v>69</v>
      </c>
    </row>
    <row r="125" spans="1:21" x14ac:dyDescent="0.25">
      <c r="A125" s="326"/>
      <c r="B125" s="345" t="s">
        <v>564</v>
      </c>
      <c r="C125" s="19">
        <v>992</v>
      </c>
      <c r="D125" s="20" t="s">
        <v>30</v>
      </c>
      <c r="E125" s="20" t="s">
        <v>26</v>
      </c>
      <c r="F125" s="134" t="s">
        <v>95</v>
      </c>
      <c r="G125" s="129" t="s">
        <v>73</v>
      </c>
      <c r="H125" s="129" t="s">
        <v>23</v>
      </c>
      <c r="I125" s="135" t="s">
        <v>118</v>
      </c>
      <c r="J125" s="133"/>
      <c r="K125" s="124">
        <f>K126</f>
        <v>280</v>
      </c>
      <c r="L125" s="124">
        <f>L126</f>
        <v>193.2</v>
      </c>
      <c r="M125" s="124">
        <f t="shared" si="5"/>
        <v>69</v>
      </c>
      <c r="U125" s="43" t="s">
        <v>141</v>
      </c>
    </row>
    <row r="126" spans="1:21" ht="30" x14ac:dyDescent="0.25">
      <c r="A126" s="326"/>
      <c r="B126" s="65" t="s">
        <v>78</v>
      </c>
      <c r="C126" s="69">
        <v>992</v>
      </c>
      <c r="D126" s="13" t="s">
        <v>30</v>
      </c>
      <c r="E126" s="13" t="s">
        <v>26</v>
      </c>
      <c r="F126" s="134" t="s">
        <v>95</v>
      </c>
      <c r="G126" s="129" t="s">
        <v>73</v>
      </c>
      <c r="H126" s="129" t="s">
        <v>23</v>
      </c>
      <c r="I126" s="135" t="s">
        <v>118</v>
      </c>
      <c r="J126" s="133" t="s">
        <v>79</v>
      </c>
      <c r="K126" s="124">
        <v>280</v>
      </c>
      <c r="L126" s="124">
        <v>193.2</v>
      </c>
      <c r="M126" s="124">
        <f t="shared" si="5"/>
        <v>69</v>
      </c>
    </row>
    <row r="127" spans="1:21" ht="30" x14ac:dyDescent="0.25">
      <c r="A127" s="326"/>
      <c r="B127" s="342" t="str">
        <f>'[1]из. целевые статьи новые'!C109</f>
        <v>Основное мероприятие "Строительство, капитальный ремонт, ремонт и содержание объектов благоустройства"</v>
      </c>
      <c r="C127" s="69">
        <v>992</v>
      </c>
      <c r="D127" s="13" t="s">
        <v>30</v>
      </c>
      <c r="E127" s="13" t="s">
        <v>26</v>
      </c>
      <c r="F127" s="134" t="s">
        <v>95</v>
      </c>
      <c r="G127" s="129" t="s">
        <v>66</v>
      </c>
      <c r="H127" s="129" t="s">
        <v>23</v>
      </c>
      <c r="I127" s="135" t="s">
        <v>110</v>
      </c>
      <c r="J127" s="133"/>
      <c r="K127" s="124">
        <f>K128</f>
        <v>313</v>
      </c>
      <c r="L127" s="124">
        <f>L129</f>
        <v>266.7</v>
      </c>
      <c r="M127" s="124">
        <f t="shared" si="5"/>
        <v>85.2076677316294</v>
      </c>
    </row>
    <row r="128" spans="1:21" x14ac:dyDescent="0.25">
      <c r="A128" s="327"/>
      <c r="B128" s="65" t="s">
        <v>96</v>
      </c>
      <c r="C128" s="69">
        <v>992</v>
      </c>
      <c r="D128" s="13" t="s">
        <v>30</v>
      </c>
      <c r="E128" s="13" t="s">
        <v>26</v>
      </c>
      <c r="F128" s="134" t="s">
        <v>95</v>
      </c>
      <c r="G128" s="129" t="s">
        <v>66</v>
      </c>
      <c r="H128" s="129" t="s">
        <v>23</v>
      </c>
      <c r="I128" s="135" t="s">
        <v>119</v>
      </c>
      <c r="J128" s="133"/>
      <c r="K128" s="124">
        <f>K129</f>
        <v>313</v>
      </c>
      <c r="L128" s="124">
        <f>L129</f>
        <v>266.7</v>
      </c>
      <c r="M128" s="124">
        <f t="shared" si="5"/>
        <v>85.2076677316294</v>
      </c>
    </row>
    <row r="129" spans="1:14" ht="30" x14ac:dyDescent="0.25">
      <c r="A129" s="327"/>
      <c r="B129" s="65" t="s">
        <v>78</v>
      </c>
      <c r="C129" s="69">
        <v>992</v>
      </c>
      <c r="D129" s="13" t="s">
        <v>30</v>
      </c>
      <c r="E129" s="13" t="s">
        <v>26</v>
      </c>
      <c r="F129" s="134" t="s">
        <v>95</v>
      </c>
      <c r="G129" s="129" t="s">
        <v>66</v>
      </c>
      <c r="H129" s="129" t="s">
        <v>23</v>
      </c>
      <c r="I129" s="135" t="s">
        <v>119</v>
      </c>
      <c r="J129" s="133" t="s">
        <v>79</v>
      </c>
      <c r="K129" s="124">
        <v>313</v>
      </c>
      <c r="L129" s="124">
        <v>266.7</v>
      </c>
      <c r="M129" s="124">
        <f t="shared" si="5"/>
        <v>85.2076677316294</v>
      </c>
      <c r="N129" s="76"/>
    </row>
    <row r="130" spans="1:14" ht="30" x14ac:dyDescent="0.25">
      <c r="A130" s="327"/>
      <c r="B130" s="338" t="s">
        <v>567</v>
      </c>
      <c r="C130" s="69">
        <v>992</v>
      </c>
      <c r="D130" s="13" t="s">
        <v>30</v>
      </c>
      <c r="E130" s="13" t="s">
        <v>26</v>
      </c>
      <c r="F130" s="134" t="s">
        <v>95</v>
      </c>
      <c r="G130" s="129" t="s">
        <v>88</v>
      </c>
      <c r="H130" s="129" t="s">
        <v>23</v>
      </c>
      <c r="I130" s="135" t="s">
        <v>110</v>
      </c>
      <c r="J130" s="133"/>
      <c r="K130" s="124">
        <f>K132+K134+K136</f>
        <v>10442</v>
      </c>
      <c r="L130" s="124">
        <f>L132+L134+L136</f>
        <v>8653</v>
      </c>
      <c r="M130" s="124">
        <f t="shared" si="5"/>
        <v>82.867266807125077</v>
      </c>
      <c r="N130" s="76"/>
    </row>
    <row r="131" spans="1:14" x14ac:dyDescent="0.25">
      <c r="A131" s="327"/>
      <c r="B131" s="257" t="s">
        <v>427</v>
      </c>
      <c r="C131" s="132">
        <v>992</v>
      </c>
      <c r="D131" s="133" t="s">
        <v>30</v>
      </c>
      <c r="E131" s="133" t="s">
        <v>26</v>
      </c>
      <c r="F131" s="134" t="s">
        <v>95</v>
      </c>
      <c r="G131" s="129" t="s">
        <v>88</v>
      </c>
      <c r="H131" s="129" t="s">
        <v>23</v>
      </c>
      <c r="I131" s="135" t="s">
        <v>428</v>
      </c>
      <c r="J131" s="133"/>
      <c r="K131" s="124">
        <f>K132</f>
        <v>1720</v>
      </c>
      <c r="L131" s="124">
        <f>L132</f>
        <v>0</v>
      </c>
      <c r="M131" s="124">
        <f t="shared" si="5"/>
        <v>0</v>
      </c>
      <c r="N131" s="76"/>
    </row>
    <row r="132" spans="1:14" ht="30" x14ac:dyDescent="0.25">
      <c r="A132" s="327"/>
      <c r="B132" s="159" t="s">
        <v>78</v>
      </c>
      <c r="C132" s="132">
        <v>992</v>
      </c>
      <c r="D132" s="133" t="s">
        <v>30</v>
      </c>
      <c r="E132" s="133" t="s">
        <v>26</v>
      </c>
      <c r="F132" s="134" t="s">
        <v>95</v>
      </c>
      <c r="G132" s="129" t="s">
        <v>88</v>
      </c>
      <c r="H132" s="129" t="s">
        <v>23</v>
      </c>
      <c r="I132" s="135" t="s">
        <v>428</v>
      </c>
      <c r="J132" s="133" t="s">
        <v>79</v>
      </c>
      <c r="K132" s="124">
        <v>1720</v>
      </c>
      <c r="L132" s="124">
        <v>0</v>
      </c>
      <c r="M132" s="124">
        <f t="shared" si="5"/>
        <v>0</v>
      </c>
      <c r="N132" s="76"/>
    </row>
    <row r="133" spans="1:14" x14ac:dyDescent="0.25">
      <c r="A133" s="326"/>
      <c r="B133" s="65" t="s">
        <v>460</v>
      </c>
      <c r="C133" s="69">
        <v>992</v>
      </c>
      <c r="D133" s="13" t="s">
        <v>30</v>
      </c>
      <c r="E133" s="13" t="s">
        <v>26</v>
      </c>
      <c r="F133" s="134" t="s">
        <v>95</v>
      </c>
      <c r="G133" s="129" t="s">
        <v>88</v>
      </c>
      <c r="H133" s="129" t="s">
        <v>23</v>
      </c>
      <c r="I133" s="135" t="s">
        <v>120</v>
      </c>
      <c r="J133" s="133"/>
      <c r="K133" s="124">
        <f>K134</f>
        <v>4269.7</v>
      </c>
      <c r="L133" s="124">
        <f>L134</f>
        <v>4200.7</v>
      </c>
      <c r="M133" s="124">
        <f t="shared" si="5"/>
        <v>98.383961402440463</v>
      </c>
    </row>
    <row r="134" spans="1:14" ht="30" x14ac:dyDescent="0.25">
      <c r="A134" s="326"/>
      <c r="B134" s="65" t="s">
        <v>78</v>
      </c>
      <c r="C134" s="69">
        <v>992</v>
      </c>
      <c r="D134" s="13" t="s">
        <v>30</v>
      </c>
      <c r="E134" s="13" t="s">
        <v>26</v>
      </c>
      <c r="F134" s="134" t="s">
        <v>95</v>
      </c>
      <c r="G134" s="129" t="s">
        <v>88</v>
      </c>
      <c r="H134" s="129" t="s">
        <v>23</v>
      </c>
      <c r="I134" s="135" t="s">
        <v>120</v>
      </c>
      <c r="J134" s="133" t="s">
        <v>79</v>
      </c>
      <c r="K134" s="124">
        <v>4269.7</v>
      </c>
      <c r="L134" s="124">
        <v>4200.7</v>
      </c>
      <c r="M134" s="124">
        <f t="shared" si="5"/>
        <v>98.383961402440463</v>
      </c>
    </row>
    <row r="135" spans="1:14" ht="16.899999999999999" customHeight="1" x14ac:dyDescent="0.25">
      <c r="A135" s="326"/>
      <c r="B135" s="323" t="s">
        <v>482</v>
      </c>
      <c r="C135" s="132">
        <v>992</v>
      </c>
      <c r="D135" s="133" t="s">
        <v>30</v>
      </c>
      <c r="E135" s="133" t="s">
        <v>26</v>
      </c>
      <c r="F135" s="134" t="s">
        <v>95</v>
      </c>
      <c r="G135" s="129" t="s">
        <v>88</v>
      </c>
      <c r="H135" s="129" t="s">
        <v>23</v>
      </c>
      <c r="I135" s="135" t="s">
        <v>481</v>
      </c>
      <c r="J135" s="133"/>
      <c r="K135" s="124">
        <f>K136</f>
        <v>4452.3</v>
      </c>
      <c r="L135" s="124">
        <f>L136</f>
        <v>4452.3</v>
      </c>
      <c r="M135" s="124">
        <v>0</v>
      </c>
    </row>
    <row r="136" spans="1:14" ht="30" x14ac:dyDescent="0.25">
      <c r="A136" s="326"/>
      <c r="B136" s="323" t="s">
        <v>483</v>
      </c>
      <c r="C136" s="132">
        <v>992</v>
      </c>
      <c r="D136" s="133" t="s">
        <v>30</v>
      </c>
      <c r="E136" s="133" t="s">
        <v>26</v>
      </c>
      <c r="F136" s="134" t="s">
        <v>95</v>
      </c>
      <c r="G136" s="129" t="s">
        <v>88</v>
      </c>
      <c r="H136" s="129" t="s">
        <v>23</v>
      </c>
      <c r="I136" s="135" t="s">
        <v>481</v>
      </c>
      <c r="J136" s="133" t="s">
        <v>79</v>
      </c>
      <c r="K136" s="124">
        <v>4452.3</v>
      </c>
      <c r="L136" s="124">
        <v>4452.3</v>
      </c>
      <c r="M136" s="124">
        <v>0</v>
      </c>
    </row>
    <row r="137" spans="1:14" s="42" customFormat="1" x14ac:dyDescent="0.25">
      <c r="A137" s="329" t="s">
        <v>513</v>
      </c>
      <c r="B137" s="48" t="s">
        <v>17</v>
      </c>
      <c r="C137" s="39">
        <v>992</v>
      </c>
      <c r="D137" s="40" t="s">
        <v>29</v>
      </c>
      <c r="E137" s="40" t="s">
        <v>23</v>
      </c>
      <c r="F137" s="127"/>
      <c r="G137" s="128"/>
      <c r="H137" s="129"/>
      <c r="I137" s="130"/>
      <c r="J137" s="126"/>
      <c r="K137" s="131">
        <f>K138</f>
        <v>325.10000000000002</v>
      </c>
      <c r="L137" s="131">
        <f t="shared" ref="L137:L141" si="7">L138</f>
        <v>322.89999999999998</v>
      </c>
      <c r="M137" s="124">
        <f t="shared" si="5"/>
        <v>99.323285143032891</v>
      </c>
      <c r="N137" s="80"/>
    </row>
    <row r="138" spans="1:14" x14ac:dyDescent="0.25">
      <c r="A138" s="326"/>
      <c r="B138" s="108" t="s">
        <v>134</v>
      </c>
      <c r="C138" s="19">
        <v>992</v>
      </c>
      <c r="D138" s="107" t="s">
        <v>29</v>
      </c>
      <c r="E138" s="107" t="s">
        <v>29</v>
      </c>
      <c r="F138" s="134"/>
      <c r="G138" s="129"/>
      <c r="H138" s="129"/>
      <c r="I138" s="135"/>
      <c r="J138" s="133"/>
      <c r="K138" s="124">
        <f>K139</f>
        <v>325.10000000000002</v>
      </c>
      <c r="L138" s="124">
        <f t="shared" si="7"/>
        <v>322.89999999999998</v>
      </c>
      <c r="M138" s="124">
        <f t="shared" si="5"/>
        <v>99.323285143032891</v>
      </c>
    </row>
    <row r="139" spans="1:14" ht="30" x14ac:dyDescent="0.25">
      <c r="A139" s="326"/>
      <c r="B139" s="22" t="s">
        <v>521</v>
      </c>
      <c r="C139" s="19">
        <v>992</v>
      </c>
      <c r="D139" s="20" t="s">
        <v>29</v>
      </c>
      <c r="E139" s="20" t="s">
        <v>29</v>
      </c>
      <c r="F139" s="134" t="s">
        <v>92</v>
      </c>
      <c r="G139" s="129" t="s">
        <v>64</v>
      </c>
      <c r="H139" s="129" t="s">
        <v>23</v>
      </c>
      <c r="I139" s="135" t="s">
        <v>110</v>
      </c>
      <c r="J139" s="133"/>
      <c r="K139" s="124">
        <f>K141</f>
        <v>325.10000000000002</v>
      </c>
      <c r="L139" s="124">
        <f>L141</f>
        <v>322.89999999999998</v>
      </c>
      <c r="M139" s="124">
        <f t="shared" si="5"/>
        <v>99.323285143032891</v>
      </c>
    </row>
    <row r="140" spans="1:14" ht="30" x14ac:dyDescent="0.25">
      <c r="A140" s="326"/>
      <c r="B140" s="22" t="s">
        <v>291</v>
      </c>
      <c r="C140" s="19">
        <v>992</v>
      </c>
      <c r="D140" s="107" t="s">
        <v>29</v>
      </c>
      <c r="E140" s="107" t="s">
        <v>29</v>
      </c>
      <c r="F140" s="134" t="s">
        <v>92</v>
      </c>
      <c r="G140" s="129" t="s">
        <v>73</v>
      </c>
      <c r="H140" s="129" t="s">
        <v>23</v>
      </c>
      <c r="I140" s="135" t="s">
        <v>110</v>
      </c>
      <c r="J140" s="133"/>
      <c r="K140" s="124">
        <f>K141</f>
        <v>325.10000000000002</v>
      </c>
      <c r="L140" s="124">
        <f>L141</f>
        <v>322.89999999999998</v>
      </c>
      <c r="M140" s="124">
        <f t="shared" si="5"/>
        <v>99.323285143032891</v>
      </c>
    </row>
    <row r="141" spans="1:14" ht="29.45" customHeight="1" x14ac:dyDescent="0.25">
      <c r="A141" s="326"/>
      <c r="B141" s="22" t="s">
        <v>461</v>
      </c>
      <c r="C141" s="19">
        <v>992</v>
      </c>
      <c r="D141" s="20" t="s">
        <v>29</v>
      </c>
      <c r="E141" s="20" t="s">
        <v>29</v>
      </c>
      <c r="F141" s="134" t="s">
        <v>92</v>
      </c>
      <c r="G141" s="129" t="s">
        <v>73</v>
      </c>
      <c r="H141" s="129" t="s">
        <v>22</v>
      </c>
      <c r="I141" s="135" t="s">
        <v>110</v>
      </c>
      <c r="J141" s="133"/>
      <c r="K141" s="124">
        <f>K142</f>
        <v>325.10000000000002</v>
      </c>
      <c r="L141" s="124">
        <f t="shared" si="7"/>
        <v>322.89999999999998</v>
      </c>
      <c r="M141" s="124">
        <f t="shared" si="5"/>
        <v>99.323285143032891</v>
      </c>
    </row>
    <row r="142" spans="1:14" x14ac:dyDescent="0.25">
      <c r="A142" s="326"/>
      <c r="B142" s="18" t="s">
        <v>295</v>
      </c>
      <c r="C142" s="19">
        <v>992</v>
      </c>
      <c r="D142" s="107" t="s">
        <v>29</v>
      </c>
      <c r="E142" s="107" t="s">
        <v>29</v>
      </c>
      <c r="F142" s="134" t="s">
        <v>92</v>
      </c>
      <c r="G142" s="129" t="s">
        <v>73</v>
      </c>
      <c r="H142" s="129" t="s">
        <v>22</v>
      </c>
      <c r="I142" s="135" t="s">
        <v>115</v>
      </c>
      <c r="J142" s="133"/>
      <c r="K142" s="124">
        <f>K143+K144</f>
        <v>325.10000000000002</v>
      </c>
      <c r="L142" s="124">
        <f>L143+L144</f>
        <v>322.89999999999998</v>
      </c>
      <c r="M142" s="124">
        <f t="shared" ref="M142:M188" si="8">L142*100/K142</f>
        <v>99.323285143032891</v>
      </c>
    </row>
    <row r="143" spans="1:14" ht="60" x14ac:dyDescent="0.25">
      <c r="A143" s="326"/>
      <c r="B143" s="108" t="s">
        <v>74</v>
      </c>
      <c r="C143" s="69">
        <v>992</v>
      </c>
      <c r="D143" s="13" t="s">
        <v>29</v>
      </c>
      <c r="E143" s="13" t="s">
        <v>29</v>
      </c>
      <c r="F143" s="134" t="s">
        <v>92</v>
      </c>
      <c r="G143" s="129" t="s">
        <v>73</v>
      </c>
      <c r="H143" s="129" t="s">
        <v>22</v>
      </c>
      <c r="I143" s="135" t="s">
        <v>115</v>
      </c>
      <c r="J143" s="133" t="s">
        <v>75</v>
      </c>
      <c r="K143" s="124">
        <v>295.10000000000002</v>
      </c>
      <c r="L143" s="124">
        <v>292.89999999999998</v>
      </c>
      <c r="M143" s="124">
        <f t="shared" si="8"/>
        <v>99.254490003388668</v>
      </c>
    </row>
    <row r="144" spans="1:14" ht="30" x14ac:dyDescent="0.25">
      <c r="A144" s="326"/>
      <c r="B144" s="14" t="s">
        <v>78</v>
      </c>
      <c r="C144" s="69">
        <v>992</v>
      </c>
      <c r="D144" s="13" t="s">
        <v>29</v>
      </c>
      <c r="E144" s="13" t="s">
        <v>29</v>
      </c>
      <c r="F144" s="134" t="s">
        <v>92</v>
      </c>
      <c r="G144" s="129" t="s">
        <v>73</v>
      </c>
      <c r="H144" s="129" t="s">
        <v>22</v>
      </c>
      <c r="I144" s="135" t="s">
        <v>115</v>
      </c>
      <c r="J144" s="133" t="s">
        <v>79</v>
      </c>
      <c r="K144" s="124">
        <v>30</v>
      </c>
      <c r="L144" s="124">
        <v>30</v>
      </c>
      <c r="M144" s="124">
        <f t="shared" si="8"/>
        <v>100</v>
      </c>
    </row>
    <row r="145" spans="1:14" s="42" customFormat="1" x14ac:dyDescent="0.25">
      <c r="A145" s="329" t="s">
        <v>514</v>
      </c>
      <c r="B145" s="102" t="s">
        <v>18</v>
      </c>
      <c r="C145" s="103">
        <v>992</v>
      </c>
      <c r="D145" s="61" t="s">
        <v>31</v>
      </c>
      <c r="E145" s="61" t="s">
        <v>23</v>
      </c>
      <c r="F145" s="127"/>
      <c r="G145" s="128"/>
      <c r="H145" s="128"/>
      <c r="I145" s="130"/>
      <c r="J145" s="126"/>
      <c r="K145" s="131">
        <f>K146</f>
        <v>6661.5</v>
      </c>
      <c r="L145" s="131">
        <f>L146</f>
        <v>6661.5</v>
      </c>
      <c r="M145" s="124">
        <f t="shared" si="8"/>
        <v>100</v>
      </c>
      <c r="N145" s="80"/>
    </row>
    <row r="146" spans="1:14" x14ac:dyDescent="0.25">
      <c r="A146" s="326"/>
      <c r="B146" s="68" t="s">
        <v>19</v>
      </c>
      <c r="C146" s="69">
        <v>992</v>
      </c>
      <c r="D146" s="13" t="s">
        <v>31</v>
      </c>
      <c r="E146" s="13" t="s">
        <v>22</v>
      </c>
      <c r="F146" s="134"/>
      <c r="G146" s="129"/>
      <c r="H146" s="129"/>
      <c r="I146" s="135"/>
      <c r="J146" s="133"/>
      <c r="K146" s="124">
        <f>K147</f>
        <v>6661.5</v>
      </c>
      <c r="L146" s="124">
        <f>L147</f>
        <v>6661.5</v>
      </c>
      <c r="M146" s="124">
        <f t="shared" si="8"/>
        <v>100</v>
      </c>
    </row>
    <row r="147" spans="1:14" ht="30" x14ac:dyDescent="0.25">
      <c r="A147" s="326"/>
      <c r="B147" s="104" t="s">
        <v>544</v>
      </c>
      <c r="C147" s="69">
        <v>992</v>
      </c>
      <c r="D147" s="13" t="s">
        <v>31</v>
      </c>
      <c r="E147" s="13" t="s">
        <v>22</v>
      </c>
      <c r="F147" s="134" t="s">
        <v>28</v>
      </c>
      <c r="G147" s="129" t="s">
        <v>64</v>
      </c>
      <c r="H147" s="129" t="s">
        <v>23</v>
      </c>
      <c r="I147" s="135" t="s">
        <v>110</v>
      </c>
      <c r="J147" s="133"/>
      <c r="K147" s="124">
        <f>K148</f>
        <v>6661.5</v>
      </c>
      <c r="L147" s="124">
        <f t="shared" ref="L147" si="9">L148</f>
        <v>6661.5</v>
      </c>
      <c r="M147" s="124">
        <f t="shared" si="8"/>
        <v>100</v>
      </c>
    </row>
    <row r="148" spans="1:14" x14ac:dyDescent="0.25">
      <c r="A148" s="326"/>
      <c r="B148" s="68" t="s">
        <v>137</v>
      </c>
      <c r="C148" s="69">
        <v>992</v>
      </c>
      <c r="D148" s="13" t="s">
        <v>31</v>
      </c>
      <c r="E148" s="13" t="s">
        <v>22</v>
      </c>
      <c r="F148" s="134" t="s">
        <v>28</v>
      </c>
      <c r="G148" s="129" t="s">
        <v>73</v>
      </c>
      <c r="H148" s="129" t="s">
        <v>23</v>
      </c>
      <c r="I148" s="135" t="s">
        <v>110</v>
      </c>
      <c r="J148" s="133"/>
      <c r="K148" s="124">
        <f>K149+K156</f>
        <v>6661.5</v>
      </c>
      <c r="L148" s="124">
        <f>L149+L156</f>
        <v>6661.5</v>
      </c>
      <c r="M148" s="124">
        <f t="shared" si="8"/>
        <v>100</v>
      </c>
    </row>
    <row r="149" spans="1:14" x14ac:dyDescent="0.25">
      <c r="A149" s="326"/>
      <c r="B149" s="338" t="s">
        <v>552</v>
      </c>
      <c r="C149" s="69">
        <v>992</v>
      </c>
      <c r="D149" s="13" t="s">
        <v>31</v>
      </c>
      <c r="E149" s="13" t="s">
        <v>22</v>
      </c>
      <c r="F149" s="134" t="s">
        <v>28</v>
      </c>
      <c r="G149" s="129" t="s">
        <v>73</v>
      </c>
      <c r="H149" s="129" t="s">
        <v>30</v>
      </c>
      <c r="I149" s="135" t="s">
        <v>110</v>
      </c>
      <c r="J149" s="133"/>
      <c r="K149" s="124">
        <f>K150+K152</f>
        <v>6561.5</v>
      </c>
      <c r="L149" s="124">
        <f>L150+L152</f>
        <v>6561.5</v>
      </c>
      <c r="M149" s="124">
        <f t="shared" si="8"/>
        <v>100</v>
      </c>
    </row>
    <row r="150" spans="1:14" ht="30" x14ac:dyDescent="0.25">
      <c r="A150" s="326"/>
      <c r="B150" s="160" t="s">
        <v>576</v>
      </c>
      <c r="C150" s="19">
        <v>992</v>
      </c>
      <c r="D150" s="20" t="s">
        <v>31</v>
      </c>
      <c r="E150" s="20" t="s">
        <v>22</v>
      </c>
      <c r="F150" s="134" t="s">
        <v>28</v>
      </c>
      <c r="G150" s="129" t="s">
        <v>73</v>
      </c>
      <c r="H150" s="129" t="s">
        <v>30</v>
      </c>
      <c r="I150" s="135" t="s">
        <v>112</v>
      </c>
      <c r="J150" s="133"/>
      <c r="K150" s="124">
        <f>K151</f>
        <v>6142.2</v>
      </c>
      <c r="L150" s="124">
        <f>L151</f>
        <v>6142.2</v>
      </c>
      <c r="M150" s="124">
        <f t="shared" si="8"/>
        <v>100</v>
      </c>
    </row>
    <row r="151" spans="1:14" ht="30" x14ac:dyDescent="0.25">
      <c r="A151" s="326"/>
      <c r="B151" s="22" t="s">
        <v>97</v>
      </c>
      <c r="C151" s="19">
        <v>992</v>
      </c>
      <c r="D151" s="20" t="s">
        <v>31</v>
      </c>
      <c r="E151" s="20" t="s">
        <v>22</v>
      </c>
      <c r="F151" s="134" t="s">
        <v>28</v>
      </c>
      <c r="G151" s="129" t="s">
        <v>73</v>
      </c>
      <c r="H151" s="129" t="s">
        <v>30</v>
      </c>
      <c r="I151" s="135" t="s">
        <v>112</v>
      </c>
      <c r="J151" s="133" t="s">
        <v>98</v>
      </c>
      <c r="K151" s="124">
        <v>6142.2</v>
      </c>
      <c r="L151" s="124">
        <v>6142.2</v>
      </c>
      <c r="M151" s="124">
        <f t="shared" si="8"/>
        <v>100</v>
      </c>
    </row>
    <row r="152" spans="1:14" ht="45" x14ac:dyDescent="0.25">
      <c r="A152" s="326"/>
      <c r="B152" s="22" t="s">
        <v>429</v>
      </c>
      <c r="C152" s="132">
        <v>992</v>
      </c>
      <c r="D152" s="133" t="s">
        <v>31</v>
      </c>
      <c r="E152" s="133" t="s">
        <v>22</v>
      </c>
      <c r="F152" s="134" t="s">
        <v>28</v>
      </c>
      <c r="G152" s="129" t="s">
        <v>73</v>
      </c>
      <c r="H152" s="129" t="s">
        <v>30</v>
      </c>
      <c r="I152" s="135" t="s">
        <v>426</v>
      </c>
      <c r="J152" s="133"/>
      <c r="K152" s="124">
        <v>419.3</v>
      </c>
      <c r="L152" s="124">
        <f>L153</f>
        <v>419.3</v>
      </c>
      <c r="M152" s="124">
        <f t="shared" si="8"/>
        <v>100</v>
      </c>
    </row>
    <row r="153" spans="1:14" ht="30" x14ac:dyDescent="0.25">
      <c r="A153" s="326"/>
      <c r="B153" s="22" t="s">
        <v>97</v>
      </c>
      <c r="C153" s="132">
        <v>992</v>
      </c>
      <c r="D153" s="133" t="s">
        <v>31</v>
      </c>
      <c r="E153" s="133" t="s">
        <v>22</v>
      </c>
      <c r="F153" s="134" t="s">
        <v>28</v>
      </c>
      <c r="G153" s="129" t="s">
        <v>73</v>
      </c>
      <c r="H153" s="129" t="s">
        <v>30</v>
      </c>
      <c r="I153" s="135" t="s">
        <v>426</v>
      </c>
      <c r="J153" s="133" t="s">
        <v>98</v>
      </c>
      <c r="K153" s="124">
        <v>419.3</v>
      </c>
      <c r="L153" s="124">
        <v>419.3</v>
      </c>
      <c r="M153" s="124">
        <f t="shared" si="8"/>
        <v>100</v>
      </c>
    </row>
    <row r="154" spans="1:14" x14ac:dyDescent="0.25">
      <c r="A154" s="326"/>
      <c r="B154" s="338" t="s">
        <v>554</v>
      </c>
      <c r="C154" s="132">
        <v>992</v>
      </c>
      <c r="D154" s="133" t="s">
        <v>31</v>
      </c>
      <c r="E154" s="133" t="s">
        <v>22</v>
      </c>
      <c r="F154" s="134" t="s">
        <v>28</v>
      </c>
      <c r="G154" s="129" t="s">
        <v>73</v>
      </c>
      <c r="H154" s="129" t="s">
        <v>31</v>
      </c>
      <c r="I154" s="135" t="s">
        <v>110</v>
      </c>
      <c r="J154" s="133"/>
      <c r="K154" s="124">
        <f>K155</f>
        <v>100</v>
      </c>
      <c r="L154" s="124">
        <f>L155</f>
        <v>100</v>
      </c>
      <c r="M154" s="124">
        <f t="shared" si="8"/>
        <v>100</v>
      </c>
    </row>
    <row r="155" spans="1:14" x14ac:dyDescent="0.25">
      <c r="A155" s="326"/>
      <c r="B155" s="50" t="s">
        <v>138</v>
      </c>
      <c r="C155" s="132">
        <v>992</v>
      </c>
      <c r="D155" s="133" t="s">
        <v>31</v>
      </c>
      <c r="E155" s="133" t="s">
        <v>22</v>
      </c>
      <c r="F155" s="134" t="s">
        <v>28</v>
      </c>
      <c r="G155" s="129" t="s">
        <v>73</v>
      </c>
      <c r="H155" s="129" t="s">
        <v>31</v>
      </c>
      <c r="I155" s="135" t="s">
        <v>113</v>
      </c>
      <c r="J155" s="133"/>
      <c r="K155" s="124">
        <f>K156</f>
        <v>100</v>
      </c>
      <c r="L155" s="124">
        <f>L156</f>
        <v>100</v>
      </c>
      <c r="M155" s="124">
        <f t="shared" si="8"/>
        <v>100</v>
      </c>
    </row>
    <row r="156" spans="1:14" ht="30" x14ac:dyDescent="0.25">
      <c r="A156" s="326"/>
      <c r="B156" s="50" t="s">
        <v>78</v>
      </c>
      <c r="C156" s="132">
        <v>992</v>
      </c>
      <c r="D156" s="133" t="s">
        <v>31</v>
      </c>
      <c r="E156" s="133" t="s">
        <v>22</v>
      </c>
      <c r="F156" s="134" t="s">
        <v>28</v>
      </c>
      <c r="G156" s="129" t="s">
        <v>73</v>
      </c>
      <c r="H156" s="129" t="s">
        <v>31</v>
      </c>
      <c r="I156" s="135" t="s">
        <v>113</v>
      </c>
      <c r="J156" s="133" t="s">
        <v>79</v>
      </c>
      <c r="K156" s="124">
        <v>100</v>
      </c>
      <c r="L156" s="124">
        <v>100</v>
      </c>
      <c r="M156" s="124">
        <f t="shared" si="8"/>
        <v>100</v>
      </c>
    </row>
    <row r="157" spans="1:14" s="42" customFormat="1" x14ac:dyDescent="0.25">
      <c r="A157" s="329" t="s">
        <v>515</v>
      </c>
      <c r="B157" s="48" t="s">
        <v>37</v>
      </c>
      <c r="C157" s="39">
        <v>992</v>
      </c>
      <c r="D157" s="40">
        <v>10</v>
      </c>
      <c r="E157" s="40" t="s">
        <v>23</v>
      </c>
      <c r="F157" s="127"/>
      <c r="G157" s="128"/>
      <c r="H157" s="129"/>
      <c r="I157" s="130"/>
      <c r="J157" s="126"/>
      <c r="K157" s="131">
        <f>K158+K164</f>
        <v>653.1</v>
      </c>
      <c r="L157" s="131">
        <f>L158+L164</f>
        <v>649.6</v>
      </c>
      <c r="M157" s="124">
        <f t="shared" si="8"/>
        <v>99.464094319399777</v>
      </c>
      <c r="N157" s="80"/>
    </row>
    <row r="158" spans="1:14" x14ac:dyDescent="0.25">
      <c r="A158" s="326"/>
      <c r="B158" s="162" t="s">
        <v>38</v>
      </c>
      <c r="C158" s="19">
        <v>992</v>
      </c>
      <c r="D158" s="107">
        <v>10</v>
      </c>
      <c r="E158" s="107" t="s">
        <v>22</v>
      </c>
      <c r="F158" s="134"/>
      <c r="G158" s="129"/>
      <c r="H158" s="129"/>
      <c r="I158" s="135"/>
      <c r="J158" s="133"/>
      <c r="K158" s="124">
        <f t="shared" ref="K158:L160" si="10">K159</f>
        <v>613.1</v>
      </c>
      <c r="L158" s="124">
        <f t="shared" si="10"/>
        <v>609.6</v>
      </c>
      <c r="M158" s="124">
        <f t="shared" si="8"/>
        <v>99.42913064752895</v>
      </c>
    </row>
    <row r="159" spans="1:14" x14ac:dyDescent="0.25">
      <c r="A159" s="326"/>
      <c r="B159" s="46" t="s">
        <v>56</v>
      </c>
      <c r="C159" s="19">
        <v>992</v>
      </c>
      <c r="D159" s="20">
        <v>10</v>
      </c>
      <c r="E159" s="20" t="s">
        <v>22</v>
      </c>
      <c r="F159" s="134" t="s">
        <v>77</v>
      </c>
      <c r="G159" s="129" t="s">
        <v>64</v>
      </c>
      <c r="H159" s="129" t="s">
        <v>23</v>
      </c>
      <c r="I159" s="135" t="s">
        <v>110</v>
      </c>
      <c r="J159" s="133"/>
      <c r="K159" s="124">
        <f t="shared" si="10"/>
        <v>613.1</v>
      </c>
      <c r="L159" s="124">
        <f t="shared" si="10"/>
        <v>609.6</v>
      </c>
      <c r="M159" s="124">
        <f t="shared" si="8"/>
        <v>99.42913064752895</v>
      </c>
    </row>
    <row r="160" spans="1:14" ht="30" x14ac:dyDescent="0.25">
      <c r="A160" s="326"/>
      <c r="B160" s="46" t="s">
        <v>49</v>
      </c>
      <c r="C160" s="19">
        <v>992</v>
      </c>
      <c r="D160" s="20">
        <v>10</v>
      </c>
      <c r="E160" s="20" t="s">
        <v>22</v>
      </c>
      <c r="F160" s="134" t="s">
        <v>77</v>
      </c>
      <c r="G160" s="129" t="s">
        <v>87</v>
      </c>
      <c r="H160" s="129" t="s">
        <v>23</v>
      </c>
      <c r="I160" s="135" t="s">
        <v>110</v>
      </c>
      <c r="J160" s="133"/>
      <c r="K160" s="124">
        <f t="shared" si="10"/>
        <v>613.1</v>
      </c>
      <c r="L160" s="124">
        <f t="shared" si="10"/>
        <v>609.6</v>
      </c>
      <c r="M160" s="124">
        <f t="shared" si="8"/>
        <v>99.42913064752895</v>
      </c>
    </row>
    <row r="161" spans="1:14" x14ac:dyDescent="0.25">
      <c r="A161" s="326"/>
      <c r="B161" s="46" t="s">
        <v>99</v>
      </c>
      <c r="C161" s="19">
        <v>992</v>
      </c>
      <c r="D161" s="20">
        <v>10</v>
      </c>
      <c r="E161" s="20" t="s">
        <v>22</v>
      </c>
      <c r="F161" s="134" t="s">
        <v>77</v>
      </c>
      <c r="G161" s="129" t="s">
        <v>87</v>
      </c>
      <c r="H161" s="129" t="s">
        <v>23</v>
      </c>
      <c r="I161" s="135" t="s">
        <v>124</v>
      </c>
      <c r="J161" s="133"/>
      <c r="K161" s="124">
        <f>K163+K162</f>
        <v>613.1</v>
      </c>
      <c r="L161" s="124">
        <f>L163+L162</f>
        <v>609.6</v>
      </c>
      <c r="M161" s="124">
        <f t="shared" si="8"/>
        <v>99.42913064752895</v>
      </c>
    </row>
    <row r="162" spans="1:14" ht="30" x14ac:dyDescent="0.25">
      <c r="A162" s="326"/>
      <c r="B162" s="338" t="s">
        <v>441</v>
      </c>
      <c r="C162" s="344" t="s">
        <v>577</v>
      </c>
      <c r="D162" s="344" t="s">
        <v>92</v>
      </c>
      <c r="E162" s="344" t="s">
        <v>22</v>
      </c>
      <c r="F162" s="344" t="s">
        <v>77</v>
      </c>
      <c r="G162" s="129" t="s">
        <v>87</v>
      </c>
      <c r="H162" s="129" t="s">
        <v>23</v>
      </c>
      <c r="I162" s="135" t="s">
        <v>124</v>
      </c>
      <c r="J162" s="133" t="s">
        <v>79</v>
      </c>
      <c r="K162" s="124">
        <v>3.1</v>
      </c>
      <c r="L162" s="124">
        <v>2.5</v>
      </c>
      <c r="M162" s="124">
        <f t="shared" si="8"/>
        <v>80.645161290322577</v>
      </c>
    </row>
    <row r="163" spans="1:14" x14ac:dyDescent="0.25">
      <c r="A163" s="326"/>
      <c r="B163" s="52" t="s">
        <v>100</v>
      </c>
      <c r="C163" s="19">
        <v>992</v>
      </c>
      <c r="D163" s="20">
        <v>10</v>
      </c>
      <c r="E163" s="20" t="s">
        <v>22</v>
      </c>
      <c r="F163" s="134" t="s">
        <v>77</v>
      </c>
      <c r="G163" s="129" t="s">
        <v>87</v>
      </c>
      <c r="H163" s="129" t="s">
        <v>23</v>
      </c>
      <c r="I163" s="135" t="s">
        <v>124</v>
      </c>
      <c r="J163" s="133" t="s">
        <v>101</v>
      </c>
      <c r="K163" s="124">
        <v>610</v>
      </c>
      <c r="L163" s="124">
        <v>607.1</v>
      </c>
      <c r="M163" s="124">
        <f t="shared" si="8"/>
        <v>99.52459016393442</v>
      </c>
    </row>
    <row r="164" spans="1:14" s="42" customFormat="1" x14ac:dyDescent="0.25">
      <c r="A164" s="329"/>
      <c r="B164" s="48" t="s">
        <v>102</v>
      </c>
      <c r="C164" s="39">
        <v>992</v>
      </c>
      <c r="D164" s="40" t="s">
        <v>92</v>
      </c>
      <c r="E164" s="40" t="s">
        <v>26</v>
      </c>
      <c r="F164" s="127"/>
      <c r="G164" s="128"/>
      <c r="H164" s="128"/>
      <c r="I164" s="130"/>
      <c r="J164" s="126"/>
      <c r="K164" s="131">
        <f>K165</f>
        <v>40</v>
      </c>
      <c r="L164" s="131">
        <f>L168</f>
        <v>40</v>
      </c>
      <c r="M164" s="124">
        <f t="shared" si="8"/>
        <v>100</v>
      </c>
      <c r="N164" s="80"/>
    </row>
    <row r="165" spans="1:14" ht="45" x14ac:dyDescent="0.25">
      <c r="A165" s="326"/>
      <c r="B165" s="338" t="s">
        <v>558</v>
      </c>
      <c r="C165" s="19">
        <v>992</v>
      </c>
      <c r="D165" s="20" t="s">
        <v>92</v>
      </c>
      <c r="E165" s="20" t="s">
        <v>26</v>
      </c>
      <c r="F165" s="134" t="s">
        <v>39</v>
      </c>
      <c r="G165" s="129" t="s">
        <v>64</v>
      </c>
      <c r="H165" s="129" t="s">
        <v>23</v>
      </c>
      <c r="I165" s="135" t="s">
        <v>110</v>
      </c>
      <c r="J165" s="133"/>
      <c r="K165" s="124">
        <v>40</v>
      </c>
      <c r="L165" s="124">
        <f>L168</f>
        <v>40</v>
      </c>
      <c r="M165" s="124">
        <f t="shared" si="8"/>
        <v>100</v>
      </c>
    </row>
    <row r="166" spans="1:14" ht="30" x14ac:dyDescent="0.25">
      <c r="A166" s="326"/>
      <c r="B166" s="22" t="s">
        <v>462</v>
      </c>
      <c r="C166" s="19">
        <v>992</v>
      </c>
      <c r="D166" s="20" t="s">
        <v>92</v>
      </c>
      <c r="E166" s="20" t="s">
        <v>26</v>
      </c>
      <c r="F166" s="134" t="s">
        <v>39</v>
      </c>
      <c r="G166" s="129" t="s">
        <v>73</v>
      </c>
      <c r="H166" s="129" t="s">
        <v>23</v>
      </c>
      <c r="I166" s="135" t="s">
        <v>110</v>
      </c>
      <c r="J166" s="133"/>
      <c r="K166" s="124">
        <v>40</v>
      </c>
      <c r="L166" s="124">
        <f>L168</f>
        <v>40</v>
      </c>
      <c r="M166" s="124">
        <f t="shared" si="8"/>
        <v>100</v>
      </c>
    </row>
    <row r="167" spans="1:14" ht="30" x14ac:dyDescent="0.25">
      <c r="A167" s="326"/>
      <c r="B167" s="22" t="s">
        <v>133</v>
      </c>
      <c r="C167" s="19">
        <v>992</v>
      </c>
      <c r="D167" s="20" t="s">
        <v>92</v>
      </c>
      <c r="E167" s="20" t="s">
        <v>26</v>
      </c>
      <c r="F167" s="134" t="s">
        <v>39</v>
      </c>
      <c r="G167" s="129" t="s">
        <v>73</v>
      </c>
      <c r="H167" s="129" t="s">
        <v>23</v>
      </c>
      <c r="I167" s="135" t="s">
        <v>132</v>
      </c>
      <c r="J167" s="133"/>
      <c r="K167" s="124">
        <v>40</v>
      </c>
      <c r="L167" s="124">
        <f>L168</f>
        <v>40</v>
      </c>
      <c r="M167" s="124">
        <f t="shared" si="8"/>
        <v>100</v>
      </c>
    </row>
    <row r="168" spans="1:14" ht="30" x14ac:dyDescent="0.25">
      <c r="A168" s="326"/>
      <c r="B168" s="22" t="s">
        <v>97</v>
      </c>
      <c r="C168" s="19">
        <v>992</v>
      </c>
      <c r="D168" s="20" t="s">
        <v>92</v>
      </c>
      <c r="E168" s="20" t="s">
        <v>26</v>
      </c>
      <c r="F168" s="134" t="s">
        <v>39</v>
      </c>
      <c r="G168" s="129" t="s">
        <v>73</v>
      </c>
      <c r="H168" s="129" t="s">
        <v>23</v>
      </c>
      <c r="I168" s="135" t="s">
        <v>132</v>
      </c>
      <c r="J168" s="133" t="s">
        <v>98</v>
      </c>
      <c r="K168" s="124">
        <v>40</v>
      </c>
      <c r="L168" s="124">
        <v>40</v>
      </c>
      <c r="M168" s="124">
        <f t="shared" si="8"/>
        <v>100</v>
      </c>
    </row>
    <row r="169" spans="1:14" s="42" customFormat="1" x14ac:dyDescent="0.25">
      <c r="A169" s="329" t="s">
        <v>516</v>
      </c>
      <c r="B169" s="48" t="s">
        <v>175</v>
      </c>
      <c r="C169" s="39">
        <v>992</v>
      </c>
      <c r="D169" s="40">
        <v>11</v>
      </c>
      <c r="E169" s="40" t="s">
        <v>23</v>
      </c>
      <c r="F169" s="127"/>
      <c r="G169" s="128"/>
      <c r="H169" s="129"/>
      <c r="I169" s="130"/>
      <c r="J169" s="126"/>
      <c r="K169" s="131">
        <f>K170</f>
        <v>325.10000000000002</v>
      </c>
      <c r="L169" s="131">
        <f t="shared" ref="L169:L171" si="11">L170</f>
        <v>320.60000000000002</v>
      </c>
      <c r="M169" s="124">
        <f t="shared" si="8"/>
        <v>98.615810519840053</v>
      </c>
      <c r="N169" s="80"/>
    </row>
    <row r="170" spans="1:14" x14ac:dyDescent="0.25">
      <c r="A170" s="326"/>
      <c r="B170" s="22" t="s">
        <v>42</v>
      </c>
      <c r="C170" s="19">
        <v>992</v>
      </c>
      <c r="D170" s="107">
        <v>11</v>
      </c>
      <c r="E170" s="107" t="s">
        <v>24</v>
      </c>
      <c r="F170" s="134"/>
      <c r="G170" s="129"/>
      <c r="H170" s="129"/>
      <c r="I170" s="135"/>
      <c r="J170" s="133"/>
      <c r="K170" s="124">
        <f>K171</f>
        <v>325.10000000000002</v>
      </c>
      <c r="L170" s="124">
        <f t="shared" si="11"/>
        <v>320.60000000000002</v>
      </c>
      <c r="M170" s="124">
        <f t="shared" si="8"/>
        <v>98.615810519840053</v>
      </c>
    </row>
    <row r="171" spans="1:14" ht="45" x14ac:dyDescent="0.25">
      <c r="A171" s="326"/>
      <c r="B171" s="338" t="s">
        <v>600</v>
      </c>
      <c r="C171" s="19">
        <v>992</v>
      </c>
      <c r="D171" s="20">
        <v>11</v>
      </c>
      <c r="E171" s="20" t="s">
        <v>24</v>
      </c>
      <c r="F171" s="134" t="s">
        <v>31</v>
      </c>
      <c r="G171" s="129" t="s">
        <v>64</v>
      </c>
      <c r="H171" s="129" t="s">
        <v>23</v>
      </c>
      <c r="I171" s="135" t="s">
        <v>110</v>
      </c>
      <c r="J171" s="133"/>
      <c r="K171" s="124">
        <f>K172</f>
        <v>325.10000000000002</v>
      </c>
      <c r="L171" s="124">
        <f t="shared" si="11"/>
        <v>320.60000000000002</v>
      </c>
      <c r="M171" s="124">
        <f t="shared" si="8"/>
        <v>98.615810519840053</v>
      </c>
    </row>
    <row r="172" spans="1:14" x14ac:dyDescent="0.25">
      <c r="A172" s="326"/>
      <c r="B172" s="22" t="s">
        <v>176</v>
      </c>
      <c r="C172" s="19">
        <v>992</v>
      </c>
      <c r="D172" s="20" t="s">
        <v>41</v>
      </c>
      <c r="E172" s="20" t="s">
        <v>24</v>
      </c>
      <c r="F172" s="134" t="s">
        <v>31</v>
      </c>
      <c r="G172" s="129" t="s">
        <v>73</v>
      </c>
      <c r="H172" s="129" t="s">
        <v>23</v>
      </c>
      <c r="I172" s="135" t="s">
        <v>110</v>
      </c>
      <c r="J172" s="133"/>
      <c r="K172" s="124">
        <f>K174</f>
        <v>325.10000000000002</v>
      </c>
      <c r="L172" s="124">
        <f>L174</f>
        <v>320.60000000000002</v>
      </c>
      <c r="M172" s="124">
        <f t="shared" si="8"/>
        <v>98.615810519840053</v>
      </c>
    </row>
    <row r="173" spans="1:14" ht="30" x14ac:dyDescent="0.25">
      <c r="A173" s="326"/>
      <c r="B173" s="108" t="s">
        <v>506</v>
      </c>
      <c r="C173" s="19">
        <v>992</v>
      </c>
      <c r="D173" s="107" t="s">
        <v>41</v>
      </c>
      <c r="E173" s="107" t="s">
        <v>24</v>
      </c>
      <c r="F173" s="134" t="s">
        <v>31</v>
      </c>
      <c r="G173" s="129" t="s">
        <v>73</v>
      </c>
      <c r="H173" s="129" t="s">
        <v>26</v>
      </c>
      <c r="I173" s="135" t="s">
        <v>110</v>
      </c>
      <c r="J173" s="133"/>
      <c r="K173" s="124">
        <f>K174</f>
        <v>325.10000000000002</v>
      </c>
      <c r="L173" s="124">
        <f>L174</f>
        <v>320.60000000000002</v>
      </c>
      <c r="M173" s="124">
        <f t="shared" si="8"/>
        <v>98.615810519840053</v>
      </c>
    </row>
    <row r="174" spans="1:14" x14ac:dyDescent="0.25">
      <c r="A174" s="326"/>
      <c r="B174" s="46" t="s">
        <v>103</v>
      </c>
      <c r="C174" s="19">
        <v>992</v>
      </c>
      <c r="D174" s="20" t="s">
        <v>41</v>
      </c>
      <c r="E174" s="20" t="s">
        <v>24</v>
      </c>
      <c r="F174" s="134" t="s">
        <v>31</v>
      </c>
      <c r="G174" s="129" t="s">
        <v>73</v>
      </c>
      <c r="H174" s="129" t="s">
        <v>26</v>
      </c>
      <c r="I174" s="135" t="s">
        <v>114</v>
      </c>
      <c r="J174" s="133"/>
      <c r="K174" s="124">
        <f>K175+K176</f>
        <v>325.10000000000002</v>
      </c>
      <c r="L174" s="124">
        <f>L175+L176</f>
        <v>320.60000000000002</v>
      </c>
      <c r="M174" s="124">
        <f t="shared" si="8"/>
        <v>98.615810519840053</v>
      </c>
    </row>
    <row r="175" spans="1:14" ht="60" x14ac:dyDescent="0.25">
      <c r="A175" s="326"/>
      <c r="B175" s="46" t="s">
        <v>74</v>
      </c>
      <c r="C175" s="19">
        <v>992</v>
      </c>
      <c r="D175" s="20" t="s">
        <v>41</v>
      </c>
      <c r="E175" s="20" t="s">
        <v>24</v>
      </c>
      <c r="F175" s="134" t="s">
        <v>31</v>
      </c>
      <c r="G175" s="129" t="s">
        <v>73</v>
      </c>
      <c r="H175" s="129" t="s">
        <v>26</v>
      </c>
      <c r="I175" s="135" t="s">
        <v>114</v>
      </c>
      <c r="J175" s="133" t="s">
        <v>75</v>
      </c>
      <c r="K175" s="124">
        <v>295.10000000000002</v>
      </c>
      <c r="L175" s="124">
        <v>290.60000000000002</v>
      </c>
      <c r="M175" s="124">
        <f t="shared" si="8"/>
        <v>98.475093188749582</v>
      </c>
    </row>
    <row r="176" spans="1:14" ht="30" x14ac:dyDescent="0.25">
      <c r="A176" s="326"/>
      <c r="B176" s="50" t="s">
        <v>78</v>
      </c>
      <c r="C176" s="19">
        <v>992</v>
      </c>
      <c r="D176" s="107" t="s">
        <v>41</v>
      </c>
      <c r="E176" s="107" t="s">
        <v>24</v>
      </c>
      <c r="F176" s="134" t="s">
        <v>31</v>
      </c>
      <c r="G176" s="129" t="s">
        <v>73</v>
      </c>
      <c r="H176" s="129" t="s">
        <v>26</v>
      </c>
      <c r="I176" s="135" t="s">
        <v>114</v>
      </c>
      <c r="J176" s="133" t="s">
        <v>79</v>
      </c>
      <c r="K176" s="124">
        <v>30</v>
      </c>
      <c r="L176" s="124">
        <v>30</v>
      </c>
      <c r="M176" s="124">
        <f t="shared" si="8"/>
        <v>100</v>
      </c>
    </row>
    <row r="177" spans="1:14" s="42" customFormat="1" x14ac:dyDescent="0.25">
      <c r="A177" s="329" t="s">
        <v>517</v>
      </c>
      <c r="B177" s="48" t="s">
        <v>43</v>
      </c>
      <c r="C177" s="39">
        <v>992</v>
      </c>
      <c r="D177" s="40" t="s">
        <v>39</v>
      </c>
      <c r="E177" s="40" t="s">
        <v>23</v>
      </c>
      <c r="F177" s="127"/>
      <c r="G177" s="128"/>
      <c r="H177" s="128"/>
      <c r="I177" s="130"/>
      <c r="J177" s="126"/>
      <c r="K177" s="131">
        <f>K178</f>
        <v>150</v>
      </c>
      <c r="L177" s="131">
        <f>L182</f>
        <v>104</v>
      </c>
      <c r="M177" s="124">
        <f t="shared" si="8"/>
        <v>69.333333333333329</v>
      </c>
      <c r="N177" s="80"/>
    </row>
    <row r="178" spans="1:14" x14ac:dyDescent="0.25">
      <c r="A178" s="326"/>
      <c r="B178" s="22" t="s">
        <v>44</v>
      </c>
      <c r="C178" s="19">
        <v>992</v>
      </c>
      <c r="D178" s="107" t="s">
        <v>39</v>
      </c>
      <c r="E178" s="107" t="s">
        <v>24</v>
      </c>
      <c r="F178" s="134"/>
      <c r="G178" s="129"/>
      <c r="H178" s="129"/>
      <c r="I178" s="135"/>
      <c r="J178" s="133"/>
      <c r="K178" s="124">
        <f>K179</f>
        <v>150</v>
      </c>
      <c r="L178" s="124">
        <f>L182</f>
        <v>104</v>
      </c>
      <c r="M178" s="124">
        <f t="shared" si="8"/>
        <v>69.333333333333329</v>
      </c>
    </row>
    <row r="179" spans="1:14" ht="45" x14ac:dyDescent="0.25">
      <c r="A179" s="326"/>
      <c r="B179" s="50" t="s">
        <v>545</v>
      </c>
      <c r="C179" s="19">
        <v>992</v>
      </c>
      <c r="D179" s="20" t="s">
        <v>39</v>
      </c>
      <c r="E179" s="20" t="s">
        <v>24</v>
      </c>
      <c r="F179" s="134" t="s">
        <v>93</v>
      </c>
      <c r="G179" s="129" t="s">
        <v>64</v>
      </c>
      <c r="H179" s="129" t="s">
        <v>23</v>
      </c>
      <c r="I179" s="135" t="s">
        <v>110</v>
      </c>
      <c r="J179" s="133"/>
      <c r="K179" s="124">
        <f>K180</f>
        <v>150</v>
      </c>
      <c r="L179" s="124">
        <f>L182</f>
        <v>104</v>
      </c>
      <c r="M179" s="124">
        <f t="shared" si="8"/>
        <v>69.333333333333329</v>
      </c>
    </row>
    <row r="180" spans="1:14" ht="13.9" customHeight="1" x14ac:dyDescent="0.25">
      <c r="A180" s="326"/>
      <c r="B180" s="447" t="s">
        <v>563</v>
      </c>
      <c r="C180" s="19">
        <v>992</v>
      </c>
      <c r="D180" s="20" t="s">
        <v>39</v>
      </c>
      <c r="E180" s="20" t="s">
        <v>24</v>
      </c>
      <c r="F180" s="134" t="s">
        <v>93</v>
      </c>
      <c r="G180" s="129" t="s">
        <v>73</v>
      </c>
      <c r="H180" s="129" t="s">
        <v>23</v>
      </c>
      <c r="I180" s="135" t="s">
        <v>110</v>
      </c>
      <c r="J180" s="133"/>
      <c r="K180" s="124">
        <f>K181</f>
        <v>150</v>
      </c>
      <c r="L180" s="124">
        <f>L181</f>
        <v>104</v>
      </c>
      <c r="M180" s="124">
        <f t="shared" si="8"/>
        <v>69.333333333333329</v>
      </c>
    </row>
    <row r="181" spans="1:14" x14ac:dyDescent="0.25">
      <c r="A181" s="326"/>
      <c r="B181" s="46" t="s">
        <v>55</v>
      </c>
      <c r="C181" s="19">
        <v>992</v>
      </c>
      <c r="D181" s="20" t="s">
        <v>39</v>
      </c>
      <c r="E181" s="20" t="s">
        <v>24</v>
      </c>
      <c r="F181" s="134" t="s">
        <v>93</v>
      </c>
      <c r="G181" s="129" t="s">
        <v>73</v>
      </c>
      <c r="H181" s="129" t="s">
        <v>23</v>
      </c>
      <c r="I181" s="135" t="s">
        <v>116</v>
      </c>
      <c r="J181" s="133"/>
      <c r="K181" s="124">
        <f>K182</f>
        <v>150</v>
      </c>
      <c r="L181" s="124">
        <f>L182</f>
        <v>104</v>
      </c>
      <c r="M181" s="124">
        <f t="shared" si="8"/>
        <v>69.333333333333329</v>
      </c>
    </row>
    <row r="182" spans="1:14" ht="30" x14ac:dyDescent="0.25">
      <c r="A182" s="328"/>
      <c r="B182" s="224" t="s">
        <v>78</v>
      </c>
      <c r="C182" s="67">
        <v>992</v>
      </c>
      <c r="D182" s="75" t="s">
        <v>39</v>
      </c>
      <c r="E182" s="75" t="s">
        <v>24</v>
      </c>
      <c r="F182" s="250" t="s">
        <v>93</v>
      </c>
      <c r="G182" s="251" t="s">
        <v>73</v>
      </c>
      <c r="H182" s="251" t="s">
        <v>23</v>
      </c>
      <c r="I182" s="252" t="s">
        <v>116</v>
      </c>
      <c r="J182" s="233" t="s">
        <v>79</v>
      </c>
      <c r="K182" s="197">
        <v>150</v>
      </c>
      <c r="L182" s="197">
        <v>104</v>
      </c>
      <c r="M182" s="124">
        <f t="shared" si="8"/>
        <v>69.333333333333329</v>
      </c>
    </row>
    <row r="183" spans="1:14" x14ac:dyDescent="0.25">
      <c r="A183" s="329" t="s">
        <v>518</v>
      </c>
      <c r="B183" s="218" t="s">
        <v>409</v>
      </c>
      <c r="C183" s="39">
        <v>992</v>
      </c>
      <c r="D183" s="40" t="s">
        <v>40</v>
      </c>
      <c r="E183" s="40" t="s">
        <v>23</v>
      </c>
      <c r="F183" s="127"/>
      <c r="G183" s="128"/>
      <c r="H183" s="128"/>
      <c r="I183" s="130"/>
      <c r="J183" s="126"/>
      <c r="K183" s="131">
        <f>K184</f>
        <v>2.5</v>
      </c>
      <c r="L183" s="131">
        <f>L188</f>
        <v>2.2999999999999998</v>
      </c>
      <c r="M183" s="124">
        <f t="shared" si="8"/>
        <v>91.999999999999986</v>
      </c>
    </row>
    <row r="184" spans="1:14" ht="30" x14ac:dyDescent="0.25">
      <c r="A184" s="326"/>
      <c r="B184" s="50" t="s">
        <v>410</v>
      </c>
      <c r="C184" s="19">
        <v>992</v>
      </c>
      <c r="D184" s="107" t="s">
        <v>40</v>
      </c>
      <c r="E184" s="107" t="s">
        <v>22</v>
      </c>
      <c r="F184" s="134"/>
      <c r="G184" s="129"/>
      <c r="H184" s="129"/>
      <c r="I184" s="135"/>
      <c r="J184" s="133"/>
      <c r="K184" s="124">
        <f>K185</f>
        <v>2.5</v>
      </c>
      <c r="L184" s="124">
        <f>L187</f>
        <v>2.2999999999999998</v>
      </c>
      <c r="M184" s="124">
        <f t="shared" si="8"/>
        <v>91.999999999999986</v>
      </c>
    </row>
    <row r="185" spans="1:14" x14ac:dyDescent="0.25">
      <c r="A185" s="326"/>
      <c r="B185" s="50" t="s">
        <v>411</v>
      </c>
      <c r="C185" s="19">
        <v>992</v>
      </c>
      <c r="D185" s="107" t="s">
        <v>40</v>
      </c>
      <c r="E185" s="107" t="s">
        <v>22</v>
      </c>
      <c r="F185" s="134" t="s">
        <v>412</v>
      </c>
      <c r="G185" s="129" t="s">
        <v>64</v>
      </c>
      <c r="H185" s="129" t="s">
        <v>23</v>
      </c>
      <c r="I185" s="135" t="s">
        <v>110</v>
      </c>
      <c r="J185" s="133"/>
      <c r="K185" s="124">
        <f>K186</f>
        <v>2.5</v>
      </c>
      <c r="L185" s="124">
        <f>L188</f>
        <v>2.2999999999999998</v>
      </c>
      <c r="M185" s="124">
        <f t="shared" si="8"/>
        <v>91.999999999999986</v>
      </c>
    </row>
    <row r="186" spans="1:14" x14ac:dyDescent="0.25">
      <c r="A186" s="326"/>
      <c r="B186" s="50" t="s">
        <v>569</v>
      </c>
      <c r="C186" s="19">
        <v>992</v>
      </c>
      <c r="D186" s="107" t="s">
        <v>40</v>
      </c>
      <c r="E186" s="107" t="s">
        <v>22</v>
      </c>
      <c r="F186" s="134" t="s">
        <v>412</v>
      </c>
      <c r="G186" s="129" t="s">
        <v>66</v>
      </c>
      <c r="H186" s="129" t="s">
        <v>23</v>
      </c>
      <c r="I186" s="135" t="s">
        <v>110</v>
      </c>
      <c r="J186" s="133"/>
      <c r="K186" s="124">
        <f>K187</f>
        <v>2.5</v>
      </c>
      <c r="L186" s="124">
        <f>L187</f>
        <v>2.2999999999999998</v>
      </c>
      <c r="M186" s="124">
        <f t="shared" si="8"/>
        <v>91.999999999999986</v>
      </c>
    </row>
    <row r="187" spans="1:14" ht="30" x14ac:dyDescent="0.25">
      <c r="A187" s="326"/>
      <c r="B187" s="338" t="s">
        <v>570</v>
      </c>
      <c r="C187" s="19">
        <v>992</v>
      </c>
      <c r="D187" s="107" t="s">
        <v>40</v>
      </c>
      <c r="E187" s="107" t="s">
        <v>22</v>
      </c>
      <c r="F187" s="134" t="s">
        <v>412</v>
      </c>
      <c r="G187" s="129" t="s">
        <v>66</v>
      </c>
      <c r="H187" s="129" t="s">
        <v>23</v>
      </c>
      <c r="I187" s="135" t="s">
        <v>413</v>
      </c>
      <c r="J187" s="133"/>
      <c r="K187" s="124">
        <f>K188</f>
        <v>2.5</v>
      </c>
      <c r="L187" s="124">
        <f>L188</f>
        <v>2.2999999999999998</v>
      </c>
      <c r="M187" s="124">
        <f t="shared" si="8"/>
        <v>91.999999999999986</v>
      </c>
    </row>
    <row r="188" spans="1:14" x14ac:dyDescent="0.25">
      <c r="A188" s="326"/>
      <c r="B188" s="50" t="s">
        <v>414</v>
      </c>
      <c r="C188" s="19">
        <v>992</v>
      </c>
      <c r="D188" s="133" t="s">
        <v>40</v>
      </c>
      <c r="E188" s="133" t="s">
        <v>22</v>
      </c>
      <c r="F188" s="134" t="s">
        <v>412</v>
      </c>
      <c r="G188" s="129" t="s">
        <v>66</v>
      </c>
      <c r="H188" s="129" t="s">
        <v>23</v>
      </c>
      <c r="I188" s="135" t="s">
        <v>413</v>
      </c>
      <c r="J188" s="133" t="s">
        <v>408</v>
      </c>
      <c r="K188" s="124">
        <v>2.5</v>
      </c>
      <c r="L188" s="124">
        <v>2.2999999999999998</v>
      </c>
      <c r="M188" s="124">
        <f t="shared" si="8"/>
        <v>91.999999999999986</v>
      </c>
    </row>
    <row r="190" spans="1:14" ht="18.75" x14ac:dyDescent="0.3">
      <c r="B190" s="507" t="s">
        <v>421</v>
      </c>
      <c r="C190" s="508"/>
      <c r="D190" s="508"/>
      <c r="E190" s="508"/>
      <c r="F190" s="508"/>
      <c r="G190" s="508"/>
      <c r="H190" s="508"/>
    </row>
    <row r="191" spans="1:14" ht="18.75" x14ac:dyDescent="0.3">
      <c r="B191" s="507"/>
      <c r="C191" s="508"/>
      <c r="D191" s="508"/>
      <c r="E191" s="508"/>
      <c r="F191" s="508"/>
      <c r="G191" s="508"/>
      <c r="H191" s="508"/>
    </row>
  </sheetData>
  <mergeCells count="13">
    <mergeCell ref="C6:K6"/>
    <mergeCell ref="F12:I12"/>
    <mergeCell ref="B191:H191"/>
    <mergeCell ref="A7:K7"/>
    <mergeCell ref="A8:K8"/>
    <mergeCell ref="F10:I10"/>
    <mergeCell ref="F11:I11"/>
    <mergeCell ref="B190:H190"/>
    <mergeCell ref="C1:M1"/>
    <mergeCell ref="C2:M2"/>
    <mergeCell ref="C3:M3"/>
    <mergeCell ref="C4:M4"/>
    <mergeCell ref="I5:M5"/>
  </mergeCells>
  <phoneticPr fontId="27" type="noConversion"/>
  <pageMargins left="0.70866141732283472" right="0.31496062992125984" top="0.27559055118110237" bottom="0.43307086614173229" header="0.15748031496062992" footer="0.31496062992125984"/>
  <pageSetup paperSize="9" scale="62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3"/>
  <sheetViews>
    <sheetView tabSelected="1" view="pageBreakPreview" zoomScale="60" zoomScaleNormal="80" workbookViewId="0">
      <selection activeCell="F15" sqref="F15"/>
    </sheetView>
  </sheetViews>
  <sheetFormatPr defaultRowHeight="15" x14ac:dyDescent="0.25"/>
  <cols>
    <col min="1" max="1" width="33.42578125" customWidth="1"/>
    <col min="2" max="2" width="54" customWidth="1"/>
    <col min="3" max="3" width="16.140625" customWidth="1"/>
    <col min="4" max="5" width="0" hidden="1" customWidth="1"/>
    <col min="6" max="6" width="15.28515625" customWidth="1"/>
    <col min="7" max="7" width="14.85546875" customWidth="1"/>
  </cols>
  <sheetData>
    <row r="1" spans="1:13" x14ac:dyDescent="0.25">
      <c r="B1" s="96"/>
      <c r="C1" s="96"/>
      <c r="F1" s="499" t="s">
        <v>383</v>
      </c>
      <c r="G1" s="499"/>
      <c r="H1" s="499"/>
    </row>
    <row r="2" spans="1:13" x14ac:dyDescent="0.25">
      <c r="B2" s="96"/>
      <c r="C2" s="96"/>
      <c r="F2" s="499" t="s">
        <v>432</v>
      </c>
      <c r="G2" s="499"/>
      <c r="H2" s="499"/>
      <c r="L2" s="97"/>
      <c r="M2" s="97"/>
    </row>
    <row r="3" spans="1:13" ht="15.75" x14ac:dyDescent="0.25">
      <c r="B3" s="526" t="s">
        <v>1</v>
      </c>
      <c r="C3" s="526"/>
      <c r="D3" s="488"/>
      <c r="E3" s="488"/>
      <c r="F3" s="488"/>
      <c r="G3" s="488"/>
      <c r="H3" s="488"/>
    </row>
    <row r="4" spans="1:13" ht="15.75" x14ac:dyDescent="0.25">
      <c r="B4" s="526" t="s">
        <v>2</v>
      </c>
      <c r="C4" s="526"/>
      <c r="D4" s="488"/>
      <c r="E4" s="488"/>
      <c r="F4" s="488"/>
      <c r="G4" s="488"/>
      <c r="H4" s="488"/>
    </row>
    <row r="5" spans="1:13" x14ac:dyDescent="0.25">
      <c r="B5" s="489" t="s">
        <v>587</v>
      </c>
      <c r="C5" s="489"/>
      <c r="D5" s="495"/>
      <c r="E5" s="495"/>
      <c r="F5" s="495"/>
      <c r="G5" s="495"/>
      <c r="H5" s="495"/>
    </row>
    <row r="6" spans="1:13" ht="18" x14ac:dyDescent="0.35">
      <c r="A6" s="95"/>
    </row>
    <row r="7" spans="1:13" ht="4.5" customHeight="1" x14ac:dyDescent="0.35">
      <c r="A7" s="94"/>
      <c r="B7" s="93"/>
      <c r="C7" s="93"/>
    </row>
    <row r="8" spans="1:13" ht="46.5" customHeight="1" x14ac:dyDescent="0.3">
      <c r="A8" s="524" t="s">
        <v>584</v>
      </c>
      <c r="B8" s="524"/>
      <c r="C8" s="524"/>
      <c r="D8" s="147"/>
      <c r="E8" s="147"/>
      <c r="F8" s="147"/>
      <c r="G8" s="147"/>
      <c r="H8" s="147"/>
    </row>
    <row r="9" spans="1:13" ht="18" x14ac:dyDescent="0.35">
      <c r="A9" s="524"/>
      <c r="B9" s="524"/>
      <c r="C9" s="524"/>
      <c r="D9" s="147"/>
      <c r="E9" s="147"/>
      <c r="F9" s="147"/>
      <c r="G9" s="147"/>
      <c r="H9" s="147"/>
    </row>
    <row r="10" spans="1:13" ht="18.75" x14ac:dyDescent="0.3">
      <c r="A10" s="147"/>
      <c r="B10" s="455"/>
      <c r="C10" s="455"/>
      <c r="D10" s="147"/>
      <c r="E10" s="147"/>
      <c r="F10" s="147"/>
      <c r="G10" s="254" t="s">
        <v>422</v>
      </c>
      <c r="H10" s="147"/>
    </row>
    <row r="11" spans="1:13" ht="228" customHeight="1" x14ac:dyDescent="0.3">
      <c r="A11" s="153" t="s">
        <v>163</v>
      </c>
      <c r="B11" s="153" t="s">
        <v>172</v>
      </c>
      <c r="C11" s="2" t="s">
        <v>473</v>
      </c>
      <c r="D11" s="272" t="s">
        <v>474</v>
      </c>
      <c r="E11" s="266" t="s">
        <v>129</v>
      </c>
      <c r="F11" s="272" t="s">
        <v>583</v>
      </c>
      <c r="G11" s="272" t="s">
        <v>446</v>
      </c>
      <c r="H11" s="147"/>
    </row>
    <row r="12" spans="1:13" s="92" customFormat="1" ht="56.25" x14ac:dyDescent="0.3">
      <c r="A12" s="456"/>
      <c r="B12" s="221" t="s">
        <v>171</v>
      </c>
      <c r="C12" s="303">
        <f>C13+C17</f>
        <v>5763.0999999999985</v>
      </c>
      <c r="D12" s="303">
        <f t="shared" ref="D12:F12" si="0">D13+D17</f>
        <v>2</v>
      </c>
      <c r="E12" s="303">
        <f t="shared" si="0"/>
        <v>4</v>
      </c>
      <c r="F12" s="303">
        <f t="shared" si="0"/>
        <v>-151.40000000000146</v>
      </c>
      <c r="G12" s="155" t="s">
        <v>448</v>
      </c>
      <c r="H12" s="457"/>
    </row>
    <row r="13" spans="1:13" ht="56.25" x14ac:dyDescent="0.3">
      <c r="A13" s="458" t="s">
        <v>394</v>
      </c>
      <c r="B13" s="459" t="s">
        <v>395</v>
      </c>
      <c r="C13" s="303">
        <f>C16+C15</f>
        <v>950</v>
      </c>
      <c r="D13" s="303">
        <f t="shared" ref="D13:F13" si="1">D16+D15</f>
        <v>-1000</v>
      </c>
      <c r="E13" s="303">
        <f t="shared" si="1"/>
        <v>-1000</v>
      </c>
      <c r="F13" s="303">
        <f t="shared" si="1"/>
        <v>950</v>
      </c>
      <c r="G13" s="155" t="s">
        <v>448</v>
      </c>
      <c r="H13" s="147"/>
    </row>
    <row r="14" spans="1:13" ht="75" x14ac:dyDescent="0.3">
      <c r="A14" s="460" t="s">
        <v>396</v>
      </c>
      <c r="B14" s="461" t="s">
        <v>397</v>
      </c>
      <c r="C14" s="285">
        <v>950</v>
      </c>
      <c r="D14" s="155">
        <f t="shared" ref="D14:F14" si="2">D15</f>
        <v>0</v>
      </c>
      <c r="E14" s="155">
        <f t="shared" si="2"/>
        <v>0</v>
      </c>
      <c r="F14" s="155">
        <v>950</v>
      </c>
      <c r="G14" s="155" t="s">
        <v>448</v>
      </c>
      <c r="H14" s="147"/>
    </row>
    <row r="15" spans="1:13" ht="70.5" customHeight="1" x14ac:dyDescent="0.3">
      <c r="A15" s="460" t="s">
        <v>398</v>
      </c>
      <c r="B15" s="460" t="s">
        <v>452</v>
      </c>
      <c r="C15" s="285">
        <v>1900</v>
      </c>
      <c r="D15" s="462">
        <v>0</v>
      </c>
      <c r="E15" s="462">
        <v>0</v>
      </c>
      <c r="F15" s="462">
        <v>1900</v>
      </c>
      <c r="G15" s="462" t="s">
        <v>448</v>
      </c>
      <c r="H15" s="147"/>
    </row>
    <row r="16" spans="1:13" ht="58.5" customHeight="1" x14ac:dyDescent="0.3">
      <c r="A16" s="463" t="s">
        <v>399</v>
      </c>
      <c r="B16" s="463" t="s">
        <v>400</v>
      </c>
      <c r="C16" s="321">
        <v>-950</v>
      </c>
      <c r="D16" s="464">
        <v>-1000</v>
      </c>
      <c r="E16" s="464">
        <v>-1000</v>
      </c>
      <c r="F16" s="464">
        <v>-950</v>
      </c>
      <c r="G16" s="464" t="s">
        <v>448</v>
      </c>
      <c r="H16" s="147"/>
    </row>
    <row r="17" spans="1:8" s="92" customFormat="1" ht="37.5" x14ac:dyDescent="0.3">
      <c r="A17" s="465" t="s">
        <v>393</v>
      </c>
      <c r="B17" s="466" t="s">
        <v>168</v>
      </c>
      <c r="C17" s="467">
        <f>C18+C19</f>
        <v>4813.0999999999985</v>
      </c>
      <c r="D17" s="468">
        <f>D18+D19</f>
        <v>1002</v>
      </c>
      <c r="E17" s="468">
        <f>E18+E19</f>
        <v>1004</v>
      </c>
      <c r="F17" s="468">
        <f>F18+F19</f>
        <v>-1101.4000000000015</v>
      </c>
      <c r="G17" s="468" t="s">
        <v>448</v>
      </c>
      <c r="H17" s="457"/>
    </row>
    <row r="18" spans="1:8" ht="37.5" x14ac:dyDescent="0.3">
      <c r="A18" s="469" t="s">
        <v>167</v>
      </c>
      <c r="B18" s="470" t="s">
        <v>166</v>
      </c>
      <c r="C18" s="350">
        <v>-42021.1</v>
      </c>
      <c r="D18" s="471">
        <v>-25911.3</v>
      </c>
      <c r="E18" s="471">
        <v>-25910.3</v>
      </c>
      <c r="F18" s="471">
        <v>-43184.800000000003</v>
      </c>
      <c r="G18" s="471" t="s">
        <v>448</v>
      </c>
      <c r="H18" s="147"/>
    </row>
    <row r="19" spans="1:8" ht="37.5" x14ac:dyDescent="0.3">
      <c r="A19" s="460" t="s">
        <v>180</v>
      </c>
      <c r="B19" s="460" t="s">
        <v>165</v>
      </c>
      <c r="C19" s="153">
        <v>46834.2</v>
      </c>
      <c r="D19" s="471">
        <v>26913.3</v>
      </c>
      <c r="E19" s="471">
        <v>26914.3</v>
      </c>
      <c r="F19" s="471">
        <f>43033.4+-950</f>
        <v>42083.4</v>
      </c>
      <c r="G19" s="471" t="s">
        <v>448</v>
      </c>
      <c r="H19" s="147"/>
    </row>
    <row r="20" spans="1:8" ht="18.75" x14ac:dyDescent="0.3">
      <c r="A20" s="147"/>
      <c r="B20" s="147"/>
      <c r="C20" s="147"/>
      <c r="D20" s="147"/>
      <c r="E20" s="147"/>
      <c r="F20" s="147"/>
      <c r="G20" s="147"/>
      <c r="H20" s="147"/>
    </row>
    <row r="21" spans="1:8" ht="18.75" x14ac:dyDescent="0.3">
      <c r="A21" s="147"/>
      <c r="B21" s="147"/>
      <c r="C21" s="147"/>
      <c r="D21" s="147"/>
      <c r="E21" s="147"/>
      <c r="F21" s="147"/>
      <c r="G21" s="147"/>
      <c r="H21" s="147"/>
    </row>
    <row r="22" spans="1:8" ht="18.75" x14ac:dyDescent="0.3">
      <c r="A22" s="147"/>
      <c r="B22" s="147"/>
      <c r="C22" s="147"/>
      <c r="D22" s="147"/>
      <c r="E22" s="147"/>
      <c r="F22" s="147"/>
      <c r="G22" s="147"/>
      <c r="H22" s="147"/>
    </row>
    <row r="23" spans="1:8" ht="18.75" x14ac:dyDescent="0.3">
      <c r="A23" s="525" t="s">
        <v>416</v>
      </c>
      <c r="B23" s="525"/>
      <c r="C23" s="525"/>
      <c r="D23" s="349"/>
      <c r="E23" s="349"/>
      <c r="F23" s="349"/>
      <c r="G23" s="147"/>
      <c r="H23" s="147"/>
    </row>
  </sheetData>
  <mergeCells count="8">
    <mergeCell ref="A8:C8"/>
    <mergeCell ref="A9:C9"/>
    <mergeCell ref="A23:C23"/>
    <mergeCell ref="F1:H1"/>
    <mergeCell ref="F2:H2"/>
    <mergeCell ref="B3:H3"/>
    <mergeCell ref="B4:H4"/>
    <mergeCell ref="B5:H5"/>
  </mergeCells>
  <phoneticPr fontId="27" type="noConversion"/>
  <pageMargins left="0.70866141732283472" right="0.27559055118110237" top="0.33" bottom="0.74803149606299213" header="0.31496062992125984" footer="0.31496062992125984"/>
  <pageSetup paperSize="9" scale="64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view="pageBreakPreview" zoomScale="80" zoomScaleNormal="100" zoomScaleSheetLayoutView="80" workbookViewId="0">
      <selection activeCell="J10" sqref="J10"/>
    </sheetView>
  </sheetViews>
  <sheetFormatPr defaultRowHeight="15" x14ac:dyDescent="0.25"/>
  <cols>
    <col min="1" max="1" width="70.7109375" customWidth="1"/>
    <col min="2" max="2" width="18.7109375" customWidth="1"/>
    <col min="3" max="3" width="10.85546875" customWidth="1"/>
    <col min="4" max="4" width="13" customWidth="1"/>
  </cols>
  <sheetData>
    <row r="1" spans="1:7" x14ac:dyDescent="0.25">
      <c r="A1" s="256"/>
      <c r="B1" s="256"/>
      <c r="C1" s="528" t="s">
        <v>431</v>
      </c>
      <c r="D1" s="528"/>
      <c r="E1" s="9"/>
      <c r="F1" s="9"/>
      <c r="G1" s="9"/>
    </row>
    <row r="2" spans="1:7" ht="15" customHeight="1" x14ac:dyDescent="0.25">
      <c r="A2" s="256"/>
      <c r="B2" s="499" t="s">
        <v>432</v>
      </c>
      <c r="C2" s="499"/>
      <c r="D2" s="499"/>
      <c r="E2" s="9"/>
      <c r="F2" s="9"/>
      <c r="G2" s="9"/>
    </row>
    <row r="3" spans="1:7" x14ac:dyDescent="0.25">
      <c r="A3" s="529" t="s">
        <v>1</v>
      </c>
      <c r="B3" s="529"/>
      <c r="C3" s="530"/>
      <c r="D3" s="530"/>
      <c r="E3" s="9"/>
      <c r="F3" s="9"/>
      <c r="G3" s="9"/>
    </row>
    <row r="4" spans="1:7" x14ac:dyDescent="0.25">
      <c r="A4" s="531" t="s">
        <v>593</v>
      </c>
      <c r="B4" s="531"/>
      <c r="C4" s="532"/>
      <c r="D4" s="532"/>
      <c r="E4" s="532"/>
      <c r="F4" s="532"/>
      <c r="G4" s="532"/>
    </row>
    <row r="5" spans="1:7" x14ac:dyDescent="0.25">
      <c r="A5" s="472" t="s">
        <v>590</v>
      </c>
      <c r="B5" s="472"/>
      <c r="C5" s="347"/>
      <c r="D5" s="347"/>
      <c r="E5" s="347"/>
      <c r="F5" s="347"/>
      <c r="G5" s="347"/>
    </row>
    <row r="9" spans="1:7" ht="102.75" customHeight="1" x14ac:dyDescent="0.25">
      <c r="A9" s="497" t="s">
        <v>475</v>
      </c>
      <c r="B9" s="497"/>
      <c r="C9" s="497"/>
      <c r="D9" s="497"/>
    </row>
    <row r="10" spans="1:7" ht="18.75" x14ac:dyDescent="0.3">
      <c r="A10" s="117"/>
      <c r="B10" s="117"/>
      <c r="D10" s="174" t="s">
        <v>57</v>
      </c>
    </row>
    <row r="11" spans="1:7" ht="120" x14ac:dyDescent="0.25">
      <c r="A11" s="267" t="s">
        <v>209</v>
      </c>
      <c r="B11" s="263" t="s">
        <v>473</v>
      </c>
      <c r="C11" s="265" t="s">
        <v>583</v>
      </c>
      <c r="D11" s="265" t="s">
        <v>446</v>
      </c>
      <c r="E11" s="255"/>
      <c r="F11" s="255"/>
    </row>
    <row r="12" spans="1:7" ht="18" x14ac:dyDescent="0.3">
      <c r="A12" s="222">
        <v>1</v>
      </c>
      <c r="B12" s="222">
        <v>2</v>
      </c>
      <c r="C12" s="118">
        <v>3</v>
      </c>
      <c r="D12" s="118">
        <v>4</v>
      </c>
    </row>
    <row r="13" spans="1:7" ht="63" x14ac:dyDescent="0.25">
      <c r="A13" s="308" t="s">
        <v>451</v>
      </c>
      <c r="B13" s="309">
        <v>98.9</v>
      </c>
      <c r="C13" s="314">
        <v>98.9</v>
      </c>
      <c r="D13" s="314">
        <f>C13/B13*100</f>
        <v>100</v>
      </c>
    </row>
    <row r="14" spans="1:7" ht="63" x14ac:dyDescent="0.25">
      <c r="A14" s="308" t="s">
        <v>450</v>
      </c>
      <c r="B14" s="306">
        <v>36</v>
      </c>
      <c r="C14" s="315">
        <v>36</v>
      </c>
      <c r="D14" s="314">
        <f t="shared" ref="D14:D16" si="0">C14/B14*100</f>
        <v>100</v>
      </c>
    </row>
    <row r="15" spans="1:7" ht="31.5" x14ac:dyDescent="0.25">
      <c r="A15" s="308" t="s">
        <v>449</v>
      </c>
      <c r="B15" s="307">
        <v>34.700000000000003</v>
      </c>
      <c r="C15" s="315">
        <v>34.700000000000003</v>
      </c>
      <c r="D15" s="314">
        <f t="shared" si="0"/>
        <v>100</v>
      </c>
    </row>
    <row r="16" spans="1:7" ht="15.75" x14ac:dyDescent="0.25">
      <c r="A16" s="317" t="s">
        <v>210</v>
      </c>
      <c r="B16" s="316">
        <f>SUM(B13:B15)</f>
        <v>169.60000000000002</v>
      </c>
      <c r="C16" s="316">
        <f>C13+C14+C15</f>
        <v>169.60000000000002</v>
      </c>
      <c r="D16" s="314">
        <f t="shared" si="0"/>
        <v>100</v>
      </c>
    </row>
    <row r="18" spans="1:3" x14ac:dyDescent="0.25">
      <c r="A18" s="527" t="s">
        <v>423</v>
      </c>
      <c r="B18" s="527"/>
      <c r="C18" s="527"/>
    </row>
  </sheetData>
  <mergeCells count="6">
    <mergeCell ref="A18:C18"/>
    <mergeCell ref="C1:D1"/>
    <mergeCell ref="A3:D3"/>
    <mergeCell ref="B2:D2"/>
    <mergeCell ref="A4:G4"/>
    <mergeCell ref="A9:D9"/>
  </mergeCells>
  <phoneticPr fontId="27" type="noConversion"/>
  <pageMargins left="0.7" right="0.7" top="0.75" bottom="0.75" header="0.3" footer="0.3"/>
  <pageSetup paperSize="9" scale="71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3"/>
  <sheetViews>
    <sheetView topLeftCell="A7" workbookViewId="0">
      <selection activeCell="A9" sqref="A9:C9"/>
    </sheetView>
  </sheetViews>
  <sheetFormatPr defaultRowHeight="15" x14ac:dyDescent="0.25"/>
  <cols>
    <col min="1" max="1" width="9.7109375" customWidth="1"/>
    <col min="2" max="2" width="63.7109375" customWidth="1"/>
    <col min="3" max="3" width="68.28515625" customWidth="1"/>
  </cols>
  <sheetData>
    <row r="1" spans="1:3" ht="15.75" x14ac:dyDescent="0.25">
      <c r="C1" s="101" t="s">
        <v>211</v>
      </c>
    </row>
    <row r="2" spans="1:3" ht="15.75" x14ac:dyDescent="0.25">
      <c r="C2" s="101" t="s">
        <v>0</v>
      </c>
    </row>
    <row r="3" spans="1:3" ht="15.75" x14ac:dyDescent="0.25">
      <c r="C3" s="101" t="s">
        <v>1</v>
      </c>
    </row>
    <row r="4" spans="1:3" ht="15.75" x14ac:dyDescent="0.25">
      <c r="C4" s="101" t="s">
        <v>2</v>
      </c>
    </row>
    <row r="5" spans="1:3" ht="14.45" x14ac:dyDescent="0.3">
      <c r="C5" s="111"/>
    </row>
    <row r="9" spans="1:3" ht="52.5" customHeight="1" x14ac:dyDescent="0.25">
      <c r="A9" s="497" t="s">
        <v>288</v>
      </c>
      <c r="B9" s="533"/>
      <c r="C9" s="533"/>
    </row>
    <row r="10" spans="1:3" ht="18" x14ac:dyDescent="0.35">
      <c r="A10" s="117"/>
    </row>
    <row r="11" spans="1:3" ht="18.75" x14ac:dyDescent="0.25">
      <c r="A11" s="115" t="s">
        <v>212</v>
      </c>
      <c r="B11" s="115" t="s">
        <v>213</v>
      </c>
      <c r="C11" s="115" t="s">
        <v>214</v>
      </c>
    </row>
    <row r="12" spans="1:3" ht="18.75" x14ac:dyDescent="0.25">
      <c r="A12" s="534" t="s">
        <v>215</v>
      </c>
      <c r="B12" s="535" t="s">
        <v>216</v>
      </c>
      <c r="C12" s="119" t="s">
        <v>217</v>
      </c>
    </row>
    <row r="13" spans="1:3" ht="18.75" x14ac:dyDescent="0.25">
      <c r="A13" s="534"/>
      <c r="B13" s="535"/>
      <c r="C13" s="119" t="s">
        <v>218</v>
      </c>
    </row>
    <row r="14" spans="1:3" ht="37.5" x14ac:dyDescent="0.25">
      <c r="A14" s="534"/>
      <c r="B14" s="535"/>
      <c r="C14" s="119" t="s">
        <v>219</v>
      </c>
    </row>
    <row r="15" spans="1:3" ht="18.75" x14ac:dyDescent="0.25">
      <c r="A15" s="534"/>
      <c r="B15" s="535"/>
      <c r="C15" s="119" t="s">
        <v>220</v>
      </c>
    </row>
    <row r="16" spans="1:3" ht="18.75" x14ac:dyDescent="0.25">
      <c r="A16" s="534"/>
      <c r="B16" s="535"/>
      <c r="C16" s="119" t="s">
        <v>221</v>
      </c>
    </row>
    <row r="17" spans="1:3" ht="18.75" x14ac:dyDescent="0.25">
      <c r="A17" s="534"/>
      <c r="B17" s="535"/>
      <c r="C17" s="119" t="s">
        <v>222</v>
      </c>
    </row>
    <row r="18" spans="1:3" ht="37.5" x14ac:dyDescent="0.25">
      <c r="A18" s="534"/>
      <c r="B18" s="535"/>
      <c r="C18" s="119" t="s">
        <v>223</v>
      </c>
    </row>
    <row r="19" spans="1:3" ht="37.5" x14ac:dyDescent="0.25">
      <c r="A19" s="534"/>
      <c r="B19" s="535"/>
      <c r="C19" s="119" t="s">
        <v>224</v>
      </c>
    </row>
    <row r="20" spans="1:3" ht="18.75" x14ac:dyDescent="0.25">
      <c r="A20" s="534" t="s">
        <v>225</v>
      </c>
      <c r="B20" s="535" t="s">
        <v>226</v>
      </c>
      <c r="C20" s="119" t="s">
        <v>217</v>
      </c>
    </row>
    <row r="21" spans="1:3" ht="18.75" x14ac:dyDescent="0.25">
      <c r="A21" s="534"/>
      <c r="B21" s="535"/>
      <c r="C21" s="119" t="s">
        <v>218</v>
      </c>
    </row>
    <row r="22" spans="1:3" ht="37.5" x14ac:dyDescent="0.25">
      <c r="A22" s="534"/>
      <c r="B22" s="535"/>
      <c r="C22" s="119" t="s">
        <v>219</v>
      </c>
    </row>
    <row r="23" spans="1:3" ht="18.75" x14ac:dyDescent="0.25">
      <c r="A23" s="534"/>
      <c r="B23" s="535"/>
      <c r="C23" s="119" t="s">
        <v>220</v>
      </c>
    </row>
    <row r="24" spans="1:3" ht="18.75" x14ac:dyDescent="0.25">
      <c r="A24" s="534"/>
      <c r="B24" s="535"/>
      <c r="C24" s="119" t="s">
        <v>221</v>
      </c>
    </row>
    <row r="25" spans="1:3" ht="18.75" x14ac:dyDescent="0.25">
      <c r="A25" s="534" t="s">
        <v>227</v>
      </c>
      <c r="B25" s="535" t="s">
        <v>228</v>
      </c>
      <c r="C25" s="119" t="s">
        <v>217</v>
      </c>
    </row>
    <row r="26" spans="1:3" ht="18.75" x14ac:dyDescent="0.25">
      <c r="A26" s="534"/>
      <c r="B26" s="535"/>
      <c r="C26" s="119" t="s">
        <v>218</v>
      </c>
    </row>
    <row r="27" spans="1:3" ht="37.5" x14ac:dyDescent="0.25">
      <c r="A27" s="534"/>
      <c r="B27" s="535"/>
      <c r="C27" s="119" t="s">
        <v>219</v>
      </c>
    </row>
    <row r="28" spans="1:3" ht="18.75" x14ac:dyDescent="0.25">
      <c r="A28" s="534"/>
      <c r="B28" s="535"/>
      <c r="C28" s="119" t="s">
        <v>220</v>
      </c>
    </row>
    <row r="29" spans="1:3" ht="18.75" x14ac:dyDescent="0.25">
      <c r="A29" s="534"/>
      <c r="B29" s="535"/>
      <c r="C29" s="119" t="s">
        <v>229</v>
      </c>
    </row>
    <row r="30" spans="1:3" ht="18.75" x14ac:dyDescent="0.25">
      <c r="A30" s="534"/>
      <c r="B30" s="535"/>
      <c r="C30" s="119" t="s">
        <v>230</v>
      </c>
    </row>
    <row r="31" spans="1:3" ht="75" x14ac:dyDescent="0.25">
      <c r="A31" s="120" t="s">
        <v>231</v>
      </c>
      <c r="B31" s="119" t="s">
        <v>232</v>
      </c>
      <c r="C31" s="119" t="s">
        <v>233</v>
      </c>
    </row>
    <row r="32" spans="1:3" ht="15.75" x14ac:dyDescent="0.25">
      <c r="A32" s="121"/>
    </row>
    <row r="33" spans="1:3" ht="18.75" x14ac:dyDescent="0.3">
      <c r="A33" s="525" t="s">
        <v>287</v>
      </c>
      <c r="B33" s="525"/>
      <c r="C33" s="525"/>
    </row>
  </sheetData>
  <mergeCells count="8">
    <mergeCell ref="A33:C33"/>
    <mergeCell ref="A9:C9"/>
    <mergeCell ref="A12:A19"/>
    <mergeCell ref="B12:B19"/>
    <mergeCell ref="A20:A24"/>
    <mergeCell ref="B20:B24"/>
    <mergeCell ref="A25:A30"/>
    <mergeCell ref="B25:B30"/>
  </mergeCells>
  <phoneticPr fontId="27" type="noConversion"/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15</vt:i4>
      </vt:variant>
      <vt:variant>
        <vt:lpstr>Именованные диапазоны</vt:lpstr>
      </vt:variant>
      <vt:variant>
        <vt:i4>9</vt:i4>
      </vt:variant>
    </vt:vector>
  </HeadingPairs>
  <TitlesOfParts>
    <vt:vector size="24" baseType="lpstr">
      <vt:lpstr>Прил0</vt:lpstr>
      <vt:lpstr>Прил 1</vt:lpstr>
      <vt:lpstr>Прил 2</vt:lpstr>
      <vt:lpstr>прил3</vt:lpstr>
      <vt:lpstr>прил.4</vt:lpstr>
      <vt:lpstr>прил._5</vt:lpstr>
      <vt:lpstr>Прил 6</vt:lpstr>
      <vt:lpstr>прил 7</vt:lpstr>
      <vt:lpstr>Прил 10+</vt:lpstr>
      <vt:lpstr>прил 8</vt:lpstr>
      <vt:lpstr>Заимст 8</vt:lpstr>
      <vt:lpstr>Заимст ин 9</vt:lpstr>
      <vt:lpstr>Гарант 10</vt:lpstr>
      <vt:lpstr>Гарант ин 11</vt:lpstr>
      <vt:lpstr>нормативы 13</vt:lpstr>
      <vt:lpstr>'Прил 1'!Область_печати</vt:lpstr>
      <vt:lpstr>'Прил 2'!Область_печати</vt:lpstr>
      <vt:lpstr>'Прил 6'!Область_печати</vt:lpstr>
      <vt:lpstr>'прил 7'!Область_печати</vt:lpstr>
      <vt:lpstr>'прил 8'!Область_печати</vt:lpstr>
      <vt:lpstr>прил._5!Область_печати</vt:lpstr>
      <vt:lpstr>прил.4!Область_печати</vt:lpstr>
      <vt:lpstr>Прил0!Область_печати</vt:lpstr>
      <vt:lpstr>прил3!Область_печати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W7</dc:creator>
  <cp:lastModifiedBy>Novodm</cp:lastModifiedBy>
  <cp:lastPrinted>2025-03-24T08:51:19Z</cp:lastPrinted>
  <dcterms:created xsi:type="dcterms:W3CDTF">2010-11-10T14:00:24Z</dcterms:created>
  <dcterms:modified xsi:type="dcterms:W3CDTF">2025-05-14T08:21:43Z</dcterms:modified>
</cp:coreProperties>
</file>