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vodm\Desktop\сессия февраль 2019\"/>
    </mc:Choice>
  </mc:AlternateContent>
  <bookViews>
    <workbookView xWindow="0" yWindow="0" windowWidth="11910" windowHeight="11400" tabRatio="849" activeTab="6"/>
  </bookViews>
  <sheets>
    <sheet name="Прил 1" sheetId="41" r:id="rId1"/>
    <sheet name="Прил 2" sheetId="44" r:id="rId2"/>
    <sheet name="Прил 3" sheetId="45" r:id="rId3"/>
    <sheet name="прил4" sheetId="6" r:id="rId4"/>
    <sheet name="прил.5" sheetId="40" r:id="rId5"/>
    <sheet name="прил._6" sheetId="24" r:id="rId6"/>
    <sheet name="Прил 7" sheetId="42" r:id="rId7"/>
    <sheet name="прил 8" sheetId="46" r:id="rId8"/>
  </sheets>
  <definedNames>
    <definedName name="_xlnm._FilterDatabase" localSheetId="5" hidden="1">прил._6!$A$11:$K$173</definedName>
    <definedName name="_xlnm._FilterDatabase" localSheetId="4" hidden="1">прил.5!$A$9:$AJ$132</definedName>
    <definedName name="_xlnm.Print_Area" localSheetId="0">'Прил 1'!$A$1:$F$30</definedName>
    <definedName name="_xlnm.Print_Area" localSheetId="7">'прил 8'!$A$1:$C$22</definedName>
    <definedName name="_xlnm.Print_Area" localSheetId="5">прил._6!$A$1:$L$176</definedName>
    <definedName name="_xlnm.Print_Area" localSheetId="4">прил.5!$A$1:$H$136</definedName>
    <definedName name="_xlnm.Print_Area" localSheetId="3">прил4!$A$1:$F$44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2" i="24" l="1"/>
  <c r="K74" i="24" l="1"/>
  <c r="K73" i="24" s="1"/>
  <c r="K71" i="24" l="1"/>
  <c r="K70" i="24"/>
  <c r="K72" i="24"/>
  <c r="H106" i="40"/>
  <c r="C17" i="44"/>
  <c r="K58" i="24" l="1"/>
  <c r="K50" i="24" l="1"/>
  <c r="K49" i="24" s="1"/>
  <c r="K51" i="24"/>
  <c r="K46" i="24"/>
  <c r="K129" i="24" l="1"/>
  <c r="K128" i="24" s="1"/>
  <c r="H132" i="40"/>
  <c r="C14" i="42"/>
  <c r="C17" i="42"/>
  <c r="K30" i="24"/>
  <c r="K29" i="24" s="1"/>
  <c r="K28" i="24" s="1"/>
  <c r="K27" i="24" s="1"/>
  <c r="K35" i="24"/>
  <c r="K34" i="24" s="1"/>
  <c r="K40" i="24"/>
  <c r="K39" i="24" s="1"/>
  <c r="K43" i="24"/>
  <c r="K42" i="24" s="1"/>
  <c r="K47" i="24"/>
  <c r="K45" i="24" s="1"/>
  <c r="K56" i="24"/>
  <c r="K55" i="24" s="1"/>
  <c r="K54" i="24" s="1"/>
  <c r="K53" i="24" s="1"/>
  <c r="K61" i="24"/>
  <c r="K60" i="24" s="1"/>
  <c r="K59" i="24" s="1"/>
  <c r="K68" i="24"/>
  <c r="K67" i="24" s="1"/>
  <c r="K65" i="24"/>
  <c r="K64" i="24" s="1"/>
  <c r="K63" i="24" s="1"/>
  <c r="K82" i="24"/>
  <c r="K81" i="24" s="1"/>
  <c r="K80" i="24" s="1"/>
  <c r="K79" i="24" s="1"/>
  <c r="K88" i="24"/>
  <c r="K87" i="24" s="1"/>
  <c r="K91" i="24"/>
  <c r="K90" i="24" s="1"/>
  <c r="K97" i="24"/>
  <c r="K96" i="24" s="1"/>
  <c r="K95" i="24" s="1"/>
  <c r="K101" i="24"/>
  <c r="K100" i="24" s="1"/>
  <c r="K99" i="24" s="1"/>
  <c r="K106" i="24"/>
  <c r="K105" i="24" s="1"/>
  <c r="K104" i="24" s="1"/>
  <c r="K103" i="24" s="1"/>
  <c r="K112" i="24"/>
  <c r="K111" i="24" s="1"/>
  <c r="K115" i="24"/>
  <c r="K114" i="24" s="1"/>
  <c r="K118" i="24"/>
  <c r="K117" i="24" s="1"/>
  <c r="K123" i="24"/>
  <c r="K122" i="24" s="1"/>
  <c r="K126" i="24"/>
  <c r="K125" i="24" s="1"/>
  <c r="K132" i="24"/>
  <c r="K131" i="24" s="1"/>
  <c r="K138" i="24"/>
  <c r="K137" i="24" s="1"/>
  <c r="K136" i="24" s="1"/>
  <c r="K135" i="24" s="1"/>
  <c r="K134" i="24" s="1"/>
  <c r="K145" i="24"/>
  <c r="K144" i="24" s="1"/>
  <c r="K148" i="24"/>
  <c r="K147" i="24" s="1"/>
  <c r="K154" i="24"/>
  <c r="K153" i="24" s="1"/>
  <c r="K152" i="24" s="1"/>
  <c r="K151" i="24" s="1"/>
  <c r="K165" i="24"/>
  <c r="K164" i="24" s="1"/>
  <c r="K163" i="24" s="1"/>
  <c r="K162" i="24" s="1"/>
  <c r="K161" i="24" s="1"/>
  <c r="K172" i="24"/>
  <c r="K171" i="24" s="1"/>
  <c r="K170" i="24" s="1"/>
  <c r="K169" i="24" s="1"/>
  <c r="K168" i="24" s="1"/>
  <c r="K23" i="24"/>
  <c r="K22" i="24" s="1"/>
  <c r="K21" i="24" s="1"/>
  <c r="K20" i="24" s="1"/>
  <c r="K18" i="24"/>
  <c r="K17" i="24" s="1"/>
  <c r="K16" i="24" s="1"/>
  <c r="K15" i="24" s="1"/>
  <c r="H105" i="40"/>
  <c r="H74" i="40"/>
  <c r="H73" i="40" s="1"/>
  <c r="C14" i="45"/>
  <c r="C13" i="45" s="1"/>
  <c r="C12" i="45" s="1"/>
  <c r="C15" i="45"/>
  <c r="C27" i="42"/>
  <c r="C26" i="42" s="1"/>
  <c r="C25" i="42" s="1"/>
  <c r="C23" i="42"/>
  <c r="C22" i="42" s="1"/>
  <c r="C21" i="42" s="1"/>
  <c r="B17" i="46"/>
  <c r="C13" i="44"/>
  <c r="C12" i="44" s="1"/>
  <c r="C18" i="44"/>
  <c r="C25" i="41" s="1"/>
  <c r="C16" i="44"/>
  <c r="C24" i="41" s="1"/>
  <c r="D23" i="41"/>
  <c r="E23" i="41" s="1"/>
  <c r="C15" i="41"/>
  <c r="C11" i="41" s="1"/>
  <c r="K32" i="24"/>
  <c r="C22" i="41" l="1"/>
  <c r="C21" i="41" s="1"/>
  <c r="K94" i="24"/>
  <c r="K93" i="24" s="1"/>
  <c r="K26" i="24"/>
  <c r="K121" i="24"/>
  <c r="K120" i="24" s="1"/>
  <c r="K110" i="24"/>
  <c r="K109" i="24" s="1"/>
  <c r="K143" i="24"/>
  <c r="K142" i="24" s="1"/>
  <c r="K141" i="24" s="1"/>
  <c r="K140" i="24" s="1"/>
  <c r="K86" i="24"/>
  <c r="K85" i="24" s="1"/>
  <c r="K78" i="24" s="1"/>
  <c r="K33" i="24"/>
  <c r="K14" i="24"/>
  <c r="K13" i="24" s="1"/>
  <c r="C12" i="42"/>
  <c r="C15" i="44"/>
  <c r="H61" i="40"/>
  <c r="H60" i="40" s="1"/>
  <c r="H59" i="40" s="1"/>
  <c r="H58" i="40" s="1"/>
  <c r="K108" i="24" l="1"/>
  <c r="H121" i="40"/>
  <c r="H118" i="40"/>
  <c r="H117" i="40" s="1"/>
  <c r="H109" i="40"/>
  <c r="H108" i="40" s="1"/>
  <c r="H116" i="40" l="1"/>
  <c r="H107" i="40"/>
  <c r="H120" i="40"/>
  <c r="H19" i="40"/>
  <c r="H119" i="40" l="1"/>
  <c r="H131" i="40" l="1"/>
  <c r="H130" i="40" s="1"/>
  <c r="H125" i="40" l="1"/>
  <c r="H124" i="40" s="1"/>
  <c r="H123" i="40" s="1"/>
  <c r="H122" i="40" s="1"/>
  <c r="D23" i="6"/>
  <c r="D18" i="6"/>
  <c r="K160" i="24"/>
  <c r="K159" i="24" s="1"/>
  <c r="K158" i="24" s="1"/>
  <c r="K157" i="24" s="1"/>
  <c r="K156" i="24" s="1"/>
  <c r="K150" i="24" s="1"/>
  <c r="C11" i="44"/>
  <c r="C10" i="44" s="1"/>
  <c r="H15" i="40"/>
  <c r="H13" i="40" s="1"/>
  <c r="H12" i="40" s="1"/>
  <c r="H16" i="40"/>
  <c r="H23" i="40"/>
  <c r="H24" i="40"/>
  <c r="H30" i="40"/>
  <c r="H29" i="40" s="1"/>
  <c r="H28" i="40" s="1"/>
  <c r="H27" i="40"/>
  <c r="H26" i="40" s="1"/>
  <c r="H25" i="40" s="1"/>
  <c r="H35" i="40"/>
  <c r="H34" i="40" s="1"/>
  <c r="H33" i="40" s="1"/>
  <c r="H38" i="40"/>
  <c r="H37" i="40" s="1"/>
  <c r="H36" i="40" s="1"/>
  <c r="H43" i="40"/>
  <c r="H44" i="40"/>
  <c r="H49" i="40"/>
  <c r="H48" i="40" s="1"/>
  <c r="H47" i="40" s="1"/>
  <c r="H46" i="40" s="1"/>
  <c r="H45" i="40" s="1"/>
  <c r="H53" i="40"/>
  <c r="H52" i="40" s="1"/>
  <c r="H51" i="40" s="1"/>
  <c r="H50" i="40" s="1"/>
  <c r="H65" i="40"/>
  <c r="H64" i="40" s="1"/>
  <c r="H63" i="40" s="1"/>
  <c r="H68" i="40"/>
  <c r="H67" i="40" s="1"/>
  <c r="H66" i="40" s="1"/>
  <c r="H78" i="40"/>
  <c r="H77" i="40" s="1"/>
  <c r="H76" i="40" s="1"/>
  <c r="H72" i="40"/>
  <c r="H71" i="40" s="1"/>
  <c r="H70" i="40" s="1"/>
  <c r="H82" i="40"/>
  <c r="H81" i="40" s="1"/>
  <c r="H80" i="40" s="1"/>
  <c r="H91" i="40"/>
  <c r="H90" i="40" s="1"/>
  <c r="H89" i="40" s="1"/>
  <c r="H95" i="40"/>
  <c r="H94" i="40" s="1"/>
  <c r="H93" i="40" s="1"/>
  <c r="H92" i="40" s="1"/>
  <c r="H99" i="40"/>
  <c r="H100" i="40"/>
  <c r="H101" i="40"/>
  <c r="H103" i="40"/>
  <c r="H102" i="40" s="1"/>
  <c r="H112" i="40"/>
  <c r="H110" i="40" s="1"/>
  <c r="H115" i="40"/>
  <c r="H113" i="40" s="1"/>
  <c r="H129" i="40"/>
  <c r="H128" i="40" s="1"/>
  <c r="H127" i="40" s="1"/>
  <c r="H126" i="40" s="1"/>
  <c r="H85" i="40"/>
  <c r="H84" i="40" s="1"/>
  <c r="H83" i="40" s="1"/>
  <c r="D16" i="6"/>
  <c r="D31" i="6"/>
  <c r="H87" i="40"/>
  <c r="H86" i="40" s="1"/>
  <c r="D30" i="6"/>
  <c r="D15" i="6"/>
  <c r="D11" i="41"/>
  <c r="E11" i="41" s="1"/>
  <c r="E12" i="41"/>
  <c r="E13" i="41"/>
  <c r="E15" i="41"/>
  <c r="E18" i="41"/>
  <c r="C26" i="41"/>
  <c r="E22" i="41"/>
  <c r="E24" i="41"/>
  <c r="E25" i="41"/>
  <c r="K25" i="24"/>
  <c r="K12" i="24" s="1"/>
  <c r="D40" i="6"/>
  <c r="D36" i="6"/>
  <c r="B79" i="40"/>
  <c r="B77" i="40"/>
  <c r="B73" i="40"/>
  <c r="B74" i="40"/>
  <c r="B75" i="40"/>
  <c r="B71" i="40"/>
  <c r="B69" i="40"/>
  <c r="B62" i="40"/>
  <c r="B50" i="40"/>
  <c r="B45" i="40"/>
  <c r="B39" i="40"/>
  <c r="B37" i="40"/>
  <c r="B31" i="40"/>
  <c r="B29" i="40"/>
  <c r="B22" i="40"/>
  <c r="B20" i="40"/>
  <c r="B18" i="40"/>
  <c r="D26" i="6"/>
  <c r="F23" i="6"/>
  <c r="F24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5" i="6"/>
  <c r="F25" i="6" s="1"/>
  <c r="E28" i="6"/>
  <c r="F28" i="6" s="1"/>
  <c r="E22" i="6"/>
  <c r="F22" i="6" s="1"/>
  <c r="E20" i="6"/>
  <c r="F20" i="6" s="1"/>
  <c r="A27" i="6"/>
  <c r="A19" i="6"/>
  <c r="A18" i="6"/>
  <c r="A15" i="6"/>
  <c r="A13" i="6"/>
  <c r="D14" i="6"/>
  <c r="D27" i="6"/>
  <c r="D38" i="6"/>
  <c r="H57" i="40" l="1"/>
  <c r="H56" i="40" s="1"/>
  <c r="H55" i="40" s="1"/>
  <c r="H54" i="40" s="1"/>
  <c r="D20" i="6"/>
  <c r="H79" i="40"/>
  <c r="H98" i="40"/>
  <c r="H97" i="40" s="1"/>
  <c r="H69" i="40"/>
  <c r="H62" i="40"/>
  <c r="H42" i="40"/>
  <c r="H41" i="40" s="1"/>
  <c r="H40" i="40" s="1"/>
  <c r="H39" i="40" s="1"/>
  <c r="H32" i="40"/>
  <c r="H31" i="40" s="1"/>
  <c r="H22" i="40"/>
  <c r="H21" i="40" s="1"/>
  <c r="H20" i="40" s="1"/>
  <c r="D32" i="6"/>
  <c r="D19" i="6"/>
  <c r="D25" i="6"/>
  <c r="D39" i="6"/>
  <c r="H111" i="40"/>
  <c r="D33" i="6"/>
  <c r="H14" i="40"/>
  <c r="D37" i="6"/>
  <c r="D35" i="6"/>
  <c r="D13" i="6"/>
  <c r="D21" i="41"/>
  <c r="E21" i="41" s="1"/>
  <c r="D22" i="6"/>
  <c r="G27" i="41"/>
  <c r="H18" i="40"/>
  <c r="H17" i="40" s="1"/>
  <c r="D24" i="6"/>
  <c r="D21" i="6"/>
  <c r="E11" i="6"/>
  <c r="F11" i="6" s="1"/>
  <c r="D12" i="6" l="1"/>
  <c r="H96" i="40"/>
  <c r="H11" i="40" s="1"/>
  <c r="D34" i="6"/>
  <c r="D26" i="41"/>
  <c r="E26" i="41" s="1"/>
  <c r="D29" i="6"/>
  <c r="D28" i="6" s="1"/>
  <c r="D11" i="6" l="1"/>
  <c r="H12" i="6" s="1"/>
  <c r="H11" i="6" l="1"/>
</calcChain>
</file>

<file path=xl/sharedStrings.xml><?xml version="1.0" encoding="utf-8"?>
<sst xmlns="http://schemas.openxmlformats.org/spreadsheetml/2006/main" count="1900" uniqueCount="342">
  <si>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</si>
  <si>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</si>
  <si>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</si>
  <si>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</si>
  <si>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</si>
  <si>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</si>
  <si>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</si>
  <si>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</si>
  <si>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</si>
  <si>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</si>
  <si>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</si>
  <si>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</si>
  <si>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</si>
  <si>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</si>
  <si>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</si>
  <si>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</si>
  <si>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</si>
  <si>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</si>
  <si>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</si>
  <si>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</si>
  <si>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</si>
  <si>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</si>
  <si>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</si>
  <si>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</si>
  <si>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</si>
  <si>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</si>
  <si>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</si>
  <si>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</si>
  <si>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</si>
  <si>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</si>
  <si>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</si>
  <si>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</si>
  <si>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</si>
  <si>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</si>
  <si>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</si>
  <si>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</si>
  <si>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</si>
  <si>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</si>
  <si>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</si>
  <si>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</si>
  <si>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</si>
  <si>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</si>
  <si>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</si>
  <si>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</si>
  <si>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</si>
  <si>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</si>
  <si>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</si>
  <si>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</si>
  <si>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</si>
  <si>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</si>
  <si>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</si>
  <si>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</si>
  <si>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Молодежь Северского района</t>
  </si>
  <si>
    <t>Высшее должностное лицо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</si>
  <si>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</si>
  <si>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</si>
  <si>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</si>
  <si>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</si>
  <si>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</si>
  <si>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</si>
  <si>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</si>
  <si>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</si>
  <si>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</si>
  <si>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</si>
  <si>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</si>
  <si>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</si>
  <si>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</si>
  <si>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</si>
  <si>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</si>
  <si>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</si>
  <si>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</si>
  <si>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</si>
  <si>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</si>
  <si>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</si>
  <si>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</si>
  <si>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</si>
  <si>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</si>
  <si>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</si>
  <si>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</si>
  <si>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</si>
  <si>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</si>
  <si>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</si>
  <si>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</si>
  <si>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</si>
  <si>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</si>
  <si>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</si>
  <si>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</si>
  <si>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</si>
  <si>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</si>
  <si>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</si>
  <si>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</si>
  <si>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</si>
  <si>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</si>
  <si>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</si>
  <si>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Мероприятия по предупреждению и ликвидации чрезвычайных ситуаций, стихийных едсвий и их последствий в Северском районе</t>
  </si>
  <si>
    <t>Поддержка и развитие Кубанского казачества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</si>
  <si>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</si>
  <si>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</si>
  <si>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</si>
  <si>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</si>
  <si>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</si>
  <si>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</si>
  <si>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20</t>
  </si>
  <si>
    <t>Проведение мероприятий по подготовке к осенне-зимнему периоду</t>
  </si>
  <si>
    <t>Развитие теплоснабжения поселения</t>
  </si>
  <si>
    <t>Развитие газоснабжения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</si>
  <si>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</si>
  <si>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</si>
  <si>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</si>
  <si>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</si>
  <si>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</si>
  <si>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</si>
  <si>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</si>
  <si>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</si>
  <si>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</si>
  <si>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</si>
  <si>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</si>
  <si>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</si>
  <si>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</si>
  <si>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</si>
  <si>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</si>
  <si>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</si>
  <si>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>Муниципальная программа "Развитие физической культуры и спорта в Новодмитриевском сельском поселении на 2015-2017 годы"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</si>
  <si>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</si>
  <si>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</si>
  <si>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</si>
  <si>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</si>
  <si>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</si>
  <si>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</si>
  <si>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</si>
  <si>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</si>
  <si>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</si>
  <si>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Противодействие коррупции</t>
  </si>
  <si>
    <t>10660</t>
  </si>
  <si>
    <t>00000</t>
  </si>
  <si>
    <t>10360</t>
  </si>
  <si>
    <t>00590</t>
  </si>
  <si>
    <t>Профилактика терроризма и экстремизма в Новодмитриевском сельском поселении</t>
  </si>
  <si>
    <t>10550</t>
  </si>
  <si>
    <t>10570</t>
  </si>
  <si>
    <t>10520</t>
  </si>
  <si>
    <t>10040</t>
  </si>
  <si>
    <t>10600</t>
  </si>
  <si>
    <t>10620</t>
  </si>
  <si>
    <t>10460</t>
  </si>
  <si>
    <t>10400</t>
  </si>
  <si>
    <t>10410</t>
  </si>
  <si>
    <t>10430</t>
  </si>
  <si>
    <t>10440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</si>
  <si>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</si>
  <si>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</si>
  <si>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</si>
  <si>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</si>
  <si>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</si>
  <si>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</si>
  <si>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</si>
  <si>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</si>
  <si>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10160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</si>
  <si>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</si>
  <si>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</si>
  <si>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</si>
  <si>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</si>
  <si>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</si>
  <si>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</si>
  <si>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</si>
  <si>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Муниципальная программа "О противодействии коррупции в  Новодмитриевском сельском поселении Северского района на 2018-2020 годы"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</si>
  <si>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</si>
  <si>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</si>
  <si>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Газификация Новодмитриевского сельского поселения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</si>
  <si>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</si>
  <si>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</si>
  <si>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"Молодежь Северского района на 2018-2020 годы  в Новодмитриевском сельском поселении"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</si>
  <si>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</si>
  <si>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</si>
  <si>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</si>
  <si>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</si>
  <si>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</si>
  <si>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</si>
  <si>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Молодежная политика</t>
  </si>
  <si>
    <t>Физическая культура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</si>
  <si>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</si>
  <si>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</si>
  <si>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</si>
  <si>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</si>
  <si>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</si>
  <si>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</si>
  <si>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</si>
  <si>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</si>
  <si>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</si>
  <si>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</si>
  <si>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</si>
  <si>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Муниципальная программа "О противодействии коррупции в  Новодмитриевском сельском поселении Северского района на 2018-2020 года"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</si>
  <si>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края в целях выполнения указов Президента Российской Федерации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</si>
  <si>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</si>
  <si>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</si>
  <si>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</si>
  <si>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</si>
  <si>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</si>
  <si>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</si>
  <si>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</si>
  <si>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</si>
  <si>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</si>
  <si>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</si>
  <si>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</si>
  <si>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</si>
  <si>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</si>
  <si>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</si>
  <si>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</si>
  <si>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</si>
  <si>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</si>
  <si>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</si>
  <si>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</si>
  <si>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</si>
  <si>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</si>
  <si>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</si>
  <si>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</si>
  <si>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 xml:space="preserve">1 05 03010 10 0000 110 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</si>
  <si>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</si>
  <si>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</si>
  <si>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</si>
  <si>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>Доходы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</si>
  <si>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</si>
  <si>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</si>
  <si>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</si>
  <si>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</si>
  <si>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</si>
  <si>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</si>
  <si>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</si>
  <si>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</si>
  <si>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</si>
  <si>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</si>
  <si>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</si>
  <si>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Увеличение остатков денежных средств бюджетов</t>
  </si>
  <si>
    <t>992 01 05 02 01 00 0000 510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</si>
  <si>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</si>
  <si>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</si>
  <si>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</si>
  <si>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</si>
  <si>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</si>
  <si>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</si>
  <si>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</si>
  <si>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Получение кредитов от кредитных организаций бюджетами поселений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</si>
  <si>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</si>
  <si>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</si>
  <si>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</si>
  <si>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</si>
  <si>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</si>
  <si>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</si>
  <si>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</si>
  <si>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</si>
  <si>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</si>
  <si>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ПРАВЕЛЬНЫЙ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</si>
  <si>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</si>
  <si>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</si>
  <si>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</si>
  <si>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</si>
  <si>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</si>
  <si>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</si>
  <si>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</si>
  <si>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</si>
  <si>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</si>
  <si>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Безвозмездные поступления из краевого  бюджета в 2019 году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</si>
  <si>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</si>
  <si>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</si>
  <si>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</si>
  <si>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</si>
  <si>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 xml:space="preserve">Объем поступлений доходов в местный бюджет по кодам видов (подвидов) доходов на 2019 год </t>
  </si>
  <si>
    <t>Безвозмездные поступления из  бюджета муниципального образования Северский район в  2019 году</t>
  </si>
  <si>
    <t>Распределение бюджетных ассигнований по разделам и  подразделам классификации расходов бюджетов на  2019 год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</si>
  <si>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</si>
  <si>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</si>
  <si>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</si>
  <si>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>Обеспечение проведение выборов</t>
  </si>
  <si>
    <t>99</t>
  </si>
  <si>
    <t>10580</t>
  </si>
  <si>
    <t>Обеспечение проведения  выборов и референдумов</t>
  </si>
  <si>
    <t>Приложение №6</t>
  </si>
  <si>
    <t>Приложение № 7</t>
  </si>
  <si>
    <t>Приложение № 8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</si>
  <si>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в 2019 году.</t>
  </si>
  <si>
    <t>Источники финансирования дефицита местного бюджета, перечни статей источников финансирования дефицита бюджета  на 2019 год</t>
  </si>
  <si>
    <t>Земельный налог с организаций,обладающих земельным участком, расположенным в границах сельских поселений</t>
  </si>
  <si>
    <t>Ведомственная структура расходов местного бюджета  на 2019 год</t>
  </si>
  <si>
    <t>Земельный налог (всего)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</si>
  <si>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</si>
  <si>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1 03 02000 01 0000 110
1 03 02240 01 0000 110
1 03 02250 01 0000 110
1 03 02260 01 0000 110
</t>
  </si>
  <si>
    <t>Доходы от уплаты акцизов на нефте-продукты, подлежащие распределе-нию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</si>
  <si>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доходы от компенсации затрат бюджетов  сельских поселений</t>
  </si>
  <si>
    <t>2 02 15001 10 0000 150</t>
  </si>
  <si>
    <t>2 02 29999 10 0000 150</t>
  </si>
  <si>
    <t>2 02 35118 10 0000 150</t>
  </si>
  <si>
    <t>2 02 30024 10 0000 150</t>
  </si>
  <si>
    <t>Муниципальная программа "Комплексное и устойчивое развитие  сфере дорожного хозяйства на 2019-2021 годы"</t>
  </si>
  <si>
    <t>Дорожная деятельность в отношении автомобильных дорог местного значения</t>
  </si>
  <si>
    <t xml:space="preserve"> «Информатизация Новодмитриевского сельского поселения»</t>
  </si>
  <si>
    <t xml:space="preserve">Развитие водоснабжения и водоотведения </t>
  </si>
  <si>
    <t>Развитие уличного освещения</t>
  </si>
  <si>
    <t>Мероприятия по благо-устройству территории</t>
  </si>
  <si>
    <t>Прочая закупка товаров, работ и услуг</t>
  </si>
  <si>
    <t>Закупка товаров, работ и услуг для государственных (муниципальных) нужд</t>
  </si>
  <si>
    <t>Обеспечение деятельности финансовых, налоговых и таможенных органов и орга-нов финансового (финансово-бюджетного) надзора</t>
  </si>
  <si>
    <t>Обеспечение деятельности контрольно-счетной палаты</t>
  </si>
  <si>
    <t>Обеспечение деятельности финансовых, налоговых и таможенных органов и ор-ганов финансового (финан-сово-бюджетного) надзора</t>
  </si>
  <si>
    <t>Выполнение полномочий по внутреннему финансовому контролю</t>
  </si>
  <si>
    <t>Выполнение полномочий на определение поставщиков (подрядчиков, исполнителей) при осуществлении закупок товаров,работ, услуг для обеспечения муниципальных нужд</t>
  </si>
  <si>
    <t>Другие общегосударственные расходы</t>
  </si>
  <si>
    <t>Информатизация Новодмитриевского сельского поселения</t>
  </si>
  <si>
    <t>Организация деятельности по накоплению и транспортированию твердых коммунальных отходов</t>
  </si>
  <si>
    <t>Организация деятельности по сбору (в том числе разделительному сбору) и транспортирова-нию твердых коммуналь-ных отходов</t>
  </si>
  <si>
    <t>Организация деятельности по накоплению и транспортированию твер-дых коммунальных отходов</t>
  </si>
  <si>
    <t>Выполнение полномочий на определение поставщиков (подрядчиков, исполнителей) при осуществлении закупок товаров, работ, услуг для обеспечения муниципальных нужд</t>
  </si>
  <si>
    <t>20050</t>
  </si>
  <si>
    <t>20040</t>
  </si>
  <si>
    <t>Обеспечение переданных полномочий</t>
  </si>
  <si>
    <t>Подпрограмма " Организация деятельности по накоплению и транспортированию твердых коммунальных отходов"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</si>
  <si>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</si>
  <si>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2 02 30024 00 0000 150</t>
  </si>
  <si>
    <t>2 02 35118 00 0000 150</t>
  </si>
  <si>
    <t>2 02 15000 00 0000 150</t>
  </si>
  <si>
    <t>2 02 15001 00 0000 150</t>
  </si>
  <si>
    <t>2 02 30000 00 0000 150</t>
  </si>
  <si>
    <t>1 06 06000 10 0000 110</t>
  </si>
  <si>
    <t>1 01 02010 01 0000 110</t>
  </si>
  <si>
    <t>1 00 00000 00 0000 000</t>
  </si>
  <si>
    <t>1 06 06033 10 0000 110</t>
  </si>
  <si>
    <t>1 06 06043 10 0000 110</t>
  </si>
  <si>
    <t>1 11 09035 10 0000 120</t>
  </si>
  <si>
    <t>1 13 02995 10 0000 130</t>
  </si>
  <si>
    <t>2 02 10000 00 0000 150</t>
  </si>
  <si>
    <t>Осуществление внутреннего муниципального финансового контроля</t>
  </si>
  <si>
    <t>Увеличеник прочих остатков средств бюджетов</t>
  </si>
  <si>
    <t>Увеличение прочих остатков средств бюджетов</t>
  </si>
  <si>
    <t>992 01 05 02 00 00 0000 510</t>
  </si>
  <si>
    <t>992 01 05 00 00 00 0000 500</t>
  </si>
  <si>
    <t>992 01 05 02 00 00 0000 610</t>
  </si>
  <si>
    <t>992 01 03 01 00 10 0000 710</t>
  </si>
  <si>
    <t>992 01 02 00 00 10 0000 710</t>
  </si>
  <si>
    <t>992 01 02 00 00 10 0000 810</t>
  </si>
  <si>
    <t>Погашение кредитов от кредитных организаций бюджетами поселений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</si>
  <si>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2019 год</t>
  </si>
  <si>
    <t>Исполнение судебных актов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</si>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</sst>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6">
    <xf numFmtId="0" fontId="0" fillId="0" borderId="0"/>
    <xf numFmtId="169" fontId="40" fillId="0" borderId="0" applyBorder="0" applyProtection="0"/>
    <xf numFmtId="168" fontId="40" fillId="0" borderId="0" applyBorder="0" applyProtection="0"/>
    <xf numFmtId="0" fontId="41" fillId="0" borderId="0" applyNumberFormat="0" applyBorder="0" applyProtection="0">
      <alignment horizontal="center"/>
    </xf>
    <xf numFmtId="0" fontId="41" fillId="0" borderId="0" applyNumberFormat="0" applyBorder="0" applyProtection="0">
      <alignment horizontal="center" textRotation="90"/>
    </xf>
    <xf numFmtId="0" fontId="42" fillId="0" borderId="0" applyNumberFormat="0" applyBorder="0" applyProtection="0"/>
    <xf numFmtId="170" fontId="42" fillId="0" borderId="0" applyBorder="0" applyProtection="0"/>
    <xf numFmtId="0" fontId="43" fillId="0" borderId="0"/>
    <xf numFmtId="168" fontId="40" fillId="0" borderId="0" applyBorder="0" applyProtection="0"/>
    <xf numFmtId="168" fontId="44" fillId="0" borderId="0" applyBorder="0" applyProtection="0"/>
    <xf numFmtId="0" fontId="40" fillId="0" borderId="0" applyNumberFormat="0" applyBorder="0" applyProtection="0"/>
    <xf numFmtId="0" fontId="45" fillId="0" borderId="0"/>
    <xf numFmtId="0" fontId="12" fillId="0" borderId="0"/>
    <xf numFmtId="164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48" fillId="0" borderId="0" applyFont="0" applyFill="0" applyBorder="0" applyAlignment="0" applyProtection="0"/>
  </cellStyleXfs>
  <cellXfs count="362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3" xfId="7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3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3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1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3" xfId="7" applyNumberFormat="1" applyFont="1" applyFill="1" applyBorder="1" applyAlignment="1"/>
    <xf numFmtId="0" fontId="15" fillId="2" borderId="3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49" fontId="6" fillId="0" borderId="1" xfId="7" applyNumberFormat="1" applyFont="1" applyBorder="1" applyAlignment="1">
      <alignment horizontal="center"/>
    </xf>
    <xf numFmtId="0" fontId="6" fillId="2" borderId="4" xfId="7" applyFont="1" applyFill="1" applyBorder="1"/>
    <xf numFmtId="0" fontId="6" fillId="2" borderId="4" xfId="7" applyFont="1" applyFill="1" applyBorder="1" applyAlignment="1">
      <alignment horizontal="center"/>
    </xf>
    <xf numFmtId="167" fontId="13" fillId="2" borderId="4" xfId="12" applyNumberFormat="1" applyFont="1" applyFill="1" applyBorder="1"/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0" fontId="13" fillId="2" borderId="1" xfId="7" applyFont="1" applyFill="1" applyBorder="1" applyAlignment="1">
      <alignment horizontal="left" vertical="center" wrapText="1"/>
    </xf>
    <xf numFmtId="165" fontId="13" fillId="0" borderId="1" xfId="7" applyNumberFormat="1" applyFont="1" applyFill="1" applyBorder="1" applyAlignment="1">
      <alignment horizontal="right"/>
    </xf>
    <xf numFmtId="165" fontId="8" fillId="2" borderId="2" xfId="13" applyNumberFormat="1" applyFont="1" applyFill="1" applyBorder="1" applyAlignment="1">
      <alignment wrapText="1"/>
    </xf>
    <xf numFmtId="165" fontId="4" fillId="2" borderId="2" xfId="0" applyNumberFormat="1" applyFont="1" applyFill="1" applyBorder="1" applyAlignment="1"/>
    <xf numFmtId="165" fontId="11" fillId="2" borderId="2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3" fillId="0" borderId="1" xfId="7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6" fillId="0" borderId="1" xfId="7" applyFont="1" applyFill="1" applyBorder="1" applyAlignment="1">
      <alignment vertical="center" wrapText="1"/>
    </xf>
    <xf numFmtId="168" fontId="25" fillId="0" borderId="0" xfId="2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14" fillId="2" borderId="1" xfId="7" applyFont="1" applyFill="1" applyBorder="1" applyAlignment="1">
      <alignment wrapText="1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28" fillId="2" borderId="0" xfId="7" applyNumberFormat="1" applyFont="1" applyFill="1"/>
    <xf numFmtId="0" fontId="29" fillId="2" borderId="0" xfId="7" applyFont="1" applyFill="1" applyAlignment="1">
      <alignment horizontal="center"/>
    </xf>
    <xf numFmtId="0" fontId="29" fillId="2" borderId="0" xfId="7" applyFont="1" applyFill="1"/>
    <xf numFmtId="165" fontId="29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29" fillId="2" borderId="0" xfId="7" applyNumberFormat="1" applyFont="1" applyFill="1" applyAlignment="1">
      <alignment horizontal="center"/>
    </xf>
    <xf numFmtId="165" fontId="29" fillId="2" borderId="0" xfId="7" applyNumberFormat="1" applyFont="1" applyFill="1" applyAlignment="1"/>
    <xf numFmtId="0" fontId="29" fillId="2" borderId="0" xfId="7" applyFont="1" applyFill="1" applyAlignment="1"/>
    <xf numFmtId="14" fontId="16" fillId="2" borderId="0" xfId="7" applyNumberFormat="1" applyFont="1" applyFill="1"/>
    <xf numFmtId="0" fontId="30" fillId="2" borderId="0" xfId="7" applyFont="1" applyFill="1"/>
    <xf numFmtId="49" fontId="8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2" fillId="0" borderId="0" xfId="0" applyFont="1"/>
    <xf numFmtId="172" fontId="8" fillId="0" borderId="1" xfId="0" applyNumberFormat="1" applyFont="1" applyBorder="1" applyAlignment="1">
      <alignment horizontal="center"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174" fontId="32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1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29" fillId="0" borderId="0" xfId="7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vertical="center" wrapText="1"/>
    </xf>
    <xf numFmtId="49" fontId="6" fillId="2" borderId="1" xfId="7" applyNumberFormat="1" applyFont="1" applyFill="1" applyBorder="1" applyAlignment="1">
      <alignment horizontal="center"/>
    </xf>
    <xf numFmtId="165" fontId="6" fillId="2" borderId="1" xfId="7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35" fillId="0" borderId="0" xfId="0" applyFont="1" applyAlignment="1">
      <alignment wrapText="1"/>
    </xf>
    <xf numFmtId="165" fontId="36" fillId="0" borderId="0" xfId="0" applyNumberFormat="1" applyFont="1" applyAlignment="1">
      <alignment horizontal="right"/>
    </xf>
    <xf numFmtId="0" fontId="38" fillId="0" borderId="0" xfId="0" applyFont="1" applyAlignment="1">
      <alignment wrapText="1"/>
    </xf>
    <xf numFmtId="0" fontId="35" fillId="0" borderId="1" xfId="0" applyFont="1" applyBorder="1" applyAlignment="1">
      <alignment horizontal="center" vertical="center" wrapText="1"/>
    </xf>
    <xf numFmtId="165" fontId="35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wrapText="1"/>
    </xf>
    <xf numFmtId="1" fontId="36" fillId="0" borderId="1" xfId="0" applyNumberFormat="1" applyFont="1" applyBorder="1" applyAlignment="1">
      <alignment horizontal="center" wrapText="1"/>
    </xf>
    <xf numFmtId="0" fontId="39" fillId="2" borderId="1" xfId="0" applyFont="1" applyFill="1" applyBorder="1" applyAlignment="1">
      <alignment horizontal="center" vertical="center" wrapText="1"/>
    </xf>
    <xf numFmtId="164" fontId="35" fillId="2" borderId="1" xfId="14" applyFont="1" applyFill="1" applyBorder="1" applyAlignment="1">
      <alignment horizontal="left" vertical="center" wrapText="1"/>
    </xf>
    <xf numFmtId="165" fontId="35" fillId="2" borderId="1" xfId="14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justify" vertical="top" wrapText="1"/>
    </xf>
    <xf numFmtId="165" fontId="36" fillId="2" borderId="1" xfId="14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justify" vertical="top" wrapText="1"/>
    </xf>
    <xf numFmtId="165" fontId="36" fillId="0" borderId="1" xfId="14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justify" vertical="top" wrapText="1"/>
    </xf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justify" vertical="top" wrapText="1"/>
    </xf>
    <xf numFmtId="165" fontId="36" fillId="0" borderId="0" xfId="14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165" fontId="35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wrapText="1"/>
    </xf>
    <xf numFmtId="0" fontId="36" fillId="0" borderId="1" xfId="0" applyNumberFormat="1" applyFont="1" applyFill="1" applyBorder="1" applyAlignment="1">
      <alignment horizontal="center" wrapText="1"/>
    </xf>
    <xf numFmtId="0" fontId="35" fillId="0" borderId="1" xfId="0" applyFont="1" applyFill="1" applyBorder="1" applyAlignment="1">
      <alignment horizontal="justify" vertical="top" wrapText="1"/>
    </xf>
    <xf numFmtId="165" fontId="35" fillId="0" borderId="1" xfId="14" applyNumberFormat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vertical="top" wrapText="1"/>
    </xf>
    <xf numFmtId="0" fontId="35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9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6" fillId="0" borderId="1" xfId="0" applyFont="1" applyBorder="1"/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3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168" fontId="47" fillId="0" borderId="1" xfId="8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36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6" fillId="5" borderId="1" xfId="7" applyFont="1" applyFill="1" applyBorder="1"/>
    <xf numFmtId="171" fontId="37" fillId="0" borderId="1" xfId="14" applyNumberFormat="1" applyFont="1" applyBorder="1" applyAlignment="1">
      <alignment horizontal="center" vertical="center" wrapText="1"/>
    </xf>
    <xf numFmtId="165" fontId="15" fillId="5" borderId="1" xfId="7" applyNumberFormat="1" applyFont="1" applyFill="1" applyBorder="1" applyAlignment="1">
      <alignment horizontal="right"/>
    </xf>
    <xf numFmtId="0" fontId="14" fillId="5" borderId="1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49" fontId="13" fillId="5" borderId="1" xfId="7" applyNumberFormat="1" applyFont="1" applyFill="1" applyBorder="1" applyAlignment="1">
      <alignment horizontal="center"/>
    </xf>
    <xf numFmtId="165" fontId="13" fillId="5" borderId="1" xfId="7" applyNumberFormat="1" applyFont="1" applyFill="1" applyBorder="1" applyAlignment="1"/>
    <xf numFmtId="0" fontId="16" fillId="5" borderId="1" xfId="0" applyFont="1" applyFill="1" applyBorder="1" applyAlignment="1">
      <alignment wrapText="1"/>
    </xf>
    <xf numFmtId="49" fontId="6" fillId="5" borderId="4" xfId="7" applyNumberFormat="1" applyFont="1" applyFill="1" applyBorder="1" applyAlignment="1">
      <alignment horizontal="center"/>
    </xf>
    <xf numFmtId="0" fontId="13" fillId="5" borderId="1" xfId="7" applyFont="1" applyFill="1" applyBorder="1" applyAlignment="1"/>
    <xf numFmtId="0" fontId="15" fillId="5" borderId="1" xfId="7" applyFont="1" applyFill="1" applyBorder="1" applyAlignment="1">
      <alignment vertical="center"/>
    </xf>
    <xf numFmtId="49" fontId="27" fillId="5" borderId="5" xfId="8" applyNumberFormat="1" applyFont="1" applyFill="1" applyBorder="1" applyAlignment="1">
      <alignment horizontal="center"/>
    </xf>
    <xf numFmtId="0" fontId="15" fillId="5" borderId="0" xfId="7" applyFont="1" applyFill="1" applyAlignment="1">
      <alignment horizontal="center"/>
    </xf>
    <xf numFmtId="0" fontId="6" fillId="2" borderId="3" xfId="7" applyFont="1" applyFill="1" applyBorder="1" applyAlignment="1">
      <alignment horizontal="center"/>
    </xf>
    <xf numFmtId="49" fontId="6" fillId="5" borderId="3" xfId="7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50" fillId="5" borderId="0" xfId="0" applyFont="1" applyFill="1"/>
    <xf numFmtId="2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7" fillId="0" borderId="1" xfId="13" applyNumberFormat="1" applyFont="1" applyFill="1" applyBorder="1" applyAlignment="1">
      <alignment horizontal="center" vertical="center" wrapText="1"/>
    </xf>
    <xf numFmtId="165" fontId="3" fillId="2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165" fontId="37" fillId="0" borderId="1" xfId="0" applyNumberFormat="1" applyFont="1" applyBorder="1" applyAlignment="1">
      <alignment horizontal="center" vertical="center" wrapText="1"/>
    </xf>
    <xf numFmtId="168" fontId="26" fillId="2" borderId="1" xfId="2" applyFont="1" applyFill="1" applyBorder="1" applyAlignment="1">
      <alignment vertical="center" wrapText="1"/>
    </xf>
    <xf numFmtId="173" fontId="7" fillId="2" borderId="1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6" fillId="2" borderId="1" xfId="0" applyFont="1" applyFill="1" applyBorder="1" applyAlignment="1">
      <alignment vertical="center" wrapText="1"/>
    </xf>
    <xf numFmtId="172" fontId="4" fillId="0" borderId="1" xfId="0" applyNumberFormat="1" applyFont="1" applyBorder="1" applyAlignment="1">
      <alignment horizontal="center" vertical="center" wrapText="1"/>
    </xf>
    <xf numFmtId="171" fontId="4" fillId="0" borderId="1" xfId="13" applyNumberFormat="1" applyFont="1" applyBorder="1" applyAlignment="1">
      <alignment horizontal="center" vertical="center" wrapText="1"/>
    </xf>
    <xf numFmtId="171" fontId="8" fillId="0" borderId="1" xfId="13" applyNumberFormat="1" applyFont="1" applyBorder="1" applyAlignment="1">
      <alignment horizontal="center" vertical="center" wrapText="1"/>
    </xf>
    <xf numFmtId="165" fontId="6" fillId="5" borderId="1" xfId="7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168" fontId="4" fillId="2" borderId="1" xfId="2" applyFont="1" applyFill="1" applyBorder="1" applyAlignment="1">
      <alignment vertical="top" wrapText="1"/>
    </xf>
    <xf numFmtId="0" fontId="15" fillId="0" borderId="1" xfId="7" applyFont="1" applyBorder="1" applyAlignment="1">
      <alignment horizontal="center" vertical="center" wrapText="1"/>
    </xf>
    <xf numFmtId="0" fontId="15" fillId="0" borderId="1" xfId="7" applyFont="1" applyBorder="1" applyAlignment="1">
      <alignment horizontal="left"/>
    </xf>
    <xf numFmtId="0" fontId="15" fillId="0" borderId="1" xfId="7" applyFont="1" applyFill="1" applyBorder="1" applyAlignment="1">
      <alignment vertical="center" wrapText="1"/>
    </xf>
    <xf numFmtId="0" fontId="14" fillId="2" borderId="1" xfId="7" applyFont="1" applyFill="1" applyBorder="1" applyAlignment="1">
      <alignment horizontal="left" vertical="center" wrapText="1"/>
    </xf>
    <xf numFmtId="0" fontId="14" fillId="0" borderId="1" xfId="7" applyFont="1" applyFill="1" applyBorder="1" applyAlignment="1">
      <alignment wrapText="1"/>
    </xf>
    <xf numFmtId="168" fontId="46" fillId="7" borderId="1" xfId="8" applyFont="1" applyFill="1" applyBorder="1" applyAlignment="1">
      <alignment wrapText="1"/>
    </xf>
    <xf numFmtId="168" fontId="46" fillId="7" borderId="1" xfId="8" applyFont="1" applyFill="1" applyBorder="1" applyAlignment="1">
      <alignment horizontal="center"/>
    </xf>
    <xf numFmtId="49" fontId="46" fillId="7" borderId="1" xfId="8" applyNumberFormat="1" applyFont="1" applyFill="1" applyBorder="1" applyAlignment="1">
      <alignment horizontal="center"/>
    </xf>
    <xf numFmtId="165" fontId="46" fillId="0" borderId="1" xfId="8" applyNumberFormat="1" applyFont="1" applyFill="1" applyBorder="1" applyAlignment="1"/>
    <xf numFmtId="168" fontId="47" fillId="7" borderId="1" xfId="8" applyFont="1" applyFill="1" applyBorder="1" applyAlignment="1">
      <alignment wrapText="1"/>
    </xf>
    <xf numFmtId="168" fontId="47" fillId="7" borderId="1" xfId="8" applyFont="1" applyFill="1" applyBorder="1" applyAlignment="1">
      <alignment horizontal="center"/>
    </xf>
    <xf numFmtId="49" fontId="47" fillId="7" borderId="1" xfId="8" applyNumberFormat="1" applyFont="1" applyFill="1" applyBorder="1" applyAlignment="1">
      <alignment horizontal="center"/>
    </xf>
    <xf numFmtId="165" fontId="47" fillId="0" borderId="1" xfId="8" applyNumberFormat="1" applyFont="1" applyFill="1" applyBorder="1" applyAlignment="1"/>
    <xf numFmtId="0" fontId="15" fillId="2" borderId="1" xfId="7" applyFont="1" applyFill="1" applyBorder="1" applyAlignment="1">
      <alignment horizontal="center" vertical="center" wrapText="1"/>
    </xf>
    <xf numFmtId="49" fontId="14" fillId="2" borderId="1" xfId="7" applyNumberFormat="1" applyFont="1" applyFill="1" applyBorder="1" applyAlignment="1">
      <alignment horizontal="center" vertical="center"/>
    </xf>
    <xf numFmtId="0" fontId="14" fillId="2" borderId="1" xfId="7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top" wrapText="1"/>
    </xf>
    <xf numFmtId="168" fontId="46" fillId="6" borderId="1" xfId="8" applyFont="1" applyFill="1" applyBorder="1" applyAlignment="1">
      <alignment wrapText="1"/>
    </xf>
    <xf numFmtId="0" fontId="6" fillId="5" borderId="1" xfId="0" applyFont="1" applyFill="1" applyBorder="1" applyAlignment="1">
      <alignment horizontal="left" vertical="top" wrapText="1"/>
    </xf>
    <xf numFmtId="168" fontId="27" fillId="4" borderId="1" xfId="8" applyFont="1" applyFill="1" applyBorder="1" applyAlignment="1"/>
    <xf numFmtId="168" fontId="26" fillId="5" borderId="1" xfId="2" applyFont="1" applyFill="1" applyBorder="1" applyAlignment="1">
      <alignment horizontal="left" wrapText="1"/>
    </xf>
    <xf numFmtId="168" fontId="27" fillId="5" borderId="1" xfId="8" applyFont="1" applyFill="1" applyBorder="1" applyAlignment="1">
      <alignment horizontal="center"/>
    </xf>
    <xf numFmtId="49" fontId="27" fillId="5" borderId="1" xfId="8" applyNumberFormat="1" applyFont="1" applyFill="1" applyBorder="1" applyAlignment="1">
      <alignment horizontal="center"/>
    </xf>
    <xf numFmtId="165" fontId="27" fillId="5" borderId="1" xfId="8" applyNumberFormat="1" applyFont="1" applyFill="1" applyBorder="1" applyAlignment="1"/>
    <xf numFmtId="168" fontId="27" fillId="8" borderId="1" xfId="8" applyFont="1" applyFill="1" applyBorder="1" applyAlignment="1"/>
    <xf numFmtId="168" fontId="26" fillId="5" borderId="1" xfId="2" applyFont="1" applyFill="1" applyBorder="1" applyAlignment="1">
      <alignment wrapText="1"/>
    </xf>
    <xf numFmtId="0" fontId="14" fillId="5" borderId="1" xfId="7" applyFont="1" applyFill="1" applyBorder="1" applyAlignment="1"/>
    <xf numFmtId="49" fontId="6" fillId="2" borderId="4" xfId="7" applyNumberFormat="1" applyFont="1" applyFill="1" applyBorder="1" applyAlignment="1">
      <alignment horizontal="center"/>
    </xf>
    <xf numFmtId="49" fontId="6" fillId="5" borderId="5" xfId="8" applyNumberFormat="1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3" fontId="49" fillId="0" borderId="1" xfId="0" applyNumberFormat="1" applyFont="1" applyBorder="1" applyAlignment="1">
      <alignment horizontal="left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165" fontId="24" fillId="2" borderId="1" xfId="13" applyNumberFormat="1" applyFont="1" applyFill="1" applyBorder="1" applyAlignment="1">
      <alignment wrapText="1"/>
    </xf>
    <xf numFmtId="165" fontId="11" fillId="2" borderId="1" xfId="0" applyNumberFormat="1" applyFont="1" applyFill="1" applyBorder="1" applyAlignment="1"/>
    <xf numFmtId="0" fontId="16" fillId="5" borderId="0" xfId="7" applyFont="1" applyFill="1" applyAlignment="1">
      <alignment horizontal="center"/>
    </xf>
    <xf numFmtId="165" fontId="4" fillId="0" borderId="1" xfId="14" applyNumberFormat="1" applyFont="1" applyFill="1" applyBorder="1" applyAlignment="1">
      <alignment horizontal="center" vertical="center" wrapText="1"/>
    </xf>
    <xf numFmtId="165" fontId="51" fillId="0" borderId="0" xfId="0" applyNumberFormat="1" applyFont="1"/>
    <xf numFmtId="165" fontId="52" fillId="0" borderId="0" xfId="0" applyNumberFormat="1" applyFont="1"/>
    <xf numFmtId="165" fontId="53" fillId="2" borderId="0" xfId="13" applyNumberFormat="1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wrapText="1"/>
    </xf>
    <xf numFmtId="49" fontId="8" fillId="5" borderId="1" xfId="0" applyNumberFormat="1" applyFont="1" applyFill="1" applyBorder="1" applyAlignment="1">
      <alignment horizontal="center" wrapText="1"/>
    </xf>
    <xf numFmtId="165" fontId="8" fillId="5" borderId="1" xfId="13" applyNumberFormat="1" applyFont="1" applyFill="1" applyBorder="1" applyAlignment="1">
      <alignment wrapText="1"/>
    </xf>
    <xf numFmtId="165" fontId="4" fillId="5" borderId="1" xfId="0" applyNumberFormat="1" applyFont="1" applyFill="1" applyBorder="1" applyAlignment="1"/>
    <xf numFmtId="0" fontId="54" fillId="0" borderId="0" xfId="0" applyFont="1"/>
    <xf numFmtId="0" fontId="6" fillId="9" borderId="1" xfId="7" applyFont="1" applyFill="1" applyBorder="1" applyAlignment="1">
      <alignment horizontal="center"/>
    </xf>
    <xf numFmtId="49" fontId="6" fillId="9" borderId="1" xfId="7" applyNumberFormat="1" applyFont="1" applyFill="1" applyBorder="1" applyAlignment="1">
      <alignment horizontal="center"/>
    </xf>
    <xf numFmtId="49" fontId="6" fillId="9" borderId="3" xfId="7" applyNumberFormat="1" applyFont="1" applyFill="1" applyBorder="1" applyAlignment="1">
      <alignment horizontal="center"/>
    </xf>
    <xf numFmtId="165" fontId="6" fillId="9" borderId="1" xfId="7" applyNumberFormat="1" applyFont="1" applyFill="1" applyBorder="1" applyAlignment="1"/>
    <xf numFmtId="0" fontId="55" fillId="0" borderId="0" xfId="0" applyFont="1" applyBorder="1"/>
    <xf numFmtId="165" fontId="13" fillId="9" borderId="1" xfId="7" applyNumberFormat="1" applyFont="1" applyFill="1" applyBorder="1" applyAlignment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5" fillId="0" borderId="0" xfId="0" applyFont="1" applyAlignment="1">
      <alignment horizontal="center" wrapText="1"/>
    </xf>
    <xf numFmtId="0" fontId="15" fillId="0" borderId="1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8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4" xfId="7" applyFont="1" applyFill="1" applyBorder="1" applyAlignment="1">
      <alignment horizontal="center" vertical="center" wrapText="1"/>
    </xf>
    <xf numFmtId="0" fontId="6" fillId="2" borderId="3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8" fillId="0" borderId="0" xfId="7" applyFont="1" applyFill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11" zoomScale="70" zoomScaleNormal="70" zoomScaleSheetLayoutView="106" workbookViewId="0">
      <selection activeCell="J22" sqref="J22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46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69" t="s">
        <v>223</v>
      </c>
    </row>
    <row r="2" spans="1:12" ht="15.75" x14ac:dyDescent="0.25">
      <c r="C2" s="61" t="s">
        <v>0</v>
      </c>
    </row>
    <row r="3" spans="1:12" ht="15.75" x14ac:dyDescent="0.25">
      <c r="A3" s="328" t="s">
        <v>251</v>
      </c>
      <c r="C3" s="61" t="s">
        <v>1</v>
      </c>
    </row>
    <row r="4" spans="1:12" ht="15.75" x14ac:dyDescent="0.25">
      <c r="C4" s="61" t="s">
        <v>2</v>
      </c>
    </row>
    <row r="5" spans="1:12" x14ac:dyDescent="0.25">
      <c r="B5" s="338"/>
      <c r="C5" s="339"/>
    </row>
    <row r="7" spans="1:12" ht="33.75" customHeight="1" x14ac:dyDescent="0.3">
      <c r="A7" s="336" t="s">
        <v>266</v>
      </c>
      <c r="B7" s="336"/>
      <c r="C7" s="336"/>
      <c r="L7" s="253"/>
    </row>
    <row r="8" spans="1:12" ht="18.75" x14ac:dyDescent="0.3">
      <c r="A8" s="336"/>
      <c r="B8" s="336"/>
      <c r="C8" s="336"/>
    </row>
    <row r="9" spans="1:12" ht="18.75" x14ac:dyDescent="0.3">
      <c r="C9" s="62" t="s">
        <v>3</v>
      </c>
    </row>
    <row r="10" spans="1:12" ht="38.25" x14ac:dyDescent="0.25">
      <c r="A10" s="148" t="s">
        <v>222</v>
      </c>
      <c r="B10" s="148" t="s">
        <v>221</v>
      </c>
      <c r="C10" s="72" t="s">
        <v>159</v>
      </c>
      <c r="D10" s="34" t="s">
        <v>126</v>
      </c>
      <c r="E10" s="34" t="s">
        <v>125</v>
      </c>
    </row>
    <row r="11" spans="1:12" ht="18.75" x14ac:dyDescent="0.25">
      <c r="A11" s="148" t="s">
        <v>323</v>
      </c>
      <c r="B11" s="147" t="s">
        <v>220</v>
      </c>
      <c r="C11" s="257">
        <f>C12+C13+C15+C18+C19+C20+C14</f>
        <v>12681.2</v>
      </c>
      <c r="D11" s="140">
        <f>SUM(D12:D18)</f>
        <v>3772.3</v>
      </c>
      <c r="E11" s="36" t="e">
        <f>D11/#REF!*100</f>
        <v>#REF!</v>
      </c>
      <c r="G11">
        <v>10895.6</v>
      </c>
      <c r="H11" s="7">
        <v>0</v>
      </c>
    </row>
    <row r="12" spans="1:12" ht="18.75" x14ac:dyDescent="0.25">
      <c r="A12" s="172" t="s">
        <v>322</v>
      </c>
      <c r="B12" s="167" t="s">
        <v>219</v>
      </c>
      <c r="C12" s="149">
        <v>1800</v>
      </c>
      <c r="D12" s="142">
        <v>534.20000000000005</v>
      </c>
      <c r="E12" s="35" t="e">
        <f>D12/#REF!*100</f>
        <v>#REF!</v>
      </c>
      <c r="G12">
        <v>1150</v>
      </c>
      <c r="H12" s="7">
        <v>0</v>
      </c>
    </row>
    <row r="13" spans="1:12" ht="112.5" x14ac:dyDescent="0.25">
      <c r="A13" s="168" t="s">
        <v>285</v>
      </c>
      <c r="B13" s="167" t="s">
        <v>286</v>
      </c>
      <c r="C13" s="143">
        <v>2532.6999999999998</v>
      </c>
      <c r="D13" s="150">
        <v>1075.9000000000001</v>
      </c>
      <c r="E13" s="35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168" t="s">
        <v>216</v>
      </c>
      <c r="B14" s="167" t="s">
        <v>215</v>
      </c>
      <c r="C14" s="143">
        <v>270</v>
      </c>
      <c r="D14" s="150">
        <v>6.8</v>
      </c>
      <c r="E14" s="35" t="e">
        <v>#REF!</v>
      </c>
      <c r="G14">
        <v>10.6</v>
      </c>
      <c r="H14" s="7">
        <v>0</v>
      </c>
    </row>
    <row r="15" spans="1:12" ht="18.75" x14ac:dyDescent="0.25">
      <c r="A15" s="178" t="s">
        <v>321</v>
      </c>
      <c r="B15" s="167" t="s">
        <v>283</v>
      </c>
      <c r="C15" s="149">
        <f>C16+C17</f>
        <v>5400</v>
      </c>
      <c r="D15" s="142">
        <v>1906.2</v>
      </c>
      <c r="E15" s="35" t="e">
        <f>D15/#REF!*100</f>
        <v>#REF!</v>
      </c>
      <c r="G15">
        <v>5760.2</v>
      </c>
      <c r="H15" s="7">
        <v>405</v>
      </c>
    </row>
    <row r="16" spans="1:12" ht="37.5" x14ac:dyDescent="0.25">
      <c r="A16" s="178" t="s">
        <v>324</v>
      </c>
      <c r="B16" s="167" t="s">
        <v>281</v>
      </c>
      <c r="C16" s="149">
        <v>1400</v>
      </c>
      <c r="D16" s="142"/>
      <c r="E16" s="35"/>
      <c r="H16" s="7"/>
    </row>
    <row r="17" spans="1:11" ht="56.25" x14ac:dyDescent="0.25">
      <c r="A17" s="178" t="s">
        <v>325</v>
      </c>
      <c r="B17" s="284" t="s">
        <v>284</v>
      </c>
      <c r="C17" s="149">
        <v>4000</v>
      </c>
      <c r="D17" s="142"/>
      <c r="E17" s="35"/>
      <c r="H17" s="7"/>
    </row>
    <row r="18" spans="1:11" ht="56.25" x14ac:dyDescent="0.25">
      <c r="A18" s="178" t="s">
        <v>218</v>
      </c>
      <c r="B18" s="167" t="s">
        <v>217</v>
      </c>
      <c r="C18" s="143">
        <v>2578.5</v>
      </c>
      <c r="D18" s="142">
        <v>249.2</v>
      </c>
      <c r="E18" s="35" t="e">
        <f>D18/#REF!*100</f>
        <v>#REF!</v>
      </c>
      <c r="G18">
        <v>1652.9</v>
      </c>
      <c r="H18" s="7">
        <v>466.80000000000018</v>
      </c>
    </row>
    <row r="19" spans="1:11" ht="78.75" customHeight="1" x14ac:dyDescent="0.25">
      <c r="A19" s="178" t="s">
        <v>326</v>
      </c>
      <c r="B19" s="232" t="s">
        <v>269</v>
      </c>
      <c r="C19" s="255">
        <v>60</v>
      </c>
      <c r="D19" s="142"/>
      <c r="E19" s="35"/>
      <c r="H19" s="7"/>
    </row>
    <row r="20" spans="1:11" ht="37.5" x14ac:dyDescent="0.3">
      <c r="A20" s="254" t="s">
        <v>327</v>
      </c>
      <c r="B20" s="233" t="s">
        <v>287</v>
      </c>
      <c r="C20" s="255">
        <v>40</v>
      </c>
      <c r="D20" s="142"/>
      <c r="E20" s="35"/>
      <c r="H20" s="7"/>
    </row>
    <row r="21" spans="1:11" ht="18.75" x14ac:dyDescent="0.25">
      <c r="A21" s="179" t="s">
        <v>214</v>
      </c>
      <c r="B21" s="147" t="s">
        <v>213</v>
      </c>
      <c r="C21" s="258">
        <f>C22+C24+C25+C23</f>
        <v>8250.2999999999993</v>
      </c>
      <c r="D21" s="139">
        <f>D22+D24+D25+D23</f>
        <v>5716.69</v>
      </c>
      <c r="E21" s="36" t="e">
        <f>D21/#REF!*100</f>
        <v>#REF!</v>
      </c>
      <c r="G21">
        <v>8542.4</v>
      </c>
      <c r="H21" s="7">
        <v>0</v>
      </c>
    </row>
    <row r="22" spans="1:11" ht="37.5" customHeight="1" x14ac:dyDescent="0.25">
      <c r="A22" s="178" t="s">
        <v>288</v>
      </c>
      <c r="B22" s="260" t="s">
        <v>212</v>
      </c>
      <c r="C22" s="256">
        <f>'Прил 2'!C12+'Прил 3'!C12</f>
        <v>8024.8</v>
      </c>
      <c r="D22" s="142">
        <v>3538</v>
      </c>
      <c r="E22" s="35" t="e">
        <f>D22/#REF!*100</f>
        <v>#REF!</v>
      </c>
      <c r="F22" s="145" t="s">
        <v>211</v>
      </c>
      <c r="G22">
        <v>6126.7</v>
      </c>
      <c r="H22" s="7">
        <v>0</v>
      </c>
    </row>
    <row r="23" spans="1:11" ht="40.5" hidden="1" customHeight="1" x14ac:dyDescent="0.25">
      <c r="A23" s="259" t="s">
        <v>289</v>
      </c>
      <c r="B23" s="144" t="s">
        <v>210</v>
      </c>
      <c r="C23" s="143">
        <v>0</v>
      </c>
      <c r="D23" s="146">
        <f>1444.1+639.9</f>
        <v>2084</v>
      </c>
      <c r="E23" s="35" t="e">
        <f>D23/#REF!*100</f>
        <v>#REF!</v>
      </c>
      <c r="F23" s="145"/>
      <c r="G23">
        <v>2248.4</v>
      </c>
      <c r="H23" s="7">
        <v>0</v>
      </c>
    </row>
    <row r="24" spans="1:11" ht="57.75" customHeight="1" x14ac:dyDescent="0.25">
      <c r="A24" s="259" t="s">
        <v>290</v>
      </c>
      <c r="B24" s="144" t="s">
        <v>209</v>
      </c>
      <c r="C24" s="143">
        <f>'Прил 2'!C16</f>
        <v>221.7</v>
      </c>
      <c r="D24" s="142">
        <v>94.7</v>
      </c>
      <c r="E24" s="35" t="e">
        <f>D24/#REF!*100</f>
        <v>#REF!</v>
      </c>
      <c r="F24" s="145"/>
      <c r="G24">
        <v>167.4</v>
      </c>
      <c r="H24" s="7">
        <v>0</v>
      </c>
      <c r="J24">
        <v>19100</v>
      </c>
    </row>
    <row r="25" spans="1:11" ht="38.25" customHeight="1" x14ac:dyDescent="0.25">
      <c r="A25" s="259" t="s">
        <v>291</v>
      </c>
      <c r="B25" s="144" t="s">
        <v>208</v>
      </c>
      <c r="C25" s="143">
        <f>'Прил 2'!C18</f>
        <v>3.8</v>
      </c>
      <c r="D25" s="142">
        <v>-0.01</v>
      </c>
      <c r="E25" s="35" t="e">
        <f>D25/#REF!*100</f>
        <v>#REF!</v>
      </c>
      <c r="F25" s="141" t="s">
        <v>207</v>
      </c>
      <c r="G25">
        <v>-0.1</v>
      </c>
      <c r="H25" s="7">
        <v>0</v>
      </c>
      <c r="K25" s="7"/>
    </row>
    <row r="26" spans="1:11" ht="18.75" x14ac:dyDescent="0.25">
      <c r="A26" s="335" t="s">
        <v>206</v>
      </c>
      <c r="B26" s="335"/>
      <c r="C26" s="258">
        <f>C11+C21</f>
        <v>20931.5</v>
      </c>
      <c r="D26" s="139">
        <f>D21+D11</f>
        <v>9488.99</v>
      </c>
      <c r="E26" s="36" t="e">
        <f>D26/#REF!*100</f>
        <v>#REF!</v>
      </c>
      <c r="G26">
        <v>22561.249999999996</v>
      </c>
      <c r="H26" s="7">
        <v>-19438</v>
      </c>
    </row>
    <row r="27" spans="1:11" x14ac:dyDescent="0.25">
      <c r="G27" s="7">
        <f>G26-C26</f>
        <v>1629.7499999999964</v>
      </c>
    </row>
    <row r="28" spans="1:11" ht="18.75" x14ac:dyDescent="0.25">
      <c r="A28" s="337"/>
      <c r="B28" s="337"/>
      <c r="E28" s="7"/>
    </row>
  </sheetData>
  <mergeCells count="5">
    <mergeCell ref="A26:B26"/>
    <mergeCell ref="A8:C8"/>
    <mergeCell ref="A28:B28"/>
    <mergeCell ref="B5:C5"/>
    <mergeCell ref="A7:C7"/>
  </mergeCells>
  <phoneticPr fontId="33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="70" zoomScaleNormal="70" workbookViewId="0">
      <selection activeCell="G19" sqref="G19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82" t="s">
        <v>50</v>
      </c>
    </row>
    <row r="2" spans="1:5" ht="15.75" x14ac:dyDescent="0.25">
      <c r="C2" s="182" t="s">
        <v>0</v>
      </c>
    </row>
    <row r="3" spans="1:5" ht="15.75" x14ac:dyDescent="0.25">
      <c r="C3" s="182" t="s">
        <v>1</v>
      </c>
    </row>
    <row r="4" spans="1:5" ht="15.75" x14ac:dyDescent="0.25">
      <c r="C4" s="182" t="s">
        <v>2</v>
      </c>
    </row>
    <row r="5" spans="1:5" x14ac:dyDescent="0.25">
      <c r="C5" s="180"/>
    </row>
    <row r="6" spans="1:5" ht="18.75" x14ac:dyDescent="0.3">
      <c r="A6" s="340" t="s">
        <v>261</v>
      </c>
      <c r="B6" s="341"/>
      <c r="C6" s="341"/>
      <c r="D6" s="183"/>
    </row>
    <row r="7" spans="1:5" ht="18.75" customHeight="1" x14ac:dyDescent="0.3">
      <c r="C7" s="184" t="s">
        <v>3</v>
      </c>
      <c r="D7" s="185"/>
    </row>
    <row r="8" spans="1:5" ht="37.5" x14ac:dyDescent="0.25">
      <c r="A8" s="186" t="s">
        <v>222</v>
      </c>
      <c r="B8" s="186" t="s">
        <v>221</v>
      </c>
      <c r="C8" s="187" t="s">
        <v>159</v>
      </c>
    </row>
    <row r="9" spans="1:5" ht="18.75" x14ac:dyDescent="0.3">
      <c r="A9" s="188">
        <v>1</v>
      </c>
      <c r="B9" s="188">
        <v>2</v>
      </c>
      <c r="C9" s="189">
        <v>3</v>
      </c>
    </row>
    <row r="10" spans="1:5" ht="25.5" customHeight="1" x14ac:dyDescent="0.25">
      <c r="A10" s="190" t="s">
        <v>253</v>
      </c>
      <c r="B10" s="191" t="s">
        <v>213</v>
      </c>
      <c r="C10" s="192">
        <f>C11</f>
        <v>7024</v>
      </c>
    </row>
    <row r="11" spans="1:5" ht="56.25" x14ac:dyDescent="0.25">
      <c r="A11" s="193" t="s">
        <v>254</v>
      </c>
      <c r="B11" s="194" t="s">
        <v>255</v>
      </c>
      <c r="C11" s="195">
        <f>C12+C15</f>
        <v>7024</v>
      </c>
    </row>
    <row r="12" spans="1:5" ht="40.5" customHeight="1" x14ac:dyDescent="0.25">
      <c r="A12" s="259" t="s">
        <v>318</v>
      </c>
      <c r="B12" s="210" t="s">
        <v>256</v>
      </c>
      <c r="C12" s="195">
        <f>C13</f>
        <v>6798.5</v>
      </c>
    </row>
    <row r="13" spans="1:5" ht="37.5" x14ac:dyDescent="0.25">
      <c r="A13" s="259" t="s">
        <v>319</v>
      </c>
      <c r="B13" s="210" t="s">
        <v>257</v>
      </c>
      <c r="C13" s="195">
        <f>C14</f>
        <v>6798.5</v>
      </c>
    </row>
    <row r="14" spans="1:5" ht="56.25" x14ac:dyDescent="0.25">
      <c r="A14" s="259" t="s">
        <v>288</v>
      </c>
      <c r="B14" s="260" t="s">
        <v>212</v>
      </c>
      <c r="C14" s="195">
        <v>6798.5</v>
      </c>
      <c r="D14" s="7">
        <v>-17600</v>
      </c>
    </row>
    <row r="15" spans="1:5" ht="37.5" x14ac:dyDescent="0.25">
      <c r="A15" s="259" t="s">
        <v>320</v>
      </c>
      <c r="B15" s="197" t="s">
        <v>258</v>
      </c>
      <c r="C15" s="198">
        <f>C16+C18</f>
        <v>225.5</v>
      </c>
      <c r="E15" s="7"/>
    </row>
    <row r="16" spans="1:5" ht="75" x14ac:dyDescent="0.25">
      <c r="A16" s="259" t="s">
        <v>317</v>
      </c>
      <c r="B16" s="197" t="s">
        <v>259</v>
      </c>
      <c r="C16" s="198">
        <f>C17</f>
        <v>221.7</v>
      </c>
    </row>
    <row r="17" spans="1:5" ht="93.75" x14ac:dyDescent="0.25">
      <c r="A17" s="259" t="s">
        <v>290</v>
      </c>
      <c r="B17" s="197" t="s">
        <v>209</v>
      </c>
      <c r="C17" s="320">
        <f>прил._6!K70</f>
        <v>221.7</v>
      </c>
      <c r="D17">
        <v>19100</v>
      </c>
    </row>
    <row r="18" spans="1:5" ht="56.25" x14ac:dyDescent="0.25">
      <c r="A18" s="259" t="s">
        <v>316</v>
      </c>
      <c r="B18" s="197" t="s">
        <v>260</v>
      </c>
      <c r="C18" s="198">
        <f>C19</f>
        <v>3.8</v>
      </c>
    </row>
    <row r="19" spans="1:5" ht="84" customHeight="1" x14ac:dyDescent="0.25">
      <c r="A19" s="259" t="s">
        <v>291</v>
      </c>
      <c r="B19" s="197" t="s">
        <v>208</v>
      </c>
      <c r="C19" s="198">
        <v>3.8</v>
      </c>
    </row>
    <row r="20" spans="1:5" ht="18.75" x14ac:dyDescent="0.25">
      <c r="A20" s="201"/>
      <c r="B20" s="202"/>
      <c r="C20" s="203"/>
      <c r="E20" s="7"/>
    </row>
    <row r="21" spans="1:5" ht="18.75" x14ac:dyDescent="0.25">
      <c r="A21" s="342"/>
      <c r="B21" s="339"/>
      <c r="C21" s="339"/>
    </row>
  </sheetData>
  <mergeCells count="2">
    <mergeCell ref="A6:C6"/>
    <mergeCell ref="A21:C21"/>
  </mergeCells>
  <phoneticPr fontId="33" type="noConversion"/>
  <pageMargins left="0.7" right="0.7" top="0.75" bottom="0.75" header="0.3" footer="0.3"/>
  <pageSetup paperSize="9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zoomScale="70" zoomScaleNormal="70" workbookViewId="0">
      <selection activeCell="A18" sqref="A18:C1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82" t="s">
        <v>252</v>
      </c>
    </row>
    <row r="3" spans="1:3" ht="15.75" x14ac:dyDescent="0.25">
      <c r="C3" s="182" t="s">
        <v>0</v>
      </c>
    </row>
    <row r="4" spans="1:3" ht="15.75" x14ac:dyDescent="0.25">
      <c r="C4" s="182" t="s">
        <v>1</v>
      </c>
    </row>
    <row r="5" spans="1:3" ht="15.75" x14ac:dyDescent="0.25">
      <c r="C5" s="182" t="s">
        <v>2</v>
      </c>
    </row>
    <row r="6" spans="1:3" x14ac:dyDescent="0.25">
      <c r="C6" s="180"/>
    </row>
    <row r="8" spans="1:3" ht="52.5" customHeight="1" x14ac:dyDescent="0.3">
      <c r="A8" s="343" t="s">
        <v>267</v>
      </c>
      <c r="B8" s="344"/>
      <c r="C8" s="344"/>
    </row>
    <row r="9" spans="1:3" ht="18.75" customHeight="1" x14ac:dyDescent="0.3">
      <c r="C9" s="184" t="s">
        <v>3</v>
      </c>
    </row>
    <row r="10" spans="1:3" ht="37.5" x14ac:dyDescent="0.25">
      <c r="A10" s="204" t="s">
        <v>222</v>
      </c>
      <c r="B10" s="204" t="s">
        <v>221</v>
      </c>
      <c r="C10" s="205" t="s">
        <v>159</v>
      </c>
    </row>
    <row r="11" spans="1:3" ht="18.75" x14ac:dyDescent="0.3">
      <c r="A11" s="206">
        <v>1</v>
      </c>
      <c r="B11" s="206">
        <v>2</v>
      </c>
      <c r="C11" s="207">
        <v>3</v>
      </c>
    </row>
    <row r="12" spans="1:3" ht="23.25" customHeight="1" x14ac:dyDescent="0.25">
      <c r="A12" s="204" t="s">
        <v>253</v>
      </c>
      <c r="B12" s="208" t="s">
        <v>213</v>
      </c>
      <c r="C12" s="209">
        <f>C13</f>
        <v>1226.3</v>
      </c>
    </row>
    <row r="13" spans="1:3" ht="37.5" x14ac:dyDescent="0.25">
      <c r="A13" s="199" t="s">
        <v>254</v>
      </c>
      <c r="B13" s="200" t="s">
        <v>255</v>
      </c>
      <c r="C13" s="224">
        <f>C14</f>
        <v>1226.3</v>
      </c>
    </row>
    <row r="14" spans="1:3" ht="37.5" x14ac:dyDescent="0.25">
      <c r="A14" s="259" t="s">
        <v>328</v>
      </c>
      <c r="B14" s="210" t="s">
        <v>256</v>
      </c>
      <c r="C14" s="224">
        <f>C15</f>
        <v>1226.3</v>
      </c>
    </row>
    <row r="15" spans="1:3" ht="37.5" x14ac:dyDescent="0.25">
      <c r="A15" s="259" t="s">
        <v>319</v>
      </c>
      <c r="B15" s="210" t="s">
        <v>257</v>
      </c>
      <c r="C15" s="224">
        <f>C16</f>
        <v>1226.3</v>
      </c>
    </row>
    <row r="16" spans="1:3" ht="37.5" x14ac:dyDescent="0.25">
      <c r="A16" s="259" t="s">
        <v>288</v>
      </c>
      <c r="B16" s="210" t="s">
        <v>212</v>
      </c>
      <c r="C16" s="224">
        <v>1226.3</v>
      </c>
    </row>
    <row r="18" spans="1:3" ht="18.75" x14ac:dyDescent="0.25">
      <c r="A18" s="342"/>
      <c r="B18" s="339"/>
      <c r="C18" s="339"/>
    </row>
  </sheetData>
  <mergeCells count="2">
    <mergeCell ref="A8:C8"/>
    <mergeCell ref="A18:C18"/>
  </mergeCells>
  <phoneticPr fontId="33" type="noConversion"/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zoomScale="70" zoomScaleNormal="70" workbookViewId="0">
      <selection activeCell="M43" sqref="M43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46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  <col min="11" max="11" width="12.28515625" bestFit="1" customWidth="1"/>
    <col min="13" max="13" width="11.7109375" bestFit="1" customWidth="1"/>
  </cols>
  <sheetData>
    <row r="1" spans="1:15" ht="15.75" x14ac:dyDescent="0.25">
      <c r="D1" s="169" t="s">
        <v>202</v>
      </c>
    </row>
    <row r="2" spans="1:15" ht="15.75" x14ac:dyDescent="0.25">
      <c r="D2" s="61" t="s">
        <v>0</v>
      </c>
    </row>
    <row r="3" spans="1:15" ht="15.75" x14ac:dyDescent="0.25">
      <c r="D3" s="61" t="s">
        <v>1</v>
      </c>
    </row>
    <row r="4" spans="1:15" ht="15.75" x14ac:dyDescent="0.25">
      <c r="D4" s="61" t="s">
        <v>2</v>
      </c>
    </row>
    <row r="5" spans="1:15" x14ac:dyDescent="0.25">
      <c r="C5" s="338"/>
      <c r="D5" s="339"/>
    </row>
    <row r="6" spans="1:15" x14ac:dyDescent="0.25">
      <c r="H6" s="7"/>
    </row>
    <row r="7" spans="1:15" ht="37.5" customHeight="1" x14ac:dyDescent="0.25">
      <c r="A7" s="340" t="s">
        <v>268</v>
      </c>
      <c r="B7" s="340"/>
      <c r="C7" s="340"/>
      <c r="D7" s="340"/>
      <c r="E7" s="7"/>
    </row>
    <row r="8" spans="1:15" ht="18.75" x14ac:dyDescent="0.3">
      <c r="A8" s="1"/>
      <c r="D8" s="62" t="s">
        <v>3</v>
      </c>
    </row>
    <row r="9" spans="1:15" ht="56.25" x14ac:dyDescent="0.3">
      <c r="A9" s="2" t="s">
        <v>22</v>
      </c>
      <c r="B9" s="2" t="s">
        <v>5</v>
      </c>
      <c r="C9" s="2" t="s">
        <v>6</v>
      </c>
      <c r="D9" s="72" t="s">
        <v>159</v>
      </c>
      <c r="E9" s="37" t="s">
        <v>126</v>
      </c>
      <c r="F9" s="37" t="s">
        <v>125</v>
      </c>
    </row>
    <row r="10" spans="1:15" ht="18.75" x14ac:dyDescent="0.3">
      <c r="A10" s="3">
        <v>1</v>
      </c>
      <c r="B10" s="3">
        <v>2</v>
      </c>
      <c r="C10" s="3">
        <v>3</v>
      </c>
      <c r="D10" s="63">
        <v>4</v>
      </c>
      <c r="E10" s="38"/>
      <c r="F10" s="38"/>
      <c r="H10" s="7"/>
    </row>
    <row r="11" spans="1:15" ht="18.75" x14ac:dyDescent="0.3">
      <c r="A11" s="147" t="s">
        <v>7</v>
      </c>
      <c r="B11" s="4"/>
      <c r="C11" s="4"/>
      <c r="D11" s="227">
        <f>D12+D20+D22+D25+D28+D31+D33+D35+D38+D40</f>
        <v>22202.73</v>
      </c>
      <c r="E11" s="228" t="e">
        <f>E12+E20+E22+E25+E28+E31+E33+E35+E38+E40</f>
        <v>#REF!</v>
      </c>
      <c r="F11" s="229" t="e">
        <f>E11/#REF!*100</f>
        <v>#REF!</v>
      </c>
      <c r="G11" s="230">
        <v>21991.3</v>
      </c>
      <c r="H11" s="231">
        <f>G11-D11</f>
        <v>-211.43000000000029</v>
      </c>
      <c r="I11" s="230"/>
      <c r="J11" s="230"/>
      <c r="K11" s="230"/>
      <c r="L11" s="231"/>
      <c r="M11" s="230"/>
    </row>
    <row r="12" spans="1:15" ht="18.75" x14ac:dyDescent="0.3">
      <c r="A12" s="147" t="s">
        <v>8</v>
      </c>
      <c r="B12" s="4" t="s">
        <v>23</v>
      </c>
      <c r="C12" s="4" t="s">
        <v>24</v>
      </c>
      <c r="D12" s="73">
        <f>D13+D14+D15+D16+D18+D19+D17</f>
        <v>7098.2300000000005</v>
      </c>
      <c r="E12" s="9">
        <f>E13+E15+E16+E18+E19</f>
        <v>5022</v>
      </c>
      <c r="F12" s="36" t="e">
        <f>E12/#REF!*100</f>
        <v>#REF!</v>
      </c>
      <c r="G12">
        <v>22561.3</v>
      </c>
      <c r="H12" s="7">
        <f>G12-D11</f>
        <v>358.56999999999971</v>
      </c>
    </row>
    <row r="13" spans="1:15" ht="57" customHeight="1" x14ac:dyDescent="0.35">
      <c r="A13" s="274" t="str">
        <f>прил._6!B27</f>
        <v>Функционирование высшего должностного лица субъекта Российской Федерации и муниципального образования</v>
      </c>
      <c r="B13" s="324" t="s">
        <v>23</v>
      </c>
      <c r="C13" s="325" t="s">
        <v>25</v>
      </c>
      <c r="D13" s="326">
        <f>прил._6!K27</f>
        <v>821.73</v>
      </c>
      <c r="E13" s="74">
        <v>675</v>
      </c>
      <c r="F13" s="74">
        <v>675</v>
      </c>
      <c r="G13" s="74">
        <v>675</v>
      </c>
      <c r="H13" s="74">
        <v>675</v>
      </c>
      <c r="I13" s="74">
        <v>675</v>
      </c>
      <c r="J13" s="96">
        <v>675</v>
      </c>
      <c r="K13" s="101"/>
      <c r="L13" s="99"/>
      <c r="M13" s="323"/>
    </row>
    <row r="14" spans="1:15" ht="72.75" customHeight="1" x14ac:dyDescent="0.35">
      <c r="A14" s="275" t="s">
        <v>198</v>
      </c>
      <c r="B14" s="325" t="s">
        <v>23</v>
      </c>
      <c r="C14" s="325" t="s">
        <v>27</v>
      </c>
      <c r="D14" s="326">
        <f>прил._6!K15</f>
        <v>10</v>
      </c>
      <c r="E14" s="74"/>
      <c r="F14" s="74"/>
      <c r="G14" s="74"/>
      <c r="H14" s="74"/>
      <c r="I14" s="74"/>
      <c r="J14" s="96"/>
      <c r="K14" s="101"/>
      <c r="L14" s="102"/>
      <c r="M14" s="322"/>
      <c r="O14" s="321"/>
    </row>
    <row r="15" spans="1:15" ht="75" x14ac:dyDescent="0.3">
      <c r="A15" s="276" t="str">
        <f>прил._6!B32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325" t="s">
        <v>23</v>
      </c>
      <c r="C15" s="325" t="s">
        <v>26</v>
      </c>
      <c r="D15" s="327">
        <f>прил._6!K32</f>
        <v>4681.9000000000005</v>
      </c>
      <c r="E15" s="75">
        <v>4243.8999999999996</v>
      </c>
      <c r="F15" s="75">
        <v>4243.8999999999996</v>
      </c>
      <c r="G15" s="75">
        <v>4243.8999999999996</v>
      </c>
      <c r="H15" s="75">
        <v>4243.8999999999996</v>
      </c>
      <c r="I15" s="75">
        <v>4243.8999999999996</v>
      </c>
      <c r="J15" s="97">
        <v>4243.8999999999996</v>
      </c>
      <c r="K15" s="102"/>
      <c r="L15" s="102"/>
    </row>
    <row r="16" spans="1:15" s="14" customFormat="1" ht="56.25" x14ac:dyDescent="0.3">
      <c r="A16" s="277" t="s">
        <v>49</v>
      </c>
      <c r="B16" s="325" t="s">
        <v>23</v>
      </c>
      <c r="C16" s="325" t="s">
        <v>29</v>
      </c>
      <c r="D16" s="327">
        <f>прил._6!K20+прил._6!K48</f>
        <v>133.4</v>
      </c>
      <c r="E16" s="75">
        <v>58.1</v>
      </c>
      <c r="F16" s="75">
        <v>58.1</v>
      </c>
      <c r="G16" s="75">
        <v>58.1</v>
      </c>
      <c r="H16" s="75">
        <v>58.1</v>
      </c>
      <c r="I16" s="75">
        <v>58.1</v>
      </c>
      <c r="J16" s="97">
        <v>58.1</v>
      </c>
      <c r="K16" s="102"/>
      <c r="L16" s="99"/>
    </row>
    <row r="17" spans="1:12" s="14" customFormat="1" ht="37.5" x14ac:dyDescent="0.3">
      <c r="A17" s="277" t="s">
        <v>275</v>
      </c>
      <c r="B17" s="10" t="s">
        <v>23</v>
      </c>
      <c r="C17" s="10" t="s">
        <v>30</v>
      </c>
      <c r="D17" s="75">
        <v>300</v>
      </c>
      <c r="E17" s="75"/>
      <c r="F17" s="75"/>
      <c r="G17" s="75"/>
      <c r="H17" s="75"/>
      <c r="I17" s="75"/>
      <c r="J17" s="97"/>
      <c r="K17" s="102"/>
      <c r="L17" s="99"/>
    </row>
    <row r="18" spans="1:12" ht="18.75" x14ac:dyDescent="0.3">
      <c r="A18" s="278" t="str">
        <f>прил._6!B53</f>
        <v>Резервные фонды</v>
      </c>
      <c r="B18" s="131" t="s">
        <v>23</v>
      </c>
      <c r="C18" s="131" t="s">
        <v>43</v>
      </c>
      <c r="D18" s="75">
        <f>прил._6!K53</f>
        <v>10</v>
      </c>
      <c r="E18" s="75">
        <v>5</v>
      </c>
      <c r="F18" s="75">
        <v>5</v>
      </c>
      <c r="G18" s="75">
        <v>5</v>
      </c>
      <c r="H18" s="75">
        <v>5</v>
      </c>
      <c r="I18" s="75">
        <v>5</v>
      </c>
      <c r="J18" s="97">
        <v>5</v>
      </c>
      <c r="K18" s="102"/>
      <c r="L18" s="99"/>
    </row>
    <row r="19" spans="1:12" ht="18.75" x14ac:dyDescent="0.3">
      <c r="A19" s="278" t="str">
        <f>прил._6!B58</f>
        <v>Другие общегосударственные расходы</v>
      </c>
      <c r="B19" s="131" t="s">
        <v>23</v>
      </c>
      <c r="C19" s="131" t="s">
        <v>42</v>
      </c>
      <c r="D19" s="75">
        <f>прил._6!K58</f>
        <v>1141.2</v>
      </c>
      <c r="E19" s="75">
        <v>40</v>
      </c>
      <c r="F19" s="75">
        <v>40</v>
      </c>
      <c r="G19" s="75">
        <v>40</v>
      </c>
      <c r="H19" s="75">
        <v>40</v>
      </c>
      <c r="I19" s="75">
        <v>40</v>
      </c>
      <c r="J19" s="97">
        <v>40</v>
      </c>
      <c r="K19" s="102">
        <v>1000800</v>
      </c>
      <c r="L19" s="99"/>
    </row>
    <row r="20" spans="1:12" ht="18.75" x14ac:dyDescent="0.3">
      <c r="A20" s="279" t="s">
        <v>9</v>
      </c>
      <c r="B20" s="11" t="s">
        <v>25</v>
      </c>
      <c r="C20" s="11" t="s">
        <v>24</v>
      </c>
      <c r="D20" s="317">
        <f>прил._6!K70</f>
        <v>221.7</v>
      </c>
      <c r="E20" s="12">
        <f>E21</f>
        <v>186</v>
      </c>
      <c r="F20" s="36" t="e">
        <f>E20/#REF!*100</f>
        <v>#REF!</v>
      </c>
      <c r="K20" s="99"/>
      <c r="L20" s="99"/>
    </row>
    <row r="21" spans="1:12" ht="18.75" x14ac:dyDescent="0.3">
      <c r="A21" s="276" t="s">
        <v>10</v>
      </c>
      <c r="B21" s="10" t="s">
        <v>25</v>
      </c>
      <c r="C21" s="10" t="s">
        <v>27</v>
      </c>
      <c r="D21" s="318">
        <f>прил._6!K71</f>
        <v>221.7</v>
      </c>
      <c r="E21" s="75">
        <v>186</v>
      </c>
      <c r="F21" s="75">
        <v>186</v>
      </c>
      <c r="G21" s="75">
        <v>186</v>
      </c>
      <c r="H21" s="75">
        <v>186</v>
      </c>
      <c r="I21" s="75">
        <v>186</v>
      </c>
      <c r="J21" s="97">
        <v>186</v>
      </c>
      <c r="K21" s="102">
        <v>19100</v>
      </c>
      <c r="L21" s="99"/>
    </row>
    <row r="22" spans="1:12" ht="37.5" x14ac:dyDescent="0.3">
      <c r="A22" s="279" t="s">
        <v>11</v>
      </c>
      <c r="B22" s="11" t="s">
        <v>27</v>
      </c>
      <c r="C22" s="11" t="s">
        <v>24</v>
      </c>
      <c r="D22" s="76">
        <f>прил._6!K78</f>
        <v>525</v>
      </c>
      <c r="E22" s="13">
        <f>E23+E24</f>
        <v>262.39999999999998</v>
      </c>
      <c r="F22" s="36" t="e">
        <f>E22/#REF!*100</f>
        <v>#REF!</v>
      </c>
      <c r="K22" s="99"/>
      <c r="L22" s="99"/>
    </row>
    <row r="23" spans="1:12" ht="56.25" x14ac:dyDescent="0.3">
      <c r="A23" s="276" t="s">
        <v>12</v>
      </c>
      <c r="B23" s="10" t="s">
        <v>27</v>
      </c>
      <c r="C23" s="10" t="s">
        <v>28</v>
      </c>
      <c r="D23" s="75">
        <f>прил._6!K79</f>
        <v>500</v>
      </c>
      <c r="E23" s="38">
        <v>262.39999999999998</v>
      </c>
      <c r="F23" s="35" t="e">
        <f>E23/#REF!*100</f>
        <v>#REF!</v>
      </c>
      <c r="G23" t="s">
        <v>130</v>
      </c>
      <c r="K23" s="99"/>
      <c r="L23" s="99"/>
    </row>
    <row r="24" spans="1:12" ht="44.25" customHeight="1" x14ac:dyDescent="0.3">
      <c r="A24" s="276" t="s">
        <v>13</v>
      </c>
      <c r="B24" s="10" t="s">
        <v>27</v>
      </c>
      <c r="C24" s="10">
        <v>14</v>
      </c>
      <c r="D24" s="75">
        <f>прил._6!K85</f>
        <v>25</v>
      </c>
      <c r="E24" s="38">
        <v>0</v>
      </c>
      <c r="F24" s="35" t="e">
        <f>E24/#REF!*100</f>
        <v>#REF!</v>
      </c>
      <c r="H24" t="s">
        <v>131</v>
      </c>
      <c r="K24" s="99"/>
      <c r="L24" s="99"/>
    </row>
    <row r="25" spans="1:12" ht="18.75" x14ac:dyDescent="0.3">
      <c r="A25" s="279" t="s">
        <v>14</v>
      </c>
      <c r="B25" s="11" t="s">
        <v>26</v>
      </c>
      <c r="C25" s="11" t="s">
        <v>24</v>
      </c>
      <c r="D25" s="76">
        <f>прил._6!K93</f>
        <v>3848.3</v>
      </c>
      <c r="E25" s="12" t="e">
        <f>#REF!+#REF!+E26+E27+#REF!</f>
        <v>#REF!</v>
      </c>
      <c r="F25" s="36" t="e">
        <f>E25/#REF!*100</f>
        <v>#REF!</v>
      </c>
      <c r="K25" s="99"/>
      <c r="L25" s="99"/>
    </row>
    <row r="26" spans="1:12" s="44" customFormat="1" ht="18.75" x14ac:dyDescent="0.3">
      <c r="A26" s="280" t="s">
        <v>96</v>
      </c>
      <c r="B26" s="43" t="s">
        <v>26</v>
      </c>
      <c r="C26" s="43" t="s">
        <v>28</v>
      </c>
      <c r="D26" s="77">
        <f>прил._6!K94</f>
        <v>3448.3</v>
      </c>
      <c r="E26" s="77">
        <v>3150</v>
      </c>
      <c r="F26" s="77">
        <v>3150</v>
      </c>
      <c r="G26" s="77">
        <v>3150</v>
      </c>
      <c r="H26" s="77">
        <v>3150</v>
      </c>
      <c r="I26" s="77">
        <v>3150</v>
      </c>
      <c r="J26" s="98">
        <v>3150</v>
      </c>
      <c r="K26" s="103"/>
      <c r="L26" s="100"/>
    </row>
    <row r="27" spans="1:12" ht="18.75" x14ac:dyDescent="0.3">
      <c r="A27" s="276" t="str">
        <f>прил._6!B103</f>
        <v>Связь и информатика</v>
      </c>
      <c r="B27" s="10" t="s">
        <v>26</v>
      </c>
      <c r="C27" s="10" t="s">
        <v>99</v>
      </c>
      <c r="D27" s="75">
        <f>прил._6!K103</f>
        <v>400</v>
      </c>
      <c r="E27" s="38">
        <v>156.80000000000001</v>
      </c>
      <c r="F27" s="35" t="e">
        <f>E27/#REF!*100</f>
        <v>#REF!</v>
      </c>
      <c r="K27" s="99"/>
      <c r="L27" s="99"/>
    </row>
    <row r="28" spans="1:12" ht="18.75" x14ac:dyDescent="0.3">
      <c r="A28" s="279" t="s">
        <v>15</v>
      </c>
      <c r="B28" s="11" t="s">
        <v>31</v>
      </c>
      <c r="C28" s="11" t="s">
        <v>24</v>
      </c>
      <c r="D28" s="76">
        <f>D29+D30</f>
        <v>3184.3999999999996</v>
      </c>
      <c r="E28" s="12">
        <f>E29+E30</f>
        <v>1863.7</v>
      </c>
      <c r="F28" s="36" t="e">
        <f>E28/#REF!*100</f>
        <v>#REF!</v>
      </c>
      <c r="K28" s="99"/>
      <c r="L28" s="99"/>
    </row>
    <row r="29" spans="1:12" ht="18.75" x14ac:dyDescent="0.3">
      <c r="A29" s="276" t="s">
        <v>16</v>
      </c>
      <c r="B29" s="10" t="s">
        <v>31</v>
      </c>
      <c r="C29" s="10" t="s">
        <v>25</v>
      </c>
      <c r="D29" s="75">
        <f>прил._6!K109</f>
        <v>1045.2</v>
      </c>
      <c r="E29" s="75">
        <v>243.5</v>
      </c>
      <c r="F29" s="75">
        <v>243.5</v>
      </c>
      <c r="G29" s="75">
        <v>243.5</v>
      </c>
      <c r="H29" s="75">
        <v>243.5</v>
      </c>
      <c r="I29" s="75">
        <v>243.5</v>
      </c>
      <c r="J29" s="97">
        <v>243.5</v>
      </c>
      <c r="K29" s="102"/>
      <c r="L29" s="99"/>
    </row>
    <row r="30" spans="1:12" ht="18.75" x14ac:dyDescent="0.3">
      <c r="A30" s="276" t="s">
        <v>17</v>
      </c>
      <c r="B30" s="10" t="s">
        <v>31</v>
      </c>
      <c r="C30" s="10" t="s">
        <v>27</v>
      </c>
      <c r="D30" s="75">
        <f>прил._6!K120</f>
        <v>2139.1999999999998</v>
      </c>
      <c r="E30" s="38">
        <v>1620.2</v>
      </c>
      <c r="F30" s="35" t="e">
        <f>E30/#REF!*100</f>
        <v>#REF!</v>
      </c>
      <c r="H30" s="64"/>
      <c r="K30" s="333">
        <v>-1000800</v>
      </c>
      <c r="L30" s="99"/>
    </row>
    <row r="31" spans="1:12" ht="18.75" x14ac:dyDescent="0.3">
      <c r="A31" s="279" t="s">
        <v>18</v>
      </c>
      <c r="B31" s="11" t="s">
        <v>30</v>
      </c>
      <c r="C31" s="11" t="s">
        <v>24</v>
      </c>
      <c r="D31" s="76">
        <f>прил._6!K134</f>
        <v>100</v>
      </c>
      <c r="E31" s="12">
        <f>E32</f>
        <v>186.7</v>
      </c>
      <c r="F31" s="36" t="e">
        <f>E31/#REF!*100</f>
        <v>#REF!</v>
      </c>
      <c r="K31" s="99"/>
      <c r="L31" s="99"/>
    </row>
    <row r="32" spans="1:12" ht="18.75" x14ac:dyDescent="0.3">
      <c r="A32" s="276" t="s">
        <v>178</v>
      </c>
      <c r="B32" s="10" t="s">
        <v>30</v>
      </c>
      <c r="C32" s="10" t="s">
        <v>30</v>
      </c>
      <c r="D32" s="75">
        <f>прил._6!K135</f>
        <v>100</v>
      </c>
      <c r="E32" s="38">
        <v>186.7</v>
      </c>
      <c r="F32" s="35" t="e">
        <f>E32/#REF!*100</f>
        <v>#REF!</v>
      </c>
      <c r="K32" s="99"/>
      <c r="L32" s="99"/>
    </row>
    <row r="33" spans="1:12" ht="18.75" x14ac:dyDescent="0.3">
      <c r="A33" s="282" t="s">
        <v>19</v>
      </c>
      <c r="B33" s="132" t="s">
        <v>32</v>
      </c>
      <c r="C33" s="132" t="s">
        <v>24</v>
      </c>
      <c r="D33" s="76">
        <f>прил._6!K140</f>
        <v>6315.1</v>
      </c>
      <c r="E33" s="12">
        <f>E34</f>
        <v>2141.6999999999998</v>
      </c>
      <c r="F33" s="36" t="e">
        <f>E33/#REF!*100</f>
        <v>#REF!</v>
      </c>
      <c r="K33" s="99"/>
      <c r="L33" s="99"/>
    </row>
    <row r="34" spans="1:12" ht="18.75" x14ac:dyDescent="0.3">
      <c r="A34" s="281" t="s">
        <v>20</v>
      </c>
      <c r="B34" s="131" t="s">
        <v>32</v>
      </c>
      <c r="C34" s="131" t="s">
        <v>23</v>
      </c>
      <c r="D34" s="75">
        <f>прил._6!K141</f>
        <v>6315.1</v>
      </c>
      <c r="E34" s="38">
        <v>2141.6999999999998</v>
      </c>
      <c r="F34" s="35" t="e">
        <f>E34/#REF!*100</f>
        <v>#REF!</v>
      </c>
      <c r="K34" s="99"/>
      <c r="L34" s="99"/>
    </row>
    <row r="35" spans="1:12" ht="18.75" x14ac:dyDescent="0.3">
      <c r="A35" s="283" t="s">
        <v>39</v>
      </c>
      <c r="B35" s="39">
        <v>10</v>
      </c>
      <c r="C35" s="40" t="s">
        <v>127</v>
      </c>
      <c r="D35" s="76">
        <f>прил._6!K150</f>
        <v>410</v>
      </c>
      <c r="E35" s="8">
        <f>E36</f>
        <v>370</v>
      </c>
      <c r="F35" s="36" t="e">
        <f>E35/#REF!*100</f>
        <v>#REF!</v>
      </c>
      <c r="K35" s="99"/>
      <c r="L35" s="99"/>
    </row>
    <row r="36" spans="1:12" ht="18.75" x14ac:dyDescent="0.3">
      <c r="A36" s="275" t="s">
        <v>40</v>
      </c>
      <c r="B36" s="41">
        <v>10</v>
      </c>
      <c r="C36" s="42" t="s">
        <v>128</v>
      </c>
      <c r="D36" s="75">
        <f>прил._6!K151</f>
        <v>370</v>
      </c>
      <c r="E36" s="75">
        <v>370</v>
      </c>
      <c r="F36" s="75">
        <v>370</v>
      </c>
      <c r="G36" s="75">
        <v>370</v>
      </c>
      <c r="H36" s="75">
        <v>370</v>
      </c>
      <c r="I36" s="75">
        <v>370</v>
      </c>
      <c r="J36" s="97">
        <v>370</v>
      </c>
      <c r="K36" s="102"/>
      <c r="L36" s="99"/>
    </row>
    <row r="37" spans="1:12" ht="18.75" x14ac:dyDescent="0.3">
      <c r="A37" s="275" t="s">
        <v>118</v>
      </c>
      <c r="B37" s="41">
        <v>10</v>
      </c>
      <c r="C37" s="6" t="s">
        <v>27</v>
      </c>
      <c r="D37" s="75">
        <f>прил._6!K156</f>
        <v>40</v>
      </c>
      <c r="E37" s="75"/>
      <c r="F37" s="75"/>
      <c r="G37" s="102"/>
      <c r="H37" s="102"/>
      <c r="I37" s="102"/>
      <c r="J37" s="102"/>
      <c r="K37" s="102"/>
      <c r="L37" s="99"/>
    </row>
    <row r="38" spans="1:12" ht="18.75" x14ac:dyDescent="0.3">
      <c r="A38" s="279" t="s">
        <v>179</v>
      </c>
      <c r="B38" s="11" t="s">
        <v>43</v>
      </c>
      <c r="C38" s="11" t="s">
        <v>24</v>
      </c>
      <c r="D38" s="76">
        <f>прил._6!K161</f>
        <v>400</v>
      </c>
      <c r="E38" s="12">
        <f>E39</f>
        <v>156.9</v>
      </c>
      <c r="F38" s="36" t="e">
        <f>E38/#REF!*100</f>
        <v>#REF!</v>
      </c>
      <c r="K38" s="99"/>
      <c r="L38" s="99"/>
    </row>
    <row r="39" spans="1:12" ht="18.75" x14ac:dyDescent="0.3">
      <c r="A39" s="276" t="s">
        <v>21</v>
      </c>
      <c r="B39" s="10" t="s">
        <v>43</v>
      </c>
      <c r="C39" s="10" t="s">
        <v>25</v>
      </c>
      <c r="D39" s="75">
        <f>прил._6!K162</f>
        <v>400</v>
      </c>
      <c r="E39" s="38">
        <v>156.9</v>
      </c>
      <c r="F39" s="35" t="e">
        <f>E39/#REF!*100</f>
        <v>#REF!</v>
      </c>
      <c r="H39" t="s">
        <v>129</v>
      </c>
      <c r="K39" s="99"/>
      <c r="L39" s="99"/>
    </row>
    <row r="40" spans="1:12" ht="18.75" x14ac:dyDescent="0.3">
      <c r="A40" s="283" t="s">
        <v>45</v>
      </c>
      <c r="B40" s="5" t="s">
        <v>41</v>
      </c>
      <c r="C40" s="5" t="s">
        <v>24</v>
      </c>
      <c r="D40" s="76">
        <f>прил._6!K168</f>
        <v>100</v>
      </c>
      <c r="E40" s="8" t="e">
        <f>#REF!+E41</f>
        <v>#REF!</v>
      </c>
      <c r="F40" s="36" t="e">
        <f>E40/#REF!*100</f>
        <v>#REF!</v>
      </c>
      <c r="K40" s="99"/>
      <c r="L40" s="99"/>
    </row>
    <row r="41" spans="1:12" ht="18.75" x14ac:dyDescent="0.3">
      <c r="A41" s="274" t="s">
        <v>46</v>
      </c>
      <c r="B41" s="6">
        <v>12</v>
      </c>
      <c r="C41" s="6" t="s">
        <v>25</v>
      </c>
      <c r="D41" s="75">
        <v>100</v>
      </c>
      <c r="E41" s="102"/>
      <c r="F41" s="102"/>
      <c r="G41" s="102"/>
      <c r="H41" s="102"/>
      <c r="I41" s="102"/>
      <c r="J41" s="102"/>
      <c r="K41" s="102"/>
      <c r="L41" s="99"/>
    </row>
    <row r="42" spans="1:12" ht="18.75" x14ac:dyDescent="0.3">
      <c r="E42" s="65"/>
      <c r="F42" s="66"/>
      <c r="K42" s="104"/>
      <c r="L42" s="99"/>
    </row>
    <row r="44" spans="1:12" ht="15" customHeight="1" x14ac:dyDescent="0.25">
      <c r="A44" s="45"/>
      <c r="B44" s="45"/>
      <c r="C44" s="45"/>
    </row>
  </sheetData>
  <mergeCells count="2">
    <mergeCell ref="A7:D7"/>
    <mergeCell ref="C5:D5"/>
  </mergeCells>
  <phoneticPr fontId="33" type="noConversion"/>
  <pageMargins left="0.70866141732283472" right="0.21" top="0.34" bottom="0.32" header="0.31496062992125984" footer="0.31496062992125984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37"/>
  <sheetViews>
    <sheetView zoomScale="84" zoomScaleNormal="84" zoomScaleSheetLayoutView="100" workbookViewId="0">
      <selection activeCell="B136" sqref="B136:H136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245" width="9.140625" style="15" customWidth="1"/>
    <col min="246" max="246" width="3.85546875" style="15" customWidth="1"/>
    <col min="247" max="16384" width="45.28515625" style="15"/>
  </cols>
  <sheetData>
    <row r="1" spans="1:8" x14ac:dyDescent="0.25">
      <c r="B1"/>
      <c r="C1" s="349" t="s">
        <v>341</v>
      </c>
      <c r="D1" s="349"/>
      <c r="E1" s="349"/>
      <c r="F1" s="349"/>
      <c r="G1" s="349"/>
      <c r="H1" s="349"/>
    </row>
    <row r="2" spans="1:8" x14ac:dyDescent="0.25">
      <c r="C2" s="349" t="s">
        <v>0</v>
      </c>
      <c r="D2" s="349"/>
      <c r="E2" s="349"/>
      <c r="F2" s="349"/>
      <c r="G2" s="349"/>
      <c r="H2" s="349"/>
    </row>
    <row r="3" spans="1:8" x14ac:dyDescent="0.25">
      <c r="C3" s="349" t="s">
        <v>123</v>
      </c>
      <c r="D3" s="349"/>
      <c r="E3" s="349"/>
      <c r="F3" s="349"/>
      <c r="G3" s="349"/>
      <c r="H3" s="349"/>
    </row>
    <row r="4" spans="1:8" x14ac:dyDescent="0.25">
      <c r="C4" s="349" t="s">
        <v>2</v>
      </c>
      <c r="D4" s="349"/>
      <c r="E4" s="349"/>
      <c r="F4" s="349"/>
      <c r="G4" s="349"/>
      <c r="H4" s="349"/>
    </row>
    <row r="5" spans="1:8" x14ac:dyDescent="0.25">
      <c r="C5" s="349"/>
      <c r="D5" s="349"/>
      <c r="E5" s="349"/>
      <c r="F5" s="349"/>
      <c r="G5" s="349"/>
      <c r="H5" s="349"/>
    </row>
    <row r="6" spans="1:8" ht="52.5" customHeight="1" x14ac:dyDescent="0.25">
      <c r="A6" s="350" t="s">
        <v>339</v>
      </c>
      <c r="B6" s="350"/>
      <c r="C6" s="350"/>
      <c r="D6" s="350"/>
      <c r="E6" s="350"/>
      <c r="F6" s="350"/>
      <c r="G6" s="350"/>
      <c r="H6" s="350"/>
    </row>
    <row r="7" spans="1:8" x14ac:dyDescent="0.25">
      <c r="H7" s="17" t="s">
        <v>59</v>
      </c>
    </row>
    <row r="8" spans="1:8" ht="42" customHeight="1" x14ac:dyDescent="0.25">
      <c r="A8" s="285" t="s">
        <v>60</v>
      </c>
      <c r="B8" s="285" t="s">
        <v>4</v>
      </c>
      <c r="C8" s="345" t="s">
        <v>33</v>
      </c>
      <c r="D8" s="345"/>
      <c r="E8" s="345"/>
      <c r="F8" s="345"/>
      <c r="G8" s="285" t="s">
        <v>34</v>
      </c>
      <c r="H8" s="71" t="s">
        <v>159</v>
      </c>
    </row>
    <row r="9" spans="1:8" ht="42" customHeight="1" x14ac:dyDescent="0.25">
      <c r="A9" s="285"/>
      <c r="B9" s="285"/>
      <c r="C9" s="285"/>
      <c r="D9" s="285"/>
      <c r="E9" s="285"/>
      <c r="F9" s="285"/>
      <c r="G9" s="285"/>
      <c r="H9" s="71"/>
    </row>
    <row r="10" spans="1:8" x14ac:dyDescent="0.25">
      <c r="A10" s="18">
        <v>1</v>
      </c>
      <c r="B10" s="18">
        <v>2</v>
      </c>
      <c r="C10" s="346">
        <v>6</v>
      </c>
      <c r="D10" s="346"/>
      <c r="E10" s="346"/>
      <c r="F10" s="346"/>
      <c r="G10" s="18">
        <v>7</v>
      </c>
      <c r="H10" s="18">
        <v>8</v>
      </c>
    </row>
    <row r="11" spans="1:8" ht="25.5" customHeight="1" x14ac:dyDescent="0.25">
      <c r="A11" s="19"/>
      <c r="B11" s="286" t="s">
        <v>63</v>
      </c>
      <c r="C11" s="88"/>
      <c r="D11" s="88"/>
      <c r="E11" s="88"/>
      <c r="F11" s="88"/>
      <c r="G11" s="19"/>
      <c r="H11" s="236">
        <f>H12+H16+H20+H31+H39+H45+H50+H54+H58+H62+H69+H79+H92+H96+H122+H126+H130</f>
        <v>22202.73</v>
      </c>
    </row>
    <row r="12" spans="1:8" s="21" customFormat="1" ht="42.75" x14ac:dyDescent="0.2">
      <c r="A12" s="20"/>
      <c r="B12" s="287" t="s">
        <v>176</v>
      </c>
      <c r="C12" s="82" t="s">
        <v>25</v>
      </c>
      <c r="D12" s="82" t="s">
        <v>66</v>
      </c>
      <c r="E12" s="82" t="s">
        <v>24</v>
      </c>
      <c r="F12" s="82" t="s">
        <v>134</v>
      </c>
      <c r="G12" s="82"/>
      <c r="H12" s="83">
        <f>H13</f>
        <v>50</v>
      </c>
    </row>
    <row r="13" spans="1:8" x14ac:dyDescent="0.25">
      <c r="A13" s="22"/>
      <c r="B13" s="105" t="s">
        <v>106</v>
      </c>
      <c r="C13" s="24" t="s">
        <v>25</v>
      </c>
      <c r="D13" s="24" t="s">
        <v>75</v>
      </c>
      <c r="E13" s="24" t="s">
        <v>24</v>
      </c>
      <c r="F13" s="24" t="s">
        <v>134</v>
      </c>
      <c r="G13" s="24"/>
      <c r="H13" s="30">
        <f>H15</f>
        <v>50</v>
      </c>
    </row>
    <row r="14" spans="1:8" ht="45" x14ac:dyDescent="0.25">
      <c r="A14" s="22"/>
      <c r="B14" s="105" t="s">
        <v>175</v>
      </c>
      <c r="C14" s="24" t="s">
        <v>25</v>
      </c>
      <c r="D14" s="24" t="s">
        <v>75</v>
      </c>
      <c r="E14" s="24" t="s">
        <v>24</v>
      </c>
      <c r="F14" s="24" t="s">
        <v>133</v>
      </c>
      <c r="G14" s="24"/>
      <c r="H14" s="30">
        <f>H15</f>
        <v>50</v>
      </c>
    </row>
    <row r="15" spans="1:8" ht="33.75" customHeight="1" x14ac:dyDescent="0.25">
      <c r="A15" s="22"/>
      <c r="B15" s="105" t="s">
        <v>80</v>
      </c>
      <c r="C15" s="24" t="s">
        <v>25</v>
      </c>
      <c r="D15" s="24" t="s">
        <v>75</v>
      </c>
      <c r="E15" s="24" t="s">
        <v>24</v>
      </c>
      <c r="F15" s="24" t="s">
        <v>133</v>
      </c>
      <c r="G15" s="24" t="s">
        <v>81</v>
      </c>
      <c r="H15" s="30">
        <f>прил._6!K98</f>
        <v>50</v>
      </c>
    </row>
    <row r="16" spans="1:8" s="21" customFormat="1" ht="42.75" x14ac:dyDescent="0.2">
      <c r="A16" s="20"/>
      <c r="B16" s="287" t="s">
        <v>292</v>
      </c>
      <c r="C16" s="82" t="s">
        <v>26</v>
      </c>
      <c r="D16" s="82" t="s">
        <v>66</v>
      </c>
      <c r="E16" s="82" t="s">
        <v>24</v>
      </c>
      <c r="F16" s="82" t="s">
        <v>134</v>
      </c>
      <c r="G16" s="82"/>
      <c r="H16" s="83">
        <f>H19</f>
        <v>3398.3</v>
      </c>
    </row>
    <row r="17" spans="1:8" ht="31.5" customHeight="1" x14ac:dyDescent="0.25">
      <c r="A17" s="22"/>
      <c r="B17" s="105" t="s">
        <v>293</v>
      </c>
      <c r="C17" s="24" t="s">
        <v>26</v>
      </c>
      <c r="D17" s="24" t="s">
        <v>75</v>
      </c>
      <c r="E17" s="24" t="s">
        <v>24</v>
      </c>
      <c r="F17" s="24" t="s">
        <v>134</v>
      </c>
      <c r="G17" s="24"/>
      <c r="H17" s="30">
        <f>H18</f>
        <v>3398.3</v>
      </c>
    </row>
    <row r="18" spans="1:8" ht="30" x14ac:dyDescent="0.25">
      <c r="A18" s="22"/>
      <c r="B18" s="107" t="str">
        <f>прил._6!B101</f>
        <v>Подпрограмма "Мероприятия, финансируемые за счет средств дорожного фонда"</v>
      </c>
      <c r="C18" s="24" t="s">
        <v>26</v>
      </c>
      <c r="D18" s="24" t="s">
        <v>75</v>
      </c>
      <c r="E18" s="24" t="s">
        <v>24</v>
      </c>
      <c r="F18" s="24" t="s">
        <v>135</v>
      </c>
      <c r="G18" s="24"/>
      <c r="H18" s="30">
        <f>H19</f>
        <v>3398.3</v>
      </c>
    </row>
    <row r="19" spans="1:8" s="28" customFormat="1" ht="28.5" customHeight="1" x14ac:dyDescent="0.25">
      <c r="A19" s="22"/>
      <c r="B19" s="105" t="s">
        <v>80</v>
      </c>
      <c r="C19" s="24" t="s">
        <v>26</v>
      </c>
      <c r="D19" s="24" t="s">
        <v>75</v>
      </c>
      <c r="E19" s="24" t="s">
        <v>24</v>
      </c>
      <c r="F19" s="24" t="s">
        <v>135</v>
      </c>
      <c r="G19" s="24" t="s">
        <v>81</v>
      </c>
      <c r="H19" s="30">
        <f>прил._6!K102</f>
        <v>3398.3</v>
      </c>
    </row>
    <row r="20" spans="1:8" s="28" customFormat="1" ht="57" customHeight="1" x14ac:dyDescent="0.25">
      <c r="A20" s="20"/>
      <c r="B20" s="287" t="str">
        <f>прил._6!B80</f>
        <v>Муниципальная программа "Обеспечение безопасности и развитие казачества в Новодмитриевском сельском поселении на 2018-2020 годы"</v>
      </c>
      <c r="C20" s="82" t="s">
        <v>31</v>
      </c>
      <c r="D20" s="82" t="s">
        <v>66</v>
      </c>
      <c r="E20" s="82" t="s">
        <v>24</v>
      </c>
      <c r="F20" s="82" t="s">
        <v>134</v>
      </c>
      <c r="G20" s="82"/>
      <c r="H20" s="83">
        <f>H21+H25+H28</f>
        <v>525</v>
      </c>
    </row>
    <row r="21" spans="1:8" s="28" customFormat="1" ht="48" customHeight="1" x14ac:dyDescent="0.25">
      <c r="A21" s="22"/>
      <c r="B21" s="107" t="s">
        <v>94</v>
      </c>
      <c r="C21" s="24" t="s">
        <v>31</v>
      </c>
      <c r="D21" s="24" t="s">
        <v>75</v>
      </c>
      <c r="E21" s="24" t="s">
        <v>24</v>
      </c>
      <c r="F21" s="24" t="s">
        <v>134</v>
      </c>
      <c r="G21" s="24"/>
      <c r="H21" s="30">
        <f>H22</f>
        <v>500</v>
      </c>
    </row>
    <row r="22" spans="1:8" ht="76.5" customHeight="1" x14ac:dyDescent="0.25">
      <c r="A22" s="22"/>
      <c r="B22" s="105" t="str">
        <f>прил._6!B82</f>
        <v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v>
      </c>
      <c r="C22" s="24" t="s">
        <v>31</v>
      </c>
      <c r="D22" s="24" t="s">
        <v>75</v>
      </c>
      <c r="E22" s="24" t="s">
        <v>24</v>
      </c>
      <c r="F22" s="24" t="s">
        <v>155</v>
      </c>
      <c r="G22" s="24"/>
      <c r="H22" s="30">
        <f>H23+H24</f>
        <v>500</v>
      </c>
    </row>
    <row r="23" spans="1:8" ht="75" customHeight="1" x14ac:dyDescent="0.25">
      <c r="A23" s="22"/>
      <c r="B23" s="57" t="s">
        <v>76</v>
      </c>
      <c r="C23" s="24" t="s">
        <v>31</v>
      </c>
      <c r="D23" s="24" t="s">
        <v>75</v>
      </c>
      <c r="E23" s="24" t="s">
        <v>24</v>
      </c>
      <c r="F23" s="24" t="s">
        <v>155</v>
      </c>
      <c r="G23" s="24" t="s">
        <v>77</v>
      </c>
      <c r="H23" s="30">
        <f>прил._6!K83</f>
        <v>355</v>
      </c>
    </row>
    <row r="24" spans="1:8" ht="30" customHeight="1" x14ac:dyDescent="0.25">
      <c r="A24" s="22"/>
      <c r="B24" s="105" t="s">
        <v>80</v>
      </c>
      <c r="C24" s="24" t="s">
        <v>31</v>
      </c>
      <c r="D24" s="24" t="s">
        <v>75</v>
      </c>
      <c r="E24" s="24" t="s">
        <v>24</v>
      </c>
      <c r="F24" s="24" t="s">
        <v>155</v>
      </c>
      <c r="G24" s="24" t="s">
        <v>81</v>
      </c>
      <c r="H24" s="30">
        <f>прил._6!K84</f>
        <v>145</v>
      </c>
    </row>
    <row r="25" spans="1:8" ht="46.5" customHeight="1" x14ac:dyDescent="0.25">
      <c r="A25" s="22"/>
      <c r="B25" s="106" t="s">
        <v>191</v>
      </c>
      <c r="C25" s="24" t="s">
        <v>31</v>
      </c>
      <c r="D25" s="24" t="s">
        <v>88</v>
      </c>
      <c r="E25" s="24" t="s">
        <v>24</v>
      </c>
      <c r="F25" s="24" t="s">
        <v>134</v>
      </c>
      <c r="G25" s="24"/>
      <c r="H25" s="30">
        <f>H26</f>
        <v>5</v>
      </c>
    </row>
    <row r="26" spans="1:8" ht="23.25" customHeight="1" x14ac:dyDescent="0.25">
      <c r="A26" s="22"/>
      <c r="B26" s="57" t="s">
        <v>132</v>
      </c>
      <c r="C26" s="24" t="s">
        <v>31</v>
      </c>
      <c r="D26" s="24" t="s">
        <v>88</v>
      </c>
      <c r="E26" s="24" t="s">
        <v>24</v>
      </c>
      <c r="F26" s="24" t="s">
        <v>157</v>
      </c>
      <c r="G26" s="24"/>
      <c r="H26" s="30">
        <f>H27</f>
        <v>5</v>
      </c>
    </row>
    <row r="27" spans="1:8" ht="31.5" customHeight="1" x14ac:dyDescent="0.25">
      <c r="A27" s="22"/>
      <c r="B27" s="106" t="s">
        <v>80</v>
      </c>
      <c r="C27" s="24" t="s">
        <v>31</v>
      </c>
      <c r="D27" s="24" t="s">
        <v>88</v>
      </c>
      <c r="E27" s="24" t="s">
        <v>24</v>
      </c>
      <c r="F27" s="24" t="s">
        <v>157</v>
      </c>
      <c r="G27" s="24" t="s">
        <v>81</v>
      </c>
      <c r="H27" s="30">
        <f>прил._6!K89</f>
        <v>5</v>
      </c>
    </row>
    <row r="28" spans="1:8" ht="17.25" customHeight="1" x14ac:dyDescent="0.25">
      <c r="A28" s="22"/>
      <c r="B28" s="105" t="s">
        <v>95</v>
      </c>
      <c r="C28" s="24" t="s">
        <v>31</v>
      </c>
      <c r="D28" s="24" t="s">
        <v>89</v>
      </c>
      <c r="E28" s="24" t="s">
        <v>24</v>
      </c>
      <c r="F28" s="24" t="s">
        <v>134</v>
      </c>
      <c r="G28" s="24"/>
      <c r="H28" s="30">
        <f>H29</f>
        <v>20</v>
      </c>
    </row>
    <row r="29" spans="1:8" ht="29.25" customHeight="1" x14ac:dyDescent="0.25">
      <c r="A29" s="22"/>
      <c r="B29" s="105" t="str">
        <f>прил._6!B91</f>
        <v>Подпрограмма "Поддержка и развитие казачества"</v>
      </c>
      <c r="C29" s="24" t="s">
        <v>31</v>
      </c>
      <c r="D29" s="24" t="s">
        <v>89</v>
      </c>
      <c r="E29" s="24" t="s">
        <v>24</v>
      </c>
      <c r="F29" s="24" t="s">
        <v>156</v>
      </c>
      <c r="G29" s="24"/>
      <c r="H29" s="30">
        <f>H30</f>
        <v>20</v>
      </c>
    </row>
    <row r="30" spans="1:8" ht="15.75" customHeight="1" x14ac:dyDescent="0.25">
      <c r="A30" s="22"/>
      <c r="B30" s="105" t="s">
        <v>82</v>
      </c>
      <c r="C30" s="24" t="s">
        <v>31</v>
      </c>
      <c r="D30" s="24" t="s">
        <v>89</v>
      </c>
      <c r="E30" s="24" t="s">
        <v>24</v>
      </c>
      <c r="F30" s="24" t="s">
        <v>156</v>
      </c>
      <c r="G30" s="24" t="s">
        <v>112</v>
      </c>
      <c r="H30" s="30">
        <f>прил._6!K92</f>
        <v>20</v>
      </c>
    </row>
    <row r="31" spans="1:8" ht="45" customHeight="1" x14ac:dyDescent="0.25">
      <c r="A31" s="20"/>
      <c r="B31" s="287" t="str">
        <f>прил._6!B142</f>
        <v>Муниципальная программа "Развитие культуры на 2018-2020 годы  в Новодмитриевском сельском поселении"</v>
      </c>
      <c r="C31" s="82" t="s">
        <v>29</v>
      </c>
      <c r="D31" s="82" t="s">
        <v>66</v>
      </c>
      <c r="E31" s="82" t="s">
        <v>24</v>
      </c>
      <c r="F31" s="82" t="s">
        <v>134</v>
      </c>
      <c r="G31" s="82"/>
      <c r="H31" s="83">
        <f>H32</f>
        <v>6315.1</v>
      </c>
    </row>
    <row r="32" spans="1:8" ht="15.75" customHeight="1" x14ac:dyDescent="0.25">
      <c r="A32" s="22"/>
      <c r="B32" s="93" t="s">
        <v>164</v>
      </c>
      <c r="C32" s="24" t="s">
        <v>29</v>
      </c>
      <c r="D32" s="24" t="s">
        <v>75</v>
      </c>
      <c r="E32" s="24" t="s">
        <v>24</v>
      </c>
      <c r="F32" s="24" t="s">
        <v>134</v>
      </c>
      <c r="G32" s="24"/>
      <c r="H32" s="30">
        <f>H33+H36</f>
        <v>6315.1</v>
      </c>
    </row>
    <row r="33" spans="1:8" ht="21.75" customHeight="1" x14ac:dyDescent="0.25">
      <c r="A33" s="26"/>
      <c r="B33" s="93" t="s">
        <v>113</v>
      </c>
      <c r="C33" s="24" t="s">
        <v>29</v>
      </c>
      <c r="D33" s="24" t="s">
        <v>75</v>
      </c>
      <c r="E33" s="226" t="s">
        <v>26</v>
      </c>
      <c r="F33" s="24" t="s">
        <v>134</v>
      </c>
      <c r="G33" s="24"/>
      <c r="H33" s="30">
        <f>H34</f>
        <v>6215.1</v>
      </c>
    </row>
    <row r="34" spans="1:8" ht="81" customHeight="1" x14ac:dyDescent="0.25">
      <c r="A34" s="22"/>
      <c r="B34" s="93" t="s">
        <v>192</v>
      </c>
      <c r="C34" s="174" t="s">
        <v>29</v>
      </c>
      <c r="D34" s="174" t="s">
        <v>75</v>
      </c>
      <c r="E34" s="226" t="s">
        <v>26</v>
      </c>
      <c r="F34" s="174" t="s">
        <v>136</v>
      </c>
      <c r="G34" s="174"/>
      <c r="H34" s="175">
        <f>H35</f>
        <v>6215.1</v>
      </c>
    </row>
    <row r="35" spans="1:8" ht="52.5" customHeight="1" x14ac:dyDescent="0.25">
      <c r="A35" s="22"/>
      <c r="B35" s="93" t="s">
        <v>161</v>
      </c>
      <c r="C35" s="174" t="s">
        <v>29</v>
      </c>
      <c r="D35" s="174" t="s">
        <v>75</v>
      </c>
      <c r="E35" s="226" t="s">
        <v>26</v>
      </c>
      <c r="F35" s="174" t="s">
        <v>136</v>
      </c>
      <c r="G35" s="174" t="s">
        <v>112</v>
      </c>
      <c r="H35" s="175">
        <f>прил._6!K146</f>
        <v>6215.1</v>
      </c>
    </row>
    <row r="36" spans="1:8" ht="28.5" customHeight="1" x14ac:dyDescent="0.25">
      <c r="A36" s="22"/>
      <c r="B36" s="107" t="s">
        <v>114</v>
      </c>
      <c r="C36" s="24" t="s">
        <v>29</v>
      </c>
      <c r="D36" s="24" t="s">
        <v>75</v>
      </c>
      <c r="E36" s="24" t="s">
        <v>32</v>
      </c>
      <c r="F36" s="24" t="s">
        <v>134</v>
      </c>
      <c r="G36" s="24"/>
      <c r="H36" s="30">
        <f>H37</f>
        <v>100</v>
      </c>
    </row>
    <row r="37" spans="1:8" ht="30.75" customHeight="1" x14ac:dyDescent="0.25">
      <c r="A37" s="22"/>
      <c r="B37" s="105" t="str">
        <f>прил._6!B148</f>
        <v>Мероприятия в сфере сохранения и развития культуры</v>
      </c>
      <c r="C37" s="24" t="s">
        <v>29</v>
      </c>
      <c r="D37" s="24" t="s">
        <v>75</v>
      </c>
      <c r="E37" s="24" t="s">
        <v>32</v>
      </c>
      <c r="F37" s="24" t="s">
        <v>138</v>
      </c>
      <c r="G37" s="24"/>
      <c r="H37" s="30">
        <f>H38</f>
        <v>100</v>
      </c>
    </row>
    <row r="38" spans="1:8" ht="27.75" customHeight="1" x14ac:dyDescent="0.25">
      <c r="A38" s="22"/>
      <c r="B38" s="105" t="s">
        <v>80</v>
      </c>
      <c r="C38" s="24" t="s">
        <v>29</v>
      </c>
      <c r="D38" s="24" t="s">
        <v>75</v>
      </c>
      <c r="E38" s="24" t="s">
        <v>32</v>
      </c>
      <c r="F38" s="24" t="s">
        <v>138</v>
      </c>
      <c r="G38" s="24" t="s">
        <v>81</v>
      </c>
      <c r="H38" s="30">
        <f>прил._6!K149</f>
        <v>100</v>
      </c>
    </row>
    <row r="39" spans="1:8" ht="60.75" customHeight="1" x14ac:dyDescent="0.25">
      <c r="A39" s="22"/>
      <c r="B39" s="287" t="str">
        <f>прил._6!B163</f>
        <v>Муниципальная программа "Развитие физической культуры и спорта в Новодмитриевском сельском поселении на 2015-2017 годы"</v>
      </c>
      <c r="C39" s="82" t="s">
        <v>32</v>
      </c>
      <c r="D39" s="82" t="s">
        <v>66</v>
      </c>
      <c r="E39" s="82" t="s">
        <v>24</v>
      </c>
      <c r="F39" s="82" t="s">
        <v>134</v>
      </c>
      <c r="G39" s="82"/>
      <c r="H39" s="83">
        <f>H40</f>
        <v>400</v>
      </c>
    </row>
    <row r="40" spans="1:8" ht="29.25" customHeight="1" x14ac:dyDescent="0.25">
      <c r="A40" s="22"/>
      <c r="B40" s="105" t="s">
        <v>119</v>
      </c>
      <c r="C40" s="24" t="s">
        <v>32</v>
      </c>
      <c r="D40" s="24" t="s">
        <v>75</v>
      </c>
      <c r="E40" s="24" t="s">
        <v>24</v>
      </c>
      <c r="F40" s="24" t="s">
        <v>134</v>
      </c>
      <c r="G40" s="24"/>
      <c r="H40" s="30">
        <f>H41</f>
        <v>400</v>
      </c>
    </row>
    <row r="41" spans="1:8" ht="29.25" customHeight="1" x14ac:dyDescent="0.25">
      <c r="A41" s="22"/>
      <c r="B41" s="105" t="s">
        <v>119</v>
      </c>
      <c r="C41" s="24" t="s">
        <v>32</v>
      </c>
      <c r="D41" s="24" t="s">
        <v>75</v>
      </c>
      <c r="E41" s="24" t="s">
        <v>27</v>
      </c>
      <c r="F41" s="24" t="s">
        <v>134</v>
      </c>
      <c r="G41" s="24"/>
      <c r="H41" s="30">
        <f>H42</f>
        <v>400</v>
      </c>
    </row>
    <row r="42" spans="1:8" ht="29.25" customHeight="1" x14ac:dyDescent="0.25">
      <c r="A42" s="22"/>
      <c r="B42" s="105" t="s">
        <v>119</v>
      </c>
      <c r="C42" s="24" t="s">
        <v>32</v>
      </c>
      <c r="D42" s="24" t="s">
        <v>75</v>
      </c>
      <c r="E42" s="24" t="s">
        <v>27</v>
      </c>
      <c r="F42" s="24" t="s">
        <v>139</v>
      </c>
      <c r="G42" s="24"/>
      <c r="H42" s="30">
        <f>H43+H44</f>
        <v>400</v>
      </c>
    </row>
    <row r="43" spans="1:8" ht="75" customHeight="1" x14ac:dyDescent="0.25">
      <c r="A43" s="22"/>
      <c r="B43" s="105" t="s">
        <v>76</v>
      </c>
      <c r="C43" s="24" t="s">
        <v>32</v>
      </c>
      <c r="D43" s="24" t="s">
        <v>75</v>
      </c>
      <c r="E43" s="24" t="s">
        <v>27</v>
      </c>
      <c r="F43" s="24" t="s">
        <v>139</v>
      </c>
      <c r="G43" s="24" t="s">
        <v>77</v>
      </c>
      <c r="H43" s="30">
        <f>прил._6!K166</f>
        <v>370</v>
      </c>
    </row>
    <row r="44" spans="1:8" ht="29.25" customHeight="1" x14ac:dyDescent="0.25">
      <c r="A44" s="22"/>
      <c r="B44" s="105" t="s">
        <v>80</v>
      </c>
      <c r="C44" s="24" t="s">
        <v>32</v>
      </c>
      <c r="D44" s="24" t="s">
        <v>75</v>
      </c>
      <c r="E44" s="24" t="s">
        <v>27</v>
      </c>
      <c r="F44" s="24" t="s">
        <v>139</v>
      </c>
      <c r="G44" s="24" t="s">
        <v>81</v>
      </c>
      <c r="H44" s="30">
        <f>прил._6!K167</f>
        <v>30</v>
      </c>
    </row>
    <row r="45" spans="1:8" ht="49.5" customHeight="1" x14ac:dyDescent="0.25">
      <c r="A45" s="20"/>
      <c r="B45" s="287" t="str">
        <f>прил._6!B136</f>
        <v>Муниципальная программа "Молодежь Северского района на 2018-2020 годы  в Новодмитриевском сельском поселении"</v>
      </c>
      <c r="C45" s="82" t="s">
        <v>99</v>
      </c>
      <c r="D45" s="82" t="s">
        <v>66</v>
      </c>
      <c r="E45" s="82" t="s">
        <v>24</v>
      </c>
      <c r="F45" s="82" t="s">
        <v>134</v>
      </c>
      <c r="G45" s="82"/>
      <c r="H45" s="83">
        <f>H46</f>
        <v>100</v>
      </c>
    </row>
    <row r="46" spans="1:8" ht="21" customHeight="1" x14ac:dyDescent="0.25">
      <c r="A46" s="22"/>
      <c r="B46" s="173" t="s">
        <v>52</v>
      </c>
      <c r="C46" s="174" t="s">
        <v>99</v>
      </c>
      <c r="D46" s="174" t="s">
        <v>75</v>
      </c>
      <c r="E46" s="174" t="s">
        <v>24</v>
      </c>
      <c r="F46" s="174" t="s">
        <v>134</v>
      </c>
      <c r="G46" s="24"/>
      <c r="H46" s="30">
        <f>H47</f>
        <v>100</v>
      </c>
    </row>
    <row r="47" spans="1:8" ht="48.75" customHeight="1" x14ac:dyDescent="0.25">
      <c r="A47" s="22"/>
      <c r="B47" s="173" t="s">
        <v>163</v>
      </c>
      <c r="C47" s="174" t="s">
        <v>99</v>
      </c>
      <c r="D47" s="174" t="s">
        <v>75</v>
      </c>
      <c r="E47" s="174" t="s">
        <v>23</v>
      </c>
      <c r="F47" s="174" t="s">
        <v>134</v>
      </c>
      <c r="G47" s="24"/>
      <c r="H47" s="30">
        <f>H48</f>
        <v>100</v>
      </c>
    </row>
    <row r="48" spans="1:8" ht="19.5" customHeight="1" x14ac:dyDescent="0.25">
      <c r="A48" s="22"/>
      <c r="B48" s="57" t="s">
        <v>37</v>
      </c>
      <c r="C48" s="174" t="s">
        <v>99</v>
      </c>
      <c r="D48" s="174" t="s">
        <v>75</v>
      </c>
      <c r="E48" s="174" t="s">
        <v>23</v>
      </c>
      <c r="F48" s="174" t="s">
        <v>140</v>
      </c>
      <c r="G48" s="24"/>
      <c r="H48" s="30">
        <f>H49</f>
        <v>100</v>
      </c>
    </row>
    <row r="49" spans="1:8" ht="29.25" customHeight="1" x14ac:dyDescent="0.25">
      <c r="A49" s="20"/>
      <c r="B49" s="57" t="s">
        <v>80</v>
      </c>
      <c r="C49" s="174" t="s">
        <v>99</v>
      </c>
      <c r="D49" s="174" t="s">
        <v>75</v>
      </c>
      <c r="E49" s="174" t="s">
        <v>23</v>
      </c>
      <c r="F49" s="174" t="s">
        <v>140</v>
      </c>
      <c r="G49" s="24" t="s">
        <v>81</v>
      </c>
      <c r="H49" s="30">
        <f>прил._6!K139</f>
        <v>100</v>
      </c>
    </row>
    <row r="50" spans="1:8" ht="60" customHeight="1" x14ac:dyDescent="0.25">
      <c r="A50" s="26"/>
      <c r="B50" s="287" t="str">
        <f>прил._6!B59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50" s="82" t="s">
        <v>43</v>
      </c>
      <c r="D50" s="82" t="s">
        <v>66</v>
      </c>
      <c r="E50" s="82" t="s">
        <v>24</v>
      </c>
      <c r="F50" s="82" t="s">
        <v>134</v>
      </c>
      <c r="G50" s="84"/>
      <c r="H50" s="83">
        <f>H51</f>
        <v>14.4</v>
      </c>
    </row>
    <row r="51" spans="1:8" ht="27.75" customHeight="1" x14ac:dyDescent="0.25">
      <c r="A51" s="26"/>
      <c r="B51" s="107" t="s">
        <v>91</v>
      </c>
      <c r="C51" s="24" t="s">
        <v>43</v>
      </c>
      <c r="D51" s="24" t="s">
        <v>75</v>
      </c>
      <c r="E51" s="24" t="s">
        <v>24</v>
      </c>
      <c r="F51" s="24" t="s">
        <v>134</v>
      </c>
      <c r="G51" s="27"/>
      <c r="H51" s="30">
        <f>H52</f>
        <v>14.4</v>
      </c>
    </row>
    <row r="52" spans="1:8" ht="33.75" customHeight="1" x14ac:dyDescent="0.25">
      <c r="A52" s="26"/>
      <c r="B52" s="107" t="s">
        <v>92</v>
      </c>
      <c r="C52" s="24" t="s">
        <v>43</v>
      </c>
      <c r="D52" s="24" t="s">
        <v>75</v>
      </c>
      <c r="E52" s="24" t="s">
        <v>24</v>
      </c>
      <c r="F52" s="24" t="s">
        <v>141</v>
      </c>
      <c r="G52" s="27"/>
      <c r="H52" s="30">
        <f>H53</f>
        <v>14.4</v>
      </c>
    </row>
    <row r="53" spans="1:8" ht="28.5" customHeight="1" x14ac:dyDescent="0.25">
      <c r="A53" s="26"/>
      <c r="B53" s="105" t="s">
        <v>80</v>
      </c>
      <c r="C53" s="24" t="s">
        <v>43</v>
      </c>
      <c r="D53" s="24" t="s">
        <v>75</v>
      </c>
      <c r="E53" s="24" t="s">
        <v>24</v>
      </c>
      <c r="F53" s="24" t="s">
        <v>141</v>
      </c>
      <c r="G53" s="27" t="s">
        <v>81</v>
      </c>
      <c r="H53" s="30">
        <f>прил._6!K62</f>
        <v>14.4</v>
      </c>
    </row>
    <row r="54" spans="1:8" s="21" customFormat="1" ht="72" customHeight="1" x14ac:dyDescent="0.2">
      <c r="A54" s="23"/>
      <c r="B54" s="288" t="s">
        <v>173</v>
      </c>
      <c r="C54" s="49" t="s">
        <v>41</v>
      </c>
      <c r="D54" s="49" t="s">
        <v>66</v>
      </c>
      <c r="E54" s="49" t="s">
        <v>24</v>
      </c>
      <c r="F54" s="49" t="s">
        <v>134</v>
      </c>
      <c r="G54" s="84"/>
      <c r="H54" s="83">
        <f>H55</f>
        <v>40</v>
      </c>
    </row>
    <row r="55" spans="1:8" ht="30" customHeight="1" x14ac:dyDescent="0.25">
      <c r="A55" s="26"/>
      <c r="B55" s="94" t="s">
        <v>174</v>
      </c>
      <c r="C55" s="174" t="s">
        <v>41</v>
      </c>
      <c r="D55" s="174" t="s">
        <v>75</v>
      </c>
      <c r="E55" s="174" t="s">
        <v>24</v>
      </c>
      <c r="F55" s="174" t="s">
        <v>134</v>
      </c>
      <c r="G55" s="27"/>
      <c r="H55" s="30">
        <f>H56</f>
        <v>40</v>
      </c>
    </row>
    <row r="56" spans="1:8" ht="30" customHeight="1" x14ac:dyDescent="0.25">
      <c r="A56" s="26"/>
      <c r="B56" s="94" t="s">
        <v>174</v>
      </c>
      <c r="C56" s="174" t="s">
        <v>41</v>
      </c>
      <c r="D56" s="174" t="s">
        <v>75</v>
      </c>
      <c r="E56" s="174" t="s">
        <v>24</v>
      </c>
      <c r="F56" s="174" t="s">
        <v>162</v>
      </c>
      <c r="G56" s="27"/>
      <c r="H56" s="30">
        <f>H57</f>
        <v>40</v>
      </c>
    </row>
    <row r="57" spans="1:8" ht="44.25" customHeight="1" x14ac:dyDescent="0.25">
      <c r="A57" s="26"/>
      <c r="B57" s="94" t="s">
        <v>111</v>
      </c>
      <c r="C57" s="174" t="s">
        <v>41</v>
      </c>
      <c r="D57" s="174" t="s">
        <v>75</v>
      </c>
      <c r="E57" s="174" t="s">
        <v>24</v>
      </c>
      <c r="F57" s="174" t="s">
        <v>162</v>
      </c>
      <c r="G57" s="27" t="s">
        <v>112</v>
      </c>
      <c r="H57" s="30">
        <f>прил._6!K160</f>
        <v>40</v>
      </c>
    </row>
    <row r="58" spans="1:8" ht="66" customHeight="1" x14ac:dyDescent="0.25">
      <c r="A58" s="26"/>
      <c r="B58" s="288" t="s">
        <v>249</v>
      </c>
      <c r="C58" s="49" t="s">
        <v>42</v>
      </c>
      <c r="D58" s="49" t="s">
        <v>66</v>
      </c>
      <c r="E58" s="49" t="s">
        <v>24</v>
      </c>
      <c r="F58" s="49" t="s">
        <v>134</v>
      </c>
      <c r="G58" s="27"/>
      <c r="H58" s="83">
        <f>H59</f>
        <v>70</v>
      </c>
    </row>
    <row r="59" spans="1:8" ht="30" customHeight="1" x14ac:dyDescent="0.25">
      <c r="A59" s="26"/>
      <c r="B59" s="107" t="s">
        <v>203</v>
      </c>
      <c r="C59" s="174" t="s">
        <v>42</v>
      </c>
      <c r="D59" s="174" t="s">
        <v>75</v>
      </c>
      <c r="E59" s="174" t="s">
        <v>24</v>
      </c>
      <c r="F59" s="174" t="s">
        <v>134</v>
      </c>
      <c r="G59" s="58"/>
      <c r="H59" s="175">
        <f>H60</f>
        <v>70</v>
      </c>
    </row>
    <row r="60" spans="1:8" ht="30" customHeight="1" x14ac:dyDescent="0.25">
      <c r="A60" s="26"/>
      <c r="B60" s="57" t="s">
        <v>205</v>
      </c>
      <c r="C60" s="174" t="s">
        <v>42</v>
      </c>
      <c r="D60" s="174" t="s">
        <v>75</v>
      </c>
      <c r="E60" s="174" t="s">
        <v>24</v>
      </c>
      <c r="F60" s="174" t="s">
        <v>204</v>
      </c>
      <c r="G60" s="58"/>
      <c r="H60" s="175">
        <f>H61</f>
        <v>70</v>
      </c>
    </row>
    <row r="61" spans="1:8" ht="30" customHeight="1" x14ac:dyDescent="0.25">
      <c r="A61" s="26"/>
      <c r="B61" s="105" t="s">
        <v>80</v>
      </c>
      <c r="C61" s="174" t="s">
        <v>42</v>
      </c>
      <c r="D61" s="174" t="s">
        <v>75</v>
      </c>
      <c r="E61" s="174" t="s">
        <v>24</v>
      </c>
      <c r="F61" s="174" t="s">
        <v>204</v>
      </c>
      <c r="G61" s="58" t="s">
        <v>81</v>
      </c>
      <c r="H61" s="175">
        <f>прил._6!K66</f>
        <v>70</v>
      </c>
    </row>
    <row r="62" spans="1:8" ht="42.75" customHeight="1" x14ac:dyDescent="0.25">
      <c r="A62" s="20"/>
      <c r="B62" s="289" t="str">
        <f>прил._6!B104</f>
        <v>Муниципальная программа "Информационное общество Северского района в Новодмитриевском сельском поселении на 2018-2020 годы"</v>
      </c>
      <c r="C62" s="82" t="s">
        <v>100</v>
      </c>
      <c r="D62" s="82" t="s">
        <v>66</v>
      </c>
      <c r="E62" s="82" t="s">
        <v>24</v>
      </c>
      <c r="F62" s="82" t="s">
        <v>134</v>
      </c>
      <c r="G62" s="82"/>
      <c r="H62" s="83">
        <f>H63+H66</f>
        <v>500</v>
      </c>
    </row>
    <row r="63" spans="1:8" ht="21" customHeight="1" x14ac:dyDescent="0.25">
      <c r="A63" s="22"/>
      <c r="B63" s="173" t="s">
        <v>120</v>
      </c>
      <c r="C63" s="174" t="s">
        <v>100</v>
      </c>
      <c r="D63" s="174" t="s">
        <v>75</v>
      </c>
      <c r="E63" s="174" t="s">
        <v>24</v>
      </c>
      <c r="F63" s="174" t="s">
        <v>134</v>
      </c>
      <c r="G63" s="174"/>
      <c r="H63" s="95">
        <f>H64</f>
        <v>100</v>
      </c>
    </row>
    <row r="64" spans="1:8" ht="33" customHeight="1" x14ac:dyDescent="0.25">
      <c r="A64" s="22"/>
      <c r="B64" s="57" t="s">
        <v>57</v>
      </c>
      <c r="C64" s="174" t="s">
        <v>100</v>
      </c>
      <c r="D64" s="174" t="s">
        <v>75</v>
      </c>
      <c r="E64" s="174" t="s">
        <v>24</v>
      </c>
      <c r="F64" s="174" t="s">
        <v>142</v>
      </c>
      <c r="G64" s="174"/>
      <c r="H64" s="95">
        <f>H65</f>
        <v>100</v>
      </c>
    </row>
    <row r="65" spans="1:8" ht="33.75" customHeight="1" x14ac:dyDescent="0.25">
      <c r="A65" s="22"/>
      <c r="B65" s="57" t="s">
        <v>80</v>
      </c>
      <c r="C65" s="174" t="s">
        <v>100</v>
      </c>
      <c r="D65" s="174" t="s">
        <v>75</v>
      </c>
      <c r="E65" s="174" t="s">
        <v>24</v>
      </c>
      <c r="F65" s="174" t="s">
        <v>142</v>
      </c>
      <c r="G65" s="174" t="s">
        <v>81</v>
      </c>
      <c r="H65" s="95">
        <f>прил._6!K173</f>
        <v>100</v>
      </c>
    </row>
    <row r="66" spans="1:8" ht="24" customHeight="1" x14ac:dyDescent="0.25">
      <c r="A66" s="22"/>
      <c r="B66" s="105" t="s">
        <v>101</v>
      </c>
      <c r="C66" s="24" t="s">
        <v>100</v>
      </c>
      <c r="D66" s="24" t="s">
        <v>68</v>
      </c>
      <c r="E66" s="24" t="s">
        <v>24</v>
      </c>
      <c r="F66" s="24" t="s">
        <v>134</v>
      </c>
      <c r="G66" s="24"/>
      <c r="H66" s="30">
        <f>H67</f>
        <v>400</v>
      </c>
    </row>
    <row r="67" spans="1:8" ht="30" x14ac:dyDescent="0.25">
      <c r="A67" s="22"/>
      <c r="B67" s="105" t="s">
        <v>294</v>
      </c>
      <c r="C67" s="24" t="s">
        <v>100</v>
      </c>
      <c r="D67" s="24" t="s">
        <v>68</v>
      </c>
      <c r="E67" s="24" t="s">
        <v>24</v>
      </c>
      <c r="F67" s="24" t="s">
        <v>143</v>
      </c>
      <c r="G67" s="24"/>
      <c r="H67" s="30">
        <f>H68</f>
        <v>400</v>
      </c>
    </row>
    <row r="68" spans="1:8" ht="27.75" customHeight="1" x14ac:dyDescent="0.25">
      <c r="A68" s="22"/>
      <c r="B68" s="105" t="s">
        <v>80</v>
      </c>
      <c r="C68" s="24" t="s">
        <v>100</v>
      </c>
      <c r="D68" s="24" t="s">
        <v>68</v>
      </c>
      <c r="E68" s="24" t="s">
        <v>24</v>
      </c>
      <c r="F68" s="24" t="s">
        <v>143</v>
      </c>
      <c r="G68" s="24" t="s">
        <v>81</v>
      </c>
      <c r="H68" s="30">
        <f>прил._6!K107</f>
        <v>400</v>
      </c>
    </row>
    <row r="69" spans="1:8" ht="57.75" customHeight="1" x14ac:dyDescent="0.25">
      <c r="A69" s="20"/>
      <c r="B69" s="287" t="str">
        <f>прил._6!B110</f>
        <v>Муниципальная программа "Развитие жилищно-коммунальной инфраструктуры в Новодмитриевском сельском поселении на 2018-2020 годы"</v>
      </c>
      <c r="C69" s="82" t="s">
        <v>102</v>
      </c>
      <c r="D69" s="82" t="s">
        <v>66</v>
      </c>
      <c r="E69" s="82" t="s">
        <v>24</v>
      </c>
      <c r="F69" s="82" t="s">
        <v>134</v>
      </c>
      <c r="G69" s="82"/>
      <c r="H69" s="83">
        <f>H70+H73+H76</f>
        <v>1045.2</v>
      </c>
    </row>
    <row r="70" spans="1:8" ht="19.5" customHeight="1" x14ac:dyDescent="0.25">
      <c r="A70" s="22"/>
      <c r="B70" s="107" t="s">
        <v>295</v>
      </c>
      <c r="C70" s="24" t="s">
        <v>102</v>
      </c>
      <c r="D70" s="24" t="s">
        <v>68</v>
      </c>
      <c r="E70" s="24" t="s">
        <v>24</v>
      </c>
      <c r="F70" s="24" t="s">
        <v>134</v>
      </c>
      <c r="G70" s="24"/>
      <c r="H70" s="30">
        <f>H71</f>
        <v>845.2</v>
      </c>
    </row>
    <row r="71" spans="1:8" ht="28.5" customHeight="1" x14ac:dyDescent="0.25">
      <c r="A71" s="22"/>
      <c r="B71" s="105" t="str">
        <f>прил._6!B112</f>
        <v>Мероприятия в области коммунального хозяйства</v>
      </c>
      <c r="C71" s="24" t="s">
        <v>102</v>
      </c>
      <c r="D71" s="24" t="s">
        <v>68</v>
      </c>
      <c r="E71" s="24" t="s">
        <v>24</v>
      </c>
      <c r="F71" s="24" t="s">
        <v>158</v>
      </c>
      <c r="G71" s="24"/>
      <c r="H71" s="30">
        <f>H72</f>
        <v>845.2</v>
      </c>
    </row>
    <row r="72" spans="1:8" ht="34.5" customHeight="1" x14ac:dyDescent="0.25">
      <c r="A72" s="22"/>
      <c r="B72" s="105" t="s">
        <v>80</v>
      </c>
      <c r="C72" s="24" t="s">
        <v>102</v>
      </c>
      <c r="D72" s="24" t="s">
        <v>68</v>
      </c>
      <c r="E72" s="24" t="s">
        <v>24</v>
      </c>
      <c r="F72" s="24" t="s">
        <v>158</v>
      </c>
      <c r="G72" s="24" t="s">
        <v>81</v>
      </c>
      <c r="H72" s="30">
        <f>прил._6!K113</f>
        <v>845.2</v>
      </c>
    </row>
    <row r="73" spans="1:8" ht="21" customHeight="1" x14ac:dyDescent="0.25">
      <c r="A73" s="22"/>
      <c r="B73" s="105" t="str">
        <f>прил._6!B114</f>
        <v>Развитие теплоснабжения поселения</v>
      </c>
      <c r="C73" s="24" t="s">
        <v>102</v>
      </c>
      <c r="D73" s="24" t="s">
        <v>86</v>
      </c>
      <c r="E73" s="24" t="s">
        <v>24</v>
      </c>
      <c r="F73" s="24" t="s">
        <v>134</v>
      </c>
      <c r="G73" s="24"/>
      <c r="H73" s="30">
        <f>H74</f>
        <v>150</v>
      </c>
    </row>
    <row r="74" spans="1:8" ht="28.5" customHeight="1" x14ac:dyDescent="0.25">
      <c r="A74" s="22"/>
      <c r="B74" s="105" t="str">
        <f>прил._6!B115</f>
        <v>Проведение мероприятий по подготовке к осенне-зимнему периоду</v>
      </c>
      <c r="C74" s="24" t="s">
        <v>102</v>
      </c>
      <c r="D74" s="24" t="s">
        <v>86</v>
      </c>
      <c r="E74" s="24" t="s">
        <v>24</v>
      </c>
      <c r="F74" s="24" t="s">
        <v>144</v>
      </c>
      <c r="G74" s="24"/>
      <c r="H74" s="30">
        <f>H75</f>
        <v>150</v>
      </c>
    </row>
    <row r="75" spans="1:8" ht="26.25" customHeight="1" x14ac:dyDescent="0.25">
      <c r="A75" s="22"/>
      <c r="B75" s="105" t="str">
        <f>прил._6!B116</f>
        <v>Закупка товаров работ и услуг для государственных (муниципальных) нужд</v>
      </c>
      <c r="C75" s="24" t="s">
        <v>102</v>
      </c>
      <c r="D75" s="24" t="s">
        <v>86</v>
      </c>
      <c r="E75" s="24" t="s">
        <v>24</v>
      </c>
      <c r="F75" s="24" t="s">
        <v>144</v>
      </c>
      <c r="G75" s="24" t="s">
        <v>81</v>
      </c>
      <c r="H75" s="30">
        <v>150</v>
      </c>
    </row>
    <row r="76" spans="1:8" ht="18.75" customHeight="1" x14ac:dyDescent="0.25">
      <c r="A76" s="22"/>
      <c r="B76" s="105" t="s">
        <v>105</v>
      </c>
      <c r="C76" s="24" t="s">
        <v>102</v>
      </c>
      <c r="D76" s="24" t="s">
        <v>93</v>
      </c>
      <c r="E76" s="24" t="s">
        <v>24</v>
      </c>
      <c r="F76" s="24" t="s">
        <v>134</v>
      </c>
      <c r="G76" s="24"/>
      <c r="H76" s="30">
        <f>H77</f>
        <v>50</v>
      </c>
    </row>
    <row r="77" spans="1:8" ht="26.25" customHeight="1" x14ac:dyDescent="0.25">
      <c r="A77" s="22"/>
      <c r="B77" s="107" t="str">
        <f>прил._6!B118</f>
        <v>Газификация Новодмитриевского сельского поселения</v>
      </c>
      <c r="C77" s="24" t="s">
        <v>102</v>
      </c>
      <c r="D77" s="24" t="s">
        <v>93</v>
      </c>
      <c r="E77" s="24" t="s">
        <v>24</v>
      </c>
      <c r="F77" s="24" t="s">
        <v>145</v>
      </c>
      <c r="G77" s="24"/>
      <c r="H77" s="30">
        <f>H78</f>
        <v>50</v>
      </c>
    </row>
    <row r="78" spans="1:8" ht="33.75" customHeight="1" x14ac:dyDescent="0.25">
      <c r="A78" s="22"/>
      <c r="B78" s="105" t="s">
        <v>80</v>
      </c>
      <c r="C78" s="24" t="s">
        <v>102</v>
      </c>
      <c r="D78" s="24" t="s">
        <v>93</v>
      </c>
      <c r="E78" s="24" t="s">
        <v>24</v>
      </c>
      <c r="F78" s="24" t="s">
        <v>145</v>
      </c>
      <c r="G78" s="24" t="s">
        <v>81</v>
      </c>
      <c r="H78" s="30">
        <f>прил._6!K119</f>
        <v>50</v>
      </c>
    </row>
    <row r="79" spans="1:8" ht="56.25" customHeight="1" x14ac:dyDescent="0.25">
      <c r="A79" s="20"/>
      <c r="B79" s="287" t="str">
        <f>прил._6!B121</f>
        <v>Муниципальная программа "Благоустройство территории поселения в Новодмитриевском сельском поселении на 2018-2020 годы"</v>
      </c>
      <c r="C79" s="82" t="s">
        <v>107</v>
      </c>
      <c r="D79" s="82" t="s">
        <v>66</v>
      </c>
      <c r="E79" s="82" t="s">
        <v>24</v>
      </c>
      <c r="F79" s="82" t="s">
        <v>134</v>
      </c>
      <c r="G79" s="82"/>
      <c r="H79" s="83">
        <f>H80+H83+H86+H89</f>
        <v>2139.1999999999998</v>
      </c>
    </row>
    <row r="80" spans="1:8" ht="34.5" customHeight="1" x14ac:dyDescent="0.25">
      <c r="A80" s="22"/>
      <c r="B80" s="107" t="s">
        <v>108</v>
      </c>
      <c r="C80" s="24" t="s">
        <v>107</v>
      </c>
      <c r="D80" s="24" t="s">
        <v>75</v>
      </c>
      <c r="E80" s="24" t="s">
        <v>24</v>
      </c>
      <c r="F80" s="24" t="s">
        <v>134</v>
      </c>
      <c r="G80" s="24"/>
      <c r="H80" s="30">
        <f>H81</f>
        <v>799.2</v>
      </c>
    </row>
    <row r="81" spans="1:36" ht="23.25" customHeight="1" x14ac:dyDescent="0.25">
      <c r="A81" s="22"/>
      <c r="B81" s="105" t="s">
        <v>296</v>
      </c>
      <c r="C81" s="24" t="s">
        <v>107</v>
      </c>
      <c r="D81" s="24" t="s">
        <v>75</v>
      </c>
      <c r="E81" s="24" t="s">
        <v>24</v>
      </c>
      <c r="F81" s="24" t="s">
        <v>146</v>
      </c>
      <c r="G81" s="24"/>
      <c r="H81" s="30">
        <f>H82</f>
        <v>799.2</v>
      </c>
    </row>
    <row r="82" spans="1:36" ht="30" x14ac:dyDescent="0.25">
      <c r="A82" s="22"/>
      <c r="B82" s="105" t="s">
        <v>80</v>
      </c>
      <c r="C82" s="24" t="s">
        <v>107</v>
      </c>
      <c r="D82" s="24" t="s">
        <v>75</v>
      </c>
      <c r="E82" s="24" t="s">
        <v>24</v>
      </c>
      <c r="F82" s="24" t="s">
        <v>146</v>
      </c>
      <c r="G82" s="24" t="s">
        <v>81</v>
      </c>
      <c r="H82" s="30">
        <f>прил._6!K124</f>
        <v>799.2</v>
      </c>
    </row>
    <row r="83" spans="1:36" ht="30.75" customHeight="1" x14ac:dyDescent="0.25">
      <c r="A83" s="22"/>
      <c r="B83" s="105" t="s">
        <v>109</v>
      </c>
      <c r="C83" s="24" t="s">
        <v>107</v>
      </c>
      <c r="D83" s="24" t="s">
        <v>68</v>
      </c>
      <c r="E83" s="24" t="s">
        <v>24</v>
      </c>
      <c r="F83" s="24" t="s">
        <v>134</v>
      </c>
      <c r="G83" s="24"/>
      <c r="H83" s="30">
        <f>H84</f>
        <v>50</v>
      </c>
    </row>
    <row r="84" spans="1:36" ht="30.75" customHeight="1" x14ac:dyDescent="0.25">
      <c r="A84" s="22"/>
      <c r="B84" s="105"/>
      <c r="C84" s="24" t="s">
        <v>107</v>
      </c>
      <c r="D84" s="24" t="s">
        <v>68</v>
      </c>
      <c r="E84" s="24" t="s">
        <v>24</v>
      </c>
      <c r="F84" s="24" t="s">
        <v>147</v>
      </c>
      <c r="G84" s="24"/>
      <c r="H84" s="30">
        <f>H85</f>
        <v>50</v>
      </c>
    </row>
    <row r="85" spans="1:36" ht="30.75" customHeight="1" x14ac:dyDescent="0.25">
      <c r="A85" s="22"/>
      <c r="B85" s="105" t="s">
        <v>80</v>
      </c>
      <c r="C85" s="24" t="s">
        <v>107</v>
      </c>
      <c r="D85" s="24" t="s">
        <v>68</v>
      </c>
      <c r="E85" s="24" t="s">
        <v>24</v>
      </c>
      <c r="F85" s="24" t="s">
        <v>147</v>
      </c>
      <c r="G85" s="24" t="s">
        <v>81</v>
      </c>
      <c r="H85" s="30">
        <f>прил._6!K127</f>
        <v>50</v>
      </c>
    </row>
    <row r="86" spans="1:36" s="136" customFormat="1" ht="46.5" customHeight="1" x14ac:dyDescent="0.25">
      <c r="A86" s="31"/>
      <c r="B86" s="57" t="s">
        <v>309</v>
      </c>
      <c r="C86" s="174" t="s">
        <v>107</v>
      </c>
      <c r="D86" s="174" t="s">
        <v>86</v>
      </c>
      <c r="E86" s="174" t="s">
        <v>24</v>
      </c>
      <c r="F86" s="174" t="s">
        <v>134</v>
      </c>
      <c r="G86" s="174"/>
      <c r="H86" s="175">
        <f>H87</f>
        <v>290</v>
      </c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</row>
    <row r="87" spans="1:36" s="136" customFormat="1" ht="48" customHeight="1" x14ac:dyDescent="0.25">
      <c r="A87" s="31"/>
      <c r="B87" s="57" t="s">
        <v>308</v>
      </c>
      <c r="C87" s="174" t="s">
        <v>107</v>
      </c>
      <c r="D87" s="174" t="s">
        <v>86</v>
      </c>
      <c r="E87" s="174" t="s">
        <v>24</v>
      </c>
      <c r="F87" s="174" t="s">
        <v>148</v>
      </c>
      <c r="G87" s="174"/>
      <c r="H87" s="175">
        <f>H88</f>
        <v>290</v>
      </c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</row>
    <row r="88" spans="1:36" s="136" customFormat="1" ht="35.25" customHeight="1" x14ac:dyDescent="0.25">
      <c r="A88" s="31"/>
      <c r="B88" s="57" t="s">
        <v>80</v>
      </c>
      <c r="C88" s="174" t="s">
        <v>107</v>
      </c>
      <c r="D88" s="174" t="s">
        <v>89</v>
      </c>
      <c r="E88" s="174" t="s">
        <v>24</v>
      </c>
      <c r="F88" s="174" t="s">
        <v>204</v>
      </c>
      <c r="G88" s="174" t="s">
        <v>81</v>
      </c>
      <c r="H88" s="175">
        <v>290</v>
      </c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</row>
    <row r="89" spans="1:36" ht="35.25" customHeight="1" x14ac:dyDescent="0.25">
      <c r="A89" s="22"/>
      <c r="B89" s="105" t="s">
        <v>110</v>
      </c>
      <c r="C89" s="24" t="s">
        <v>107</v>
      </c>
      <c r="D89" s="24" t="s">
        <v>93</v>
      </c>
      <c r="E89" s="24" t="s">
        <v>24</v>
      </c>
      <c r="F89" s="24" t="s">
        <v>134</v>
      </c>
      <c r="G89" s="24"/>
      <c r="H89" s="30">
        <f>H90</f>
        <v>1000</v>
      </c>
    </row>
    <row r="90" spans="1:36" ht="22.5" customHeight="1" x14ac:dyDescent="0.25">
      <c r="A90" s="22"/>
      <c r="B90" s="107" t="s">
        <v>297</v>
      </c>
      <c r="C90" s="24" t="s">
        <v>107</v>
      </c>
      <c r="D90" s="24" t="s">
        <v>93</v>
      </c>
      <c r="E90" s="24" t="s">
        <v>24</v>
      </c>
      <c r="F90" s="24" t="s">
        <v>149</v>
      </c>
      <c r="G90" s="24"/>
      <c r="H90" s="30">
        <f>H91</f>
        <v>1000</v>
      </c>
    </row>
    <row r="91" spans="1:36" ht="29.25" customHeight="1" x14ac:dyDescent="0.25">
      <c r="A91" s="22"/>
      <c r="B91" s="105" t="s">
        <v>80</v>
      </c>
      <c r="C91" s="24" t="s">
        <v>107</v>
      </c>
      <c r="D91" s="24" t="s">
        <v>93</v>
      </c>
      <c r="E91" s="24" t="s">
        <v>24</v>
      </c>
      <c r="F91" s="24" t="s">
        <v>149</v>
      </c>
      <c r="G91" s="24" t="s">
        <v>81</v>
      </c>
      <c r="H91" s="30">
        <f>прил._6!K130</f>
        <v>1000</v>
      </c>
    </row>
    <row r="92" spans="1:36" ht="32.25" customHeight="1" x14ac:dyDescent="0.25">
      <c r="A92" s="19"/>
      <c r="B92" s="289" t="s">
        <v>73</v>
      </c>
      <c r="C92" s="82" t="s">
        <v>74</v>
      </c>
      <c r="D92" s="82" t="s">
        <v>66</v>
      </c>
      <c r="E92" s="82" t="s">
        <v>24</v>
      </c>
      <c r="F92" s="82" t="s">
        <v>134</v>
      </c>
      <c r="G92" s="82"/>
      <c r="H92" s="83">
        <f>H93</f>
        <v>821.73</v>
      </c>
    </row>
    <row r="93" spans="1:36" ht="24.75" customHeight="1" x14ac:dyDescent="0.25">
      <c r="A93" s="19"/>
      <c r="B93" s="105" t="s">
        <v>53</v>
      </c>
      <c r="C93" s="24" t="s">
        <v>74</v>
      </c>
      <c r="D93" s="24" t="s">
        <v>75</v>
      </c>
      <c r="E93" s="24" t="s">
        <v>24</v>
      </c>
      <c r="F93" s="24" t="s">
        <v>134</v>
      </c>
      <c r="G93" s="24"/>
      <c r="H93" s="30">
        <f>H94</f>
        <v>821.73</v>
      </c>
    </row>
    <row r="94" spans="1:36" ht="30" x14ac:dyDescent="0.25">
      <c r="A94" s="19"/>
      <c r="B94" s="105" t="s">
        <v>69</v>
      </c>
      <c r="C94" s="24" t="s">
        <v>74</v>
      </c>
      <c r="D94" s="24" t="s">
        <v>75</v>
      </c>
      <c r="E94" s="24" t="s">
        <v>24</v>
      </c>
      <c r="F94" s="24" t="s">
        <v>150</v>
      </c>
      <c r="G94" s="24"/>
      <c r="H94" s="30">
        <f>H95</f>
        <v>821.73</v>
      </c>
    </row>
    <row r="95" spans="1:36" ht="45.75" customHeight="1" x14ac:dyDescent="0.25">
      <c r="A95" s="19"/>
      <c r="B95" s="105" t="s">
        <v>76</v>
      </c>
      <c r="C95" s="24" t="s">
        <v>74</v>
      </c>
      <c r="D95" s="24" t="s">
        <v>75</v>
      </c>
      <c r="E95" s="24" t="s">
        <v>24</v>
      </c>
      <c r="F95" s="24" t="s">
        <v>150</v>
      </c>
      <c r="G95" s="24" t="s">
        <v>77</v>
      </c>
      <c r="H95" s="30">
        <f>прил._6!K31</f>
        <v>821.73</v>
      </c>
    </row>
    <row r="96" spans="1:36" ht="18" customHeight="1" x14ac:dyDescent="0.25">
      <c r="A96" s="19"/>
      <c r="B96" s="289" t="s">
        <v>181</v>
      </c>
      <c r="C96" s="82" t="s">
        <v>79</v>
      </c>
      <c r="D96" s="82" t="s">
        <v>66</v>
      </c>
      <c r="E96" s="82" t="s">
        <v>24</v>
      </c>
      <c r="F96" s="82" t="s">
        <v>134</v>
      </c>
      <c r="G96" s="82"/>
      <c r="H96" s="137">
        <f>H97+H107+H110+H113+H116</f>
        <v>6403.8</v>
      </c>
    </row>
    <row r="97" spans="1:8" ht="16.5" customHeight="1" x14ac:dyDescent="0.25">
      <c r="A97" s="22"/>
      <c r="B97" s="105" t="s">
        <v>181</v>
      </c>
      <c r="C97" s="24" t="s">
        <v>79</v>
      </c>
      <c r="D97" s="24" t="s">
        <v>75</v>
      </c>
      <c r="E97" s="24" t="s">
        <v>24</v>
      </c>
      <c r="F97" s="24" t="s">
        <v>134</v>
      </c>
      <c r="G97" s="24"/>
      <c r="H97" s="30">
        <f>H98+H102+H105+H104</f>
        <v>5905.8</v>
      </c>
    </row>
    <row r="98" spans="1:8" ht="30" x14ac:dyDescent="0.25">
      <c r="A98" s="22"/>
      <c r="B98" s="105" t="s">
        <v>69</v>
      </c>
      <c r="C98" s="24" t="s">
        <v>79</v>
      </c>
      <c r="D98" s="24" t="s">
        <v>75</v>
      </c>
      <c r="E98" s="24" t="s">
        <v>24</v>
      </c>
      <c r="F98" s="24" t="s">
        <v>150</v>
      </c>
      <c r="G98" s="24"/>
      <c r="H98" s="30">
        <f>H99+H100+H101</f>
        <v>4627.3</v>
      </c>
    </row>
    <row r="99" spans="1:8" ht="72" customHeight="1" x14ac:dyDescent="0.25">
      <c r="A99" s="22"/>
      <c r="B99" s="105" t="s">
        <v>76</v>
      </c>
      <c r="C99" s="24" t="s">
        <v>79</v>
      </c>
      <c r="D99" s="24" t="s">
        <v>75</v>
      </c>
      <c r="E99" s="24" t="s">
        <v>24</v>
      </c>
      <c r="F99" s="24" t="s">
        <v>150</v>
      </c>
      <c r="G99" s="24" t="s">
        <v>77</v>
      </c>
      <c r="H99" s="30">
        <f>прил._6!K36</f>
        <v>3301</v>
      </c>
    </row>
    <row r="100" spans="1:8" ht="28.5" customHeight="1" x14ac:dyDescent="0.25">
      <c r="A100" s="22"/>
      <c r="B100" s="105" t="s">
        <v>80</v>
      </c>
      <c r="C100" s="24" t="s">
        <v>79</v>
      </c>
      <c r="D100" s="24" t="s">
        <v>75</v>
      </c>
      <c r="E100" s="24" t="s">
        <v>24</v>
      </c>
      <c r="F100" s="24" t="s">
        <v>150</v>
      </c>
      <c r="G100" s="24" t="s">
        <v>81</v>
      </c>
      <c r="H100" s="30">
        <f>прил._6!K37</f>
        <v>1266.3</v>
      </c>
    </row>
    <row r="101" spans="1:8" ht="20.25" customHeight="1" x14ac:dyDescent="0.25">
      <c r="A101" s="22"/>
      <c r="B101" s="105" t="s">
        <v>82</v>
      </c>
      <c r="C101" s="24" t="s">
        <v>79</v>
      </c>
      <c r="D101" s="24" t="s">
        <v>75</v>
      </c>
      <c r="E101" s="24" t="s">
        <v>24</v>
      </c>
      <c r="F101" s="24" t="s">
        <v>150</v>
      </c>
      <c r="G101" s="24" t="s">
        <v>83</v>
      </c>
      <c r="H101" s="30">
        <f>прил._6!K38</f>
        <v>60</v>
      </c>
    </row>
    <row r="102" spans="1:8" ht="47.25" customHeight="1" x14ac:dyDescent="0.25">
      <c r="A102" s="26"/>
      <c r="B102" s="105" t="s">
        <v>36</v>
      </c>
      <c r="C102" s="226" t="s">
        <v>79</v>
      </c>
      <c r="D102" s="226" t="s">
        <v>75</v>
      </c>
      <c r="E102" s="226" t="s">
        <v>24</v>
      </c>
      <c r="F102" s="226" t="s">
        <v>154</v>
      </c>
      <c r="G102" s="226"/>
      <c r="H102" s="273">
        <f>H103</f>
        <v>220.7</v>
      </c>
    </row>
    <row r="103" spans="1:8" ht="74.25" customHeight="1" x14ac:dyDescent="0.25">
      <c r="A103" s="26"/>
      <c r="B103" s="105" t="s">
        <v>76</v>
      </c>
      <c r="C103" s="226" t="s">
        <v>79</v>
      </c>
      <c r="D103" s="226" t="s">
        <v>75</v>
      </c>
      <c r="E103" s="226" t="s">
        <v>24</v>
      </c>
      <c r="F103" s="226" t="s">
        <v>154</v>
      </c>
      <c r="G103" s="226" t="s">
        <v>77</v>
      </c>
      <c r="H103" s="273">
        <f>прил._6!K75</f>
        <v>220.7</v>
      </c>
    </row>
    <row r="104" spans="1:8" ht="36.75" customHeight="1" x14ac:dyDescent="0.25">
      <c r="A104" s="26"/>
      <c r="B104" s="238" t="s">
        <v>80</v>
      </c>
      <c r="C104" s="226" t="s">
        <v>79</v>
      </c>
      <c r="D104" s="226" t="s">
        <v>75</v>
      </c>
      <c r="E104" s="226" t="s">
        <v>24</v>
      </c>
      <c r="F104" s="226" t="s">
        <v>154</v>
      </c>
      <c r="G104" s="226" t="s">
        <v>81</v>
      </c>
      <c r="H104" s="273">
        <v>1</v>
      </c>
    </row>
    <row r="105" spans="1:8" ht="29.25" customHeight="1" x14ac:dyDescent="0.25">
      <c r="A105" s="26"/>
      <c r="B105" s="105" t="s">
        <v>194</v>
      </c>
      <c r="C105" s="24" t="s">
        <v>79</v>
      </c>
      <c r="D105" s="24" t="s">
        <v>75</v>
      </c>
      <c r="E105" s="24" t="s">
        <v>24</v>
      </c>
      <c r="F105" s="24" t="s">
        <v>195</v>
      </c>
      <c r="G105" s="24"/>
      <c r="H105" s="30">
        <f>H106</f>
        <v>1056.8</v>
      </c>
    </row>
    <row r="106" spans="1:8" ht="22.5" customHeight="1" x14ac:dyDescent="0.25">
      <c r="A106" s="26"/>
      <c r="B106" s="105" t="s">
        <v>194</v>
      </c>
      <c r="C106" s="24" t="s">
        <v>79</v>
      </c>
      <c r="D106" s="24" t="s">
        <v>75</v>
      </c>
      <c r="E106" s="24" t="s">
        <v>24</v>
      </c>
      <c r="F106" s="24" t="s">
        <v>195</v>
      </c>
      <c r="G106" s="24" t="s">
        <v>83</v>
      </c>
      <c r="H106" s="30">
        <f>прил._6!K69</f>
        <v>1056.8</v>
      </c>
    </row>
    <row r="107" spans="1:8" ht="22.5" customHeight="1" x14ac:dyDescent="0.25">
      <c r="A107" s="22"/>
      <c r="B107" s="105" t="s">
        <v>56</v>
      </c>
      <c r="C107" s="24" t="s">
        <v>79</v>
      </c>
      <c r="D107" s="24" t="s">
        <v>68</v>
      </c>
      <c r="E107" s="24" t="s">
        <v>24</v>
      </c>
      <c r="F107" s="24" t="s">
        <v>134</v>
      </c>
      <c r="G107" s="24"/>
      <c r="H107" s="30">
        <f>H109</f>
        <v>3.8</v>
      </c>
    </row>
    <row r="108" spans="1:8" ht="46.5" customHeight="1" x14ac:dyDescent="0.25">
      <c r="A108" s="22"/>
      <c r="B108" s="105" t="s">
        <v>84</v>
      </c>
      <c r="C108" s="24" t="s">
        <v>79</v>
      </c>
      <c r="D108" s="24" t="s">
        <v>68</v>
      </c>
      <c r="E108" s="24" t="s">
        <v>24</v>
      </c>
      <c r="F108" s="24" t="s">
        <v>151</v>
      </c>
      <c r="G108" s="24"/>
      <c r="H108" s="30">
        <f>H109</f>
        <v>3.8</v>
      </c>
    </row>
    <row r="109" spans="1:8" ht="27" customHeight="1" x14ac:dyDescent="0.25">
      <c r="A109" s="22"/>
      <c r="B109" s="105" t="s">
        <v>80</v>
      </c>
      <c r="C109" s="24" t="s">
        <v>79</v>
      </c>
      <c r="D109" s="24" t="s">
        <v>68</v>
      </c>
      <c r="E109" s="24" t="s">
        <v>24</v>
      </c>
      <c r="F109" s="24" t="s">
        <v>151</v>
      </c>
      <c r="G109" s="24" t="s">
        <v>81</v>
      </c>
      <c r="H109" s="30">
        <f>прил._6!K41</f>
        <v>3.8</v>
      </c>
    </row>
    <row r="110" spans="1:8" ht="25.5" customHeight="1" x14ac:dyDescent="0.25">
      <c r="A110" s="22"/>
      <c r="B110" s="105" t="s">
        <v>55</v>
      </c>
      <c r="C110" s="24" t="s">
        <v>79</v>
      </c>
      <c r="D110" s="24" t="s">
        <v>86</v>
      </c>
      <c r="E110" s="24" t="s">
        <v>24</v>
      </c>
      <c r="F110" s="24" t="s">
        <v>134</v>
      </c>
      <c r="G110" s="24"/>
      <c r="H110" s="30">
        <f>H112</f>
        <v>10</v>
      </c>
    </row>
    <row r="111" spans="1:8" ht="20.25" customHeight="1" x14ac:dyDescent="0.25">
      <c r="A111" s="22"/>
      <c r="B111" s="105" t="s">
        <v>87</v>
      </c>
      <c r="C111" s="24" t="s">
        <v>79</v>
      </c>
      <c r="D111" s="24" t="s">
        <v>86</v>
      </c>
      <c r="E111" s="24" t="s">
        <v>24</v>
      </c>
      <c r="F111" s="24" t="s">
        <v>152</v>
      </c>
      <c r="G111" s="24"/>
      <c r="H111" s="30">
        <f>H112</f>
        <v>10</v>
      </c>
    </row>
    <row r="112" spans="1:8" ht="22.5" customHeight="1" x14ac:dyDescent="0.25">
      <c r="A112" s="22"/>
      <c r="B112" s="57" t="s">
        <v>82</v>
      </c>
      <c r="C112" s="174" t="s">
        <v>79</v>
      </c>
      <c r="D112" s="174" t="s">
        <v>86</v>
      </c>
      <c r="E112" s="174" t="s">
        <v>24</v>
      </c>
      <c r="F112" s="174" t="s">
        <v>152</v>
      </c>
      <c r="G112" s="174" t="s">
        <v>81</v>
      </c>
      <c r="H112" s="175">
        <f>прил._6!K57</f>
        <v>10</v>
      </c>
    </row>
    <row r="113" spans="1:8" s="28" customFormat="1" ht="34.5" customHeight="1" x14ac:dyDescent="0.25">
      <c r="A113" s="26"/>
      <c r="B113" s="107" t="s">
        <v>51</v>
      </c>
      <c r="C113" s="24" t="s">
        <v>79</v>
      </c>
      <c r="D113" s="24" t="s">
        <v>90</v>
      </c>
      <c r="E113" s="24" t="s">
        <v>24</v>
      </c>
      <c r="F113" s="24" t="s">
        <v>134</v>
      </c>
      <c r="G113" s="24"/>
      <c r="H113" s="30">
        <f>H115</f>
        <v>370</v>
      </c>
    </row>
    <row r="114" spans="1:8" x14ac:dyDescent="0.25">
      <c r="A114" s="26"/>
      <c r="B114" s="105" t="s">
        <v>115</v>
      </c>
      <c r="C114" s="24" t="s">
        <v>79</v>
      </c>
      <c r="D114" s="24" t="s">
        <v>90</v>
      </c>
      <c r="E114" s="24" t="s">
        <v>24</v>
      </c>
      <c r="F114" s="24" t="s">
        <v>153</v>
      </c>
      <c r="G114" s="24"/>
      <c r="H114" s="30">
        <v>370</v>
      </c>
    </row>
    <row r="115" spans="1:8" ht="30" x14ac:dyDescent="0.25">
      <c r="A115" s="26"/>
      <c r="B115" s="105" t="s">
        <v>116</v>
      </c>
      <c r="C115" s="24" t="s">
        <v>79</v>
      </c>
      <c r="D115" s="24" t="s">
        <v>90</v>
      </c>
      <c r="E115" s="24" t="s">
        <v>24</v>
      </c>
      <c r="F115" s="24" t="s">
        <v>153</v>
      </c>
      <c r="G115" s="24" t="s">
        <v>117</v>
      </c>
      <c r="H115" s="30">
        <f>прил._6!K155</f>
        <v>370</v>
      </c>
    </row>
    <row r="116" spans="1:8" x14ac:dyDescent="0.25">
      <c r="A116" s="26"/>
      <c r="B116" s="57" t="s">
        <v>313</v>
      </c>
      <c r="C116" s="174" t="s">
        <v>79</v>
      </c>
      <c r="D116" s="174" t="s">
        <v>160</v>
      </c>
      <c r="E116" s="174" t="s">
        <v>24</v>
      </c>
      <c r="F116" s="24" t="s">
        <v>134</v>
      </c>
      <c r="G116" s="58"/>
      <c r="H116" s="81">
        <f>H118+H121</f>
        <v>114.19999999999999</v>
      </c>
    </row>
    <row r="117" spans="1:8" ht="60" x14ac:dyDescent="0.25">
      <c r="A117" s="26"/>
      <c r="B117" s="57" t="s">
        <v>304</v>
      </c>
      <c r="C117" s="174" t="s">
        <v>79</v>
      </c>
      <c r="D117" s="174" t="s">
        <v>160</v>
      </c>
      <c r="E117" s="174" t="s">
        <v>24</v>
      </c>
      <c r="F117" s="174" t="s">
        <v>312</v>
      </c>
      <c r="G117" s="58"/>
      <c r="H117" s="81">
        <f>H118</f>
        <v>50.8</v>
      </c>
    </row>
    <row r="118" spans="1:8" x14ac:dyDescent="0.25">
      <c r="A118" s="26"/>
      <c r="B118" s="57" t="s">
        <v>70</v>
      </c>
      <c r="C118" s="174" t="s">
        <v>79</v>
      </c>
      <c r="D118" s="174" t="s">
        <v>160</v>
      </c>
      <c r="E118" s="174" t="s">
        <v>24</v>
      </c>
      <c r="F118" s="174" t="s">
        <v>312</v>
      </c>
      <c r="G118" s="58" t="s">
        <v>71</v>
      </c>
      <c r="H118" s="81">
        <f>прил._6!K44</f>
        <v>50.8</v>
      </c>
    </row>
    <row r="119" spans="1:8" ht="45" x14ac:dyDescent="0.25">
      <c r="A119" s="26"/>
      <c r="B119" s="57" t="s">
        <v>302</v>
      </c>
      <c r="C119" s="174" t="s">
        <v>79</v>
      </c>
      <c r="D119" s="174" t="s">
        <v>160</v>
      </c>
      <c r="E119" s="174" t="s">
        <v>24</v>
      </c>
      <c r="F119" s="174" t="s">
        <v>311</v>
      </c>
      <c r="G119" s="58"/>
      <c r="H119" s="81">
        <f>H121</f>
        <v>63.4</v>
      </c>
    </row>
    <row r="120" spans="1:8" ht="30" x14ac:dyDescent="0.25">
      <c r="A120" s="26"/>
      <c r="B120" s="57" t="s">
        <v>303</v>
      </c>
      <c r="C120" s="174" t="s">
        <v>79</v>
      </c>
      <c r="D120" s="174" t="s">
        <v>160</v>
      </c>
      <c r="E120" s="174" t="s">
        <v>24</v>
      </c>
      <c r="F120" s="174" t="s">
        <v>311</v>
      </c>
      <c r="G120" s="58"/>
      <c r="H120" s="81">
        <f>H121</f>
        <v>63.4</v>
      </c>
    </row>
    <row r="121" spans="1:8" x14ac:dyDescent="0.25">
      <c r="A121" s="26"/>
      <c r="B121" s="57" t="s">
        <v>70</v>
      </c>
      <c r="C121" s="174" t="s">
        <v>79</v>
      </c>
      <c r="D121" s="174" t="s">
        <v>160</v>
      </c>
      <c r="E121" s="174" t="s">
        <v>24</v>
      </c>
      <c r="F121" s="174" t="s">
        <v>311</v>
      </c>
      <c r="G121" s="58" t="s">
        <v>71</v>
      </c>
      <c r="H121" s="81">
        <f>прил._6!K48</f>
        <v>63.4</v>
      </c>
    </row>
    <row r="122" spans="1:8" ht="31.5" x14ac:dyDescent="0.25">
      <c r="A122" s="26"/>
      <c r="B122" s="133" t="s">
        <v>199</v>
      </c>
      <c r="C122" s="134" t="s">
        <v>197</v>
      </c>
      <c r="D122" s="134" t="s">
        <v>66</v>
      </c>
      <c r="E122" s="134" t="s">
        <v>24</v>
      </c>
      <c r="F122" s="134" t="s">
        <v>134</v>
      </c>
      <c r="G122" s="134"/>
      <c r="H122" s="135">
        <f>H123</f>
        <v>10</v>
      </c>
    </row>
    <row r="123" spans="1:8" ht="31.5" x14ac:dyDescent="0.25">
      <c r="A123" s="26"/>
      <c r="B123" s="113" t="s">
        <v>200</v>
      </c>
      <c r="C123" s="177" t="s">
        <v>197</v>
      </c>
      <c r="D123" s="222" t="s">
        <v>68</v>
      </c>
      <c r="E123" s="222" t="s">
        <v>24</v>
      </c>
      <c r="F123" s="222" t="s">
        <v>134</v>
      </c>
      <c r="G123" s="222"/>
      <c r="H123" s="223">
        <f>H124</f>
        <v>10</v>
      </c>
    </row>
    <row r="124" spans="1:8" ht="31.5" x14ac:dyDescent="0.25">
      <c r="A124" s="26"/>
      <c r="B124" s="113" t="s">
        <v>201</v>
      </c>
      <c r="C124" s="177" t="s">
        <v>197</v>
      </c>
      <c r="D124" s="222" t="s">
        <v>68</v>
      </c>
      <c r="E124" s="222" t="s">
        <v>24</v>
      </c>
      <c r="F124" s="222" t="s">
        <v>150</v>
      </c>
      <c r="G124" s="222"/>
      <c r="H124" s="223">
        <f>H125</f>
        <v>10</v>
      </c>
    </row>
    <row r="125" spans="1:8" ht="15.75" x14ac:dyDescent="0.25">
      <c r="A125" s="26"/>
      <c r="B125" s="176" t="s">
        <v>298</v>
      </c>
      <c r="C125" s="177" t="s">
        <v>197</v>
      </c>
      <c r="D125" s="222" t="s">
        <v>68</v>
      </c>
      <c r="E125" s="222" t="s">
        <v>24</v>
      </c>
      <c r="F125" s="222" t="s">
        <v>150</v>
      </c>
      <c r="G125" s="222" t="s">
        <v>81</v>
      </c>
      <c r="H125" s="223">
        <f>прил._6!K19</f>
        <v>10</v>
      </c>
    </row>
    <row r="126" spans="1:8" ht="43.5" x14ac:dyDescent="0.25">
      <c r="A126" s="19"/>
      <c r="B126" s="289" t="s">
        <v>64</v>
      </c>
      <c r="C126" s="82" t="s">
        <v>65</v>
      </c>
      <c r="D126" s="82" t="s">
        <v>66</v>
      </c>
      <c r="E126" s="82" t="s">
        <v>24</v>
      </c>
      <c r="F126" s="82" t="s">
        <v>134</v>
      </c>
      <c r="G126" s="82"/>
      <c r="H126" s="83">
        <f>H127</f>
        <v>70</v>
      </c>
    </row>
    <row r="127" spans="1:8" x14ac:dyDescent="0.25">
      <c r="A127" s="18"/>
      <c r="B127" s="105" t="s">
        <v>54</v>
      </c>
      <c r="C127" s="24" t="s">
        <v>65</v>
      </c>
      <c r="D127" s="24" t="s">
        <v>68</v>
      </c>
      <c r="E127" s="24" t="s">
        <v>24</v>
      </c>
      <c r="F127" s="24" t="s">
        <v>134</v>
      </c>
      <c r="G127" s="24"/>
      <c r="H127" s="30">
        <f>H128</f>
        <v>70</v>
      </c>
    </row>
    <row r="128" spans="1:8" ht="30" x14ac:dyDescent="0.25">
      <c r="A128" s="18"/>
      <c r="B128" s="105" t="s">
        <v>69</v>
      </c>
      <c r="C128" s="24" t="s">
        <v>65</v>
      </c>
      <c r="D128" s="24" t="s">
        <v>68</v>
      </c>
      <c r="E128" s="24" t="s">
        <v>24</v>
      </c>
      <c r="F128" s="24" t="s">
        <v>150</v>
      </c>
      <c r="G128" s="24"/>
      <c r="H128" s="30">
        <f>H129</f>
        <v>70</v>
      </c>
    </row>
    <row r="129" spans="1:8" ht="24.75" customHeight="1" x14ac:dyDescent="0.25">
      <c r="A129" s="18"/>
      <c r="B129" s="105" t="s">
        <v>70</v>
      </c>
      <c r="C129" s="24" t="s">
        <v>65</v>
      </c>
      <c r="D129" s="24" t="s">
        <v>68</v>
      </c>
      <c r="E129" s="24" t="s">
        <v>24</v>
      </c>
      <c r="F129" s="24" t="s">
        <v>150</v>
      </c>
      <c r="G129" s="24" t="s">
        <v>71</v>
      </c>
      <c r="H129" s="30">
        <f>прил._6!K24</f>
        <v>70</v>
      </c>
    </row>
    <row r="130" spans="1:8" ht="47.25" customHeight="1" x14ac:dyDescent="0.25">
      <c r="A130" s="221"/>
      <c r="B130" s="290" t="s">
        <v>271</v>
      </c>
      <c r="C130" s="291">
        <v>99</v>
      </c>
      <c r="D130" s="292" t="s">
        <v>66</v>
      </c>
      <c r="E130" s="292" t="s">
        <v>24</v>
      </c>
      <c r="F130" s="292" t="s">
        <v>134</v>
      </c>
      <c r="G130" s="292"/>
      <c r="H130" s="293">
        <f>H131</f>
        <v>300</v>
      </c>
    </row>
    <row r="131" spans="1:8" ht="32.25" customHeight="1" x14ac:dyDescent="0.25">
      <c r="A131" s="221"/>
      <c r="B131" s="294" t="s">
        <v>272</v>
      </c>
      <c r="C131" s="295">
        <v>99</v>
      </c>
      <c r="D131" s="296" t="s">
        <v>66</v>
      </c>
      <c r="E131" s="296" t="s">
        <v>24</v>
      </c>
      <c r="F131" s="296" t="s">
        <v>274</v>
      </c>
      <c r="G131" s="296"/>
      <c r="H131" s="297">
        <f>H132</f>
        <v>300</v>
      </c>
    </row>
    <row r="132" spans="1:8" ht="32.25" customHeight="1" x14ac:dyDescent="0.25">
      <c r="A132" s="221"/>
      <c r="B132" s="294" t="s">
        <v>272</v>
      </c>
      <c r="C132" s="295">
        <v>99</v>
      </c>
      <c r="D132" s="296" t="s">
        <v>66</v>
      </c>
      <c r="E132" s="296" t="s">
        <v>24</v>
      </c>
      <c r="F132" s="296" t="s">
        <v>274</v>
      </c>
      <c r="G132" s="296" t="s">
        <v>81</v>
      </c>
      <c r="H132" s="297">
        <f>прил._6!K52</f>
        <v>300</v>
      </c>
    </row>
    <row r="133" spans="1:8" ht="32.25" customHeight="1" x14ac:dyDescent="0.25">
      <c r="A133" s="29"/>
      <c r="B133" s="25"/>
      <c r="C133" s="85"/>
      <c r="D133" s="85"/>
      <c r="E133" s="85"/>
      <c r="F133" s="85"/>
      <c r="G133" s="85"/>
      <c r="H133" s="86"/>
    </row>
    <row r="134" spans="1:8" ht="32.25" customHeight="1" x14ac:dyDescent="0.25">
      <c r="A134" s="29"/>
      <c r="B134" s="25"/>
      <c r="C134" s="85"/>
      <c r="D134" s="85"/>
      <c r="E134" s="85"/>
      <c r="F134" s="85"/>
      <c r="G134" s="85"/>
      <c r="H134" s="86"/>
    </row>
    <row r="135" spans="1:8" ht="32.25" customHeight="1" x14ac:dyDescent="0.25">
      <c r="A135" s="29"/>
      <c r="B135" s="25"/>
      <c r="C135" s="85"/>
      <c r="D135" s="85"/>
      <c r="E135" s="85"/>
      <c r="F135" s="85"/>
      <c r="G135" s="85"/>
      <c r="H135" s="86"/>
    </row>
    <row r="136" spans="1:8" ht="18.75" x14ac:dyDescent="0.3">
      <c r="B136" s="347"/>
      <c r="C136" s="348"/>
      <c r="D136" s="348"/>
      <c r="E136" s="348"/>
      <c r="F136" s="348"/>
      <c r="G136" s="348"/>
      <c r="H136" s="348"/>
    </row>
    <row r="137" spans="1:8" x14ac:dyDescent="0.25">
      <c r="B137" s="28"/>
      <c r="C137" s="28"/>
      <c r="D137" s="28"/>
      <c r="E137" s="28"/>
      <c r="F137" s="28"/>
      <c r="G137" s="92"/>
      <c r="H137" s="28"/>
    </row>
  </sheetData>
  <autoFilter ref="A9:AJ132"/>
  <mergeCells count="9">
    <mergeCell ref="C8:F8"/>
    <mergeCell ref="C10:F10"/>
    <mergeCell ref="B136:H136"/>
    <mergeCell ref="C1:H1"/>
    <mergeCell ref="C2:H2"/>
    <mergeCell ref="C3:H3"/>
    <mergeCell ref="C4:H4"/>
    <mergeCell ref="C5:H5"/>
    <mergeCell ref="A6:H6"/>
  </mergeCells>
  <phoneticPr fontId="33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5"/>
  <sheetViews>
    <sheetView topLeftCell="B1" zoomScale="80" zoomScaleNormal="80" zoomScaleSheetLayoutView="90" workbookViewId="0">
      <selection activeCell="M22" sqref="M22"/>
    </sheetView>
  </sheetViews>
  <sheetFormatPr defaultColWidth="11.42578125" defaultRowHeight="15" x14ac:dyDescent="0.25"/>
  <cols>
    <col min="1" max="1" width="3.85546875" style="52" customWidth="1"/>
    <col min="2" max="2" width="45.28515625" style="52" customWidth="1"/>
    <col min="3" max="3" width="4.85546875" style="52" customWidth="1"/>
    <col min="4" max="5" width="3.85546875" style="52" customWidth="1"/>
    <col min="6" max="6" width="6.28515625" style="52" customWidth="1"/>
    <col min="7" max="7" width="3.28515625" style="52" customWidth="1"/>
    <col min="8" max="8" width="6.140625" style="52" customWidth="1"/>
    <col min="9" max="9" width="9.5703125" style="52" customWidth="1"/>
    <col min="10" max="10" width="4.7109375" style="87" customWidth="1"/>
    <col min="11" max="11" width="13.85546875" style="52" customWidth="1"/>
    <col min="12" max="12" width="11.28515625" style="115" customWidth="1"/>
    <col min="13" max="13" width="14.7109375" style="116" customWidth="1"/>
    <col min="14" max="14" width="9.140625" style="116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17" x14ac:dyDescent="0.25">
      <c r="B1"/>
      <c r="C1" s="356" t="s">
        <v>276</v>
      </c>
      <c r="D1" s="356"/>
      <c r="E1" s="356"/>
      <c r="F1" s="356"/>
      <c r="G1" s="356"/>
      <c r="H1" s="356"/>
      <c r="I1" s="356"/>
      <c r="J1" s="356"/>
      <c r="K1" s="356"/>
    </row>
    <row r="2" spans="1:17" x14ac:dyDescent="0.25">
      <c r="C2" s="356" t="s">
        <v>0</v>
      </c>
      <c r="D2" s="356"/>
      <c r="E2" s="356"/>
      <c r="F2" s="356"/>
      <c r="G2" s="356"/>
      <c r="H2" s="356"/>
      <c r="I2" s="356"/>
      <c r="J2" s="356"/>
      <c r="K2" s="356"/>
      <c r="P2" s="130"/>
      <c r="Q2" s="130"/>
    </row>
    <row r="3" spans="1:17" x14ac:dyDescent="0.25">
      <c r="C3" s="356" t="s">
        <v>1</v>
      </c>
      <c r="D3" s="356"/>
      <c r="E3" s="356"/>
      <c r="F3" s="356"/>
      <c r="G3" s="356"/>
      <c r="H3" s="356"/>
      <c r="I3" s="356"/>
      <c r="J3" s="356"/>
      <c r="K3" s="356"/>
    </row>
    <row r="4" spans="1:17" x14ac:dyDescent="0.25">
      <c r="C4" s="356" t="s">
        <v>2</v>
      </c>
      <c r="D4" s="356"/>
      <c r="E4" s="356"/>
      <c r="F4" s="356"/>
      <c r="G4" s="356"/>
      <c r="H4" s="356"/>
      <c r="I4" s="356"/>
      <c r="J4" s="356"/>
      <c r="K4" s="356"/>
    </row>
    <row r="5" spans="1:17" ht="12.75" customHeight="1" x14ac:dyDescent="0.25">
      <c r="C5" s="356"/>
      <c r="D5" s="356"/>
      <c r="E5" s="356"/>
      <c r="F5" s="356"/>
      <c r="G5" s="356"/>
      <c r="H5" s="356"/>
      <c r="I5" s="356"/>
      <c r="J5" s="356"/>
      <c r="K5" s="356"/>
    </row>
    <row r="6" spans="1:17" x14ac:dyDescent="0.25">
      <c r="A6" s="357" t="s">
        <v>282</v>
      </c>
      <c r="B6" s="357"/>
      <c r="C6" s="357"/>
      <c r="D6" s="357"/>
      <c r="E6" s="357"/>
      <c r="F6" s="357"/>
      <c r="G6" s="357"/>
      <c r="H6" s="357"/>
      <c r="I6" s="357"/>
      <c r="J6" s="357"/>
      <c r="K6" s="357"/>
    </row>
    <row r="7" spans="1:17" ht="6" customHeight="1" x14ac:dyDescent="0.25">
      <c r="A7" s="353"/>
      <c r="B7" s="353"/>
      <c r="C7" s="353"/>
      <c r="D7" s="353"/>
      <c r="E7" s="353"/>
      <c r="F7" s="353"/>
      <c r="G7" s="353"/>
      <c r="H7" s="353"/>
      <c r="I7" s="353"/>
      <c r="J7" s="353"/>
      <c r="K7" s="353"/>
    </row>
    <row r="8" spans="1:17" ht="17.25" customHeight="1" x14ac:dyDescent="0.25">
      <c r="A8" s="89"/>
      <c r="B8" s="89"/>
      <c r="C8" s="89"/>
      <c r="D8" s="89"/>
      <c r="E8" s="89"/>
      <c r="F8" s="89"/>
      <c r="G8" s="89"/>
      <c r="H8" s="89"/>
      <c r="I8" s="89"/>
      <c r="J8" s="90"/>
      <c r="K8" s="91" t="s">
        <v>59</v>
      </c>
    </row>
    <row r="9" spans="1:17" ht="43.5" customHeight="1" x14ac:dyDescent="0.25">
      <c r="A9" s="298" t="s">
        <v>60</v>
      </c>
      <c r="B9" s="298" t="s">
        <v>4</v>
      </c>
      <c r="C9" s="299" t="s">
        <v>61</v>
      </c>
      <c r="D9" s="300" t="s">
        <v>62</v>
      </c>
      <c r="E9" s="300" t="s">
        <v>6</v>
      </c>
      <c r="F9" s="354" t="s">
        <v>33</v>
      </c>
      <c r="G9" s="354"/>
      <c r="H9" s="354"/>
      <c r="I9" s="354"/>
      <c r="J9" s="298" t="s">
        <v>34</v>
      </c>
      <c r="K9" s="301" t="s">
        <v>159</v>
      </c>
      <c r="L9" s="117"/>
      <c r="M9" s="118"/>
    </row>
    <row r="10" spans="1:17" x14ac:dyDescent="0.25">
      <c r="A10" s="32">
        <v>1</v>
      </c>
      <c r="B10" s="32">
        <v>2</v>
      </c>
      <c r="C10" s="32">
        <v>3</v>
      </c>
      <c r="D10" s="32">
        <v>4</v>
      </c>
      <c r="E10" s="32">
        <v>5</v>
      </c>
      <c r="F10" s="355">
        <v>6</v>
      </c>
      <c r="G10" s="355"/>
      <c r="H10" s="355"/>
      <c r="I10" s="355"/>
      <c r="J10" s="32">
        <v>7</v>
      </c>
      <c r="K10" s="225">
        <v>8</v>
      </c>
      <c r="L10" s="129"/>
      <c r="M10" s="129"/>
    </row>
    <row r="11" spans="1:17" x14ac:dyDescent="0.25">
      <c r="A11" s="32"/>
      <c r="B11" s="32"/>
      <c r="C11" s="32"/>
      <c r="D11" s="32"/>
      <c r="E11" s="32"/>
      <c r="F11" s="249"/>
      <c r="G11" s="249"/>
      <c r="H11" s="249"/>
      <c r="I11" s="249"/>
      <c r="J11" s="32"/>
      <c r="K11" s="225"/>
      <c r="L11" s="129"/>
      <c r="M11" s="129"/>
    </row>
    <row r="12" spans="1:17" x14ac:dyDescent="0.25">
      <c r="A12" s="32"/>
      <c r="B12" s="54" t="s">
        <v>63</v>
      </c>
      <c r="C12" s="48"/>
      <c r="D12" s="48"/>
      <c r="E12" s="48"/>
      <c r="F12" s="79"/>
      <c r="G12" s="79"/>
      <c r="H12" s="79"/>
      <c r="I12" s="79"/>
      <c r="J12" s="48"/>
      <c r="K12" s="220">
        <f>K13+K25</f>
        <v>22202.73</v>
      </c>
      <c r="L12" s="117"/>
      <c r="M12" s="60"/>
      <c r="N12" s="119"/>
      <c r="O12" s="53"/>
      <c r="Q12" s="53"/>
    </row>
    <row r="13" spans="1:17" ht="29.25" x14ac:dyDescent="0.25">
      <c r="A13" s="48">
        <v>1</v>
      </c>
      <c r="B13" s="114" t="s">
        <v>124</v>
      </c>
      <c r="C13" s="48">
        <v>991</v>
      </c>
      <c r="D13" s="49"/>
      <c r="E13" s="49"/>
      <c r="F13" s="78"/>
      <c r="G13" s="78"/>
      <c r="H13" s="78"/>
      <c r="I13" s="78"/>
      <c r="J13" s="49"/>
      <c r="K13" s="220">
        <f>K14</f>
        <v>80</v>
      </c>
    </row>
    <row r="14" spans="1:17" ht="21.75" customHeight="1" x14ac:dyDescent="0.25">
      <c r="A14" s="48"/>
      <c r="B14" s="114" t="s">
        <v>8</v>
      </c>
      <c r="C14" s="48">
        <v>991</v>
      </c>
      <c r="D14" s="49" t="s">
        <v>23</v>
      </c>
      <c r="E14" s="49" t="s">
        <v>24</v>
      </c>
      <c r="F14" s="78"/>
      <c r="G14" s="78"/>
      <c r="H14" s="78"/>
      <c r="I14" s="78"/>
      <c r="J14" s="49"/>
      <c r="K14" s="220">
        <f>K15+K20</f>
        <v>80</v>
      </c>
    </row>
    <row r="15" spans="1:17" ht="60.75" customHeight="1" x14ac:dyDescent="0.25">
      <c r="A15" s="48"/>
      <c r="B15" s="113" t="s">
        <v>198</v>
      </c>
      <c r="C15" s="48">
        <v>991</v>
      </c>
      <c r="D15" s="49" t="s">
        <v>23</v>
      </c>
      <c r="E15" s="49" t="s">
        <v>27</v>
      </c>
      <c r="F15" s="78"/>
      <c r="G15" s="55"/>
      <c r="H15" s="55"/>
      <c r="I15" s="55"/>
      <c r="J15" s="49"/>
      <c r="K15" s="220">
        <f>K16</f>
        <v>10</v>
      </c>
      <c r="M15" s="118"/>
      <c r="N15" s="118"/>
    </row>
    <row r="16" spans="1:17" ht="33" customHeight="1" x14ac:dyDescent="0.25">
      <c r="A16" s="32"/>
      <c r="B16" s="113" t="s">
        <v>199</v>
      </c>
      <c r="C16" s="32">
        <v>991</v>
      </c>
      <c r="D16" s="174" t="s">
        <v>23</v>
      </c>
      <c r="E16" s="174" t="s">
        <v>27</v>
      </c>
      <c r="F16" s="33" t="s">
        <v>197</v>
      </c>
      <c r="G16" s="33" t="s">
        <v>66</v>
      </c>
      <c r="H16" s="33" t="s">
        <v>24</v>
      </c>
      <c r="I16" s="33" t="s">
        <v>134</v>
      </c>
      <c r="J16" s="174"/>
      <c r="K16" s="216">
        <f>K17</f>
        <v>10</v>
      </c>
      <c r="O16" s="53"/>
    </row>
    <row r="17" spans="1:17" ht="31.5" x14ac:dyDescent="0.25">
      <c r="A17" s="32"/>
      <c r="B17" s="113" t="s">
        <v>200</v>
      </c>
      <c r="C17" s="32">
        <v>991</v>
      </c>
      <c r="D17" s="174" t="s">
        <v>23</v>
      </c>
      <c r="E17" s="174" t="s">
        <v>27</v>
      </c>
      <c r="F17" s="33" t="s">
        <v>197</v>
      </c>
      <c r="G17" s="33" t="s">
        <v>68</v>
      </c>
      <c r="H17" s="33" t="s">
        <v>24</v>
      </c>
      <c r="I17" s="33" t="s">
        <v>134</v>
      </c>
      <c r="J17" s="174"/>
      <c r="K17" s="216">
        <f>K18</f>
        <v>10</v>
      </c>
      <c r="M17" s="118"/>
      <c r="N17" s="118"/>
      <c r="P17" s="53"/>
    </row>
    <row r="18" spans="1:17" ht="31.5" x14ac:dyDescent="0.25">
      <c r="A18" s="48"/>
      <c r="B18" s="113" t="s">
        <v>201</v>
      </c>
      <c r="C18" s="32">
        <v>991</v>
      </c>
      <c r="D18" s="174" t="s">
        <v>23</v>
      </c>
      <c r="E18" s="174" t="s">
        <v>27</v>
      </c>
      <c r="F18" s="312" t="s">
        <v>197</v>
      </c>
      <c r="G18" s="312" t="s">
        <v>68</v>
      </c>
      <c r="H18" s="312" t="s">
        <v>24</v>
      </c>
      <c r="I18" s="312" t="s">
        <v>150</v>
      </c>
      <c r="J18" s="174"/>
      <c r="K18" s="216">
        <f>K19</f>
        <v>10</v>
      </c>
    </row>
    <row r="19" spans="1:17" ht="31.5" x14ac:dyDescent="0.25">
      <c r="A19" s="48"/>
      <c r="B19" s="176" t="s">
        <v>299</v>
      </c>
      <c r="C19" s="32">
        <v>991</v>
      </c>
      <c r="D19" s="174" t="s">
        <v>23</v>
      </c>
      <c r="E19" s="174" t="s">
        <v>27</v>
      </c>
      <c r="F19" s="312" t="s">
        <v>197</v>
      </c>
      <c r="G19" s="312" t="s">
        <v>68</v>
      </c>
      <c r="H19" s="312" t="s">
        <v>24</v>
      </c>
      <c r="I19" s="312" t="s">
        <v>150</v>
      </c>
      <c r="J19" s="174" t="s">
        <v>81</v>
      </c>
      <c r="K19" s="216">
        <v>10</v>
      </c>
    </row>
    <row r="20" spans="1:17" ht="63.75" customHeight="1" x14ac:dyDescent="0.25">
      <c r="A20" s="48"/>
      <c r="B20" s="114" t="s">
        <v>300</v>
      </c>
      <c r="C20" s="48">
        <v>991</v>
      </c>
      <c r="D20" s="49" t="s">
        <v>23</v>
      </c>
      <c r="E20" s="49" t="s">
        <v>29</v>
      </c>
      <c r="F20" s="50"/>
      <c r="G20" s="50"/>
      <c r="H20" s="50"/>
      <c r="I20" s="50"/>
      <c r="J20" s="49"/>
      <c r="K20" s="80">
        <f>K21</f>
        <v>70</v>
      </c>
      <c r="M20" s="118"/>
    </row>
    <row r="21" spans="1:17" ht="31.5" customHeight="1" x14ac:dyDescent="0.25">
      <c r="A21" s="32"/>
      <c r="B21" s="57" t="s">
        <v>301</v>
      </c>
      <c r="C21" s="32">
        <v>991</v>
      </c>
      <c r="D21" s="174" t="s">
        <v>23</v>
      </c>
      <c r="E21" s="174" t="s">
        <v>29</v>
      </c>
      <c r="F21" s="33" t="s">
        <v>65</v>
      </c>
      <c r="G21" s="33" t="s">
        <v>66</v>
      </c>
      <c r="H21" s="33" t="s">
        <v>24</v>
      </c>
      <c r="I21" s="33" t="s">
        <v>134</v>
      </c>
      <c r="J21" s="174"/>
      <c r="K21" s="216">
        <f>K22</f>
        <v>70</v>
      </c>
      <c r="O21" s="53"/>
    </row>
    <row r="22" spans="1:17" x14ac:dyDescent="0.25">
      <c r="A22" s="32"/>
      <c r="B22" s="57" t="s">
        <v>54</v>
      </c>
      <c r="C22" s="32">
        <v>991</v>
      </c>
      <c r="D22" s="174" t="s">
        <v>23</v>
      </c>
      <c r="E22" s="174" t="s">
        <v>29</v>
      </c>
      <c r="F22" s="33" t="s">
        <v>65</v>
      </c>
      <c r="G22" s="33" t="s">
        <v>68</v>
      </c>
      <c r="H22" s="33" t="s">
        <v>24</v>
      </c>
      <c r="I22" s="33" t="s">
        <v>134</v>
      </c>
      <c r="J22" s="174"/>
      <c r="K22" s="81">
        <f>K23</f>
        <v>70</v>
      </c>
      <c r="N22" s="118"/>
      <c r="P22" s="53"/>
    </row>
    <row r="23" spans="1:17" ht="30" customHeight="1" x14ac:dyDescent="0.25">
      <c r="A23" s="32"/>
      <c r="B23" s="57" t="s">
        <v>69</v>
      </c>
      <c r="C23" s="32">
        <v>991</v>
      </c>
      <c r="D23" s="174" t="s">
        <v>23</v>
      </c>
      <c r="E23" s="174" t="s">
        <v>29</v>
      </c>
      <c r="F23" s="33" t="s">
        <v>65</v>
      </c>
      <c r="G23" s="33" t="s">
        <v>68</v>
      </c>
      <c r="H23" s="33" t="s">
        <v>24</v>
      </c>
      <c r="I23" s="33" t="s">
        <v>150</v>
      </c>
      <c r="J23" s="174"/>
      <c r="K23" s="81">
        <f>K24</f>
        <v>70</v>
      </c>
      <c r="O23" s="53"/>
      <c r="P23" s="53"/>
    </row>
    <row r="24" spans="1:17" ht="21" customHeight="1" x14ac:dyDescent="0.25">
      <c r="A24" s="32"/>
      <c r="B24" s="57" t="s">
        <v>70</v>
      </c>
      <c r="C24" s="225">
        <v>991</v>
      </c>
      <c r="D24" s="226" t="s">
        <v>23</v>
      </c>
      <c r="E24" s="226" t="s">
        <v>29</v>
      </c>
      <c r="F24" s="250" t="s">
        <v>65</v>
      </c>
      <c r="G24" s="250" t="s">
        <v>68</v>
      </c>
      <c r="H24" s="250" t="s">
        <v>24</v>
      </c>
      <c r="I24" s="250" t="s">
        <v>150</v>
      </c>
      <c r="J24" s="226" t="s">
        <v>71</v>
      </c>
      <c r="K24" s="216">
        <v>70</v>
      </c>
      <c r="L24" s="117"/>
      <c r="M24" s="118"/>
      <c r="N24" s="118"/>
      <c r="O24" s="53"/>
    </row>
    <row r="25" spans="1:17" ht="36.75" customHeight="1" x14ac:dyDescent="0.25">
      <c r="A25" s="48">
        <v>2</v>
      </c>
      <c r="B25" s="56" t="s">
        <v>72</v>
      </c>
      <c r="C25" s="48">
        <v>992</v>
      </c>
      <c r="D25" s="47"/>
      <c r="E25" s="47"/>
      <c r="F25" s="33"/>
      <c r="G25" s="33"/>
      <c r="H25" s="33"/>
      <c r="I25" s="33"/>
      <c r="J25" s="48"/>
      <c r="K25" s="80">
        <f>K26+K70+K78+K93+K108+K134+K140+K150+K161+K168</f>
        <v>22122.73</v>
      </c>
      <c r="L25" s="117"/>
      <c r="N25" s="118"/>
      <c r="O25" s="53"/>
      <c r="P25" s="53"/>
      <c r="Q25" s="53"/>
    </row>
    <row r="26" spans="1:17" s="51" customFormat="1" ht="14.25" x14ac:dyDescent="0.2">
      <c r="A26" s="48"/>
      <c r="B26" s="56" t="s">
        <v>8</v>
      </c>
      <c r="C26" s="48">
        <v>992</v>
      </c>
      <c r="D26" s="49" t="s">
        <v>23</v>
      </c>
      <c r="E26" s="49" t="s">
        <v>24</v>
      </c>
      <c r="F26" s="50"/>
      <c r="G26" s="50"/>
      <c r="H26" s="50"/>
      <c r="I26" s="50"/>
      <c r="J26" s="49"/>
      <c r="K26" s="80">
        <f>K27+K32+K45+K49+K53+K58</f>
        <v>7018.2300000000005</v>
      </c>
      <c r="L26" s="120"/>
      <c r="M26" s="121"/>
      <c r="N26" s="121"/>
    </row>
    <row r="27" spans="1:17" s="51" customFormat="1" ht="51" customHeight="1" x14ac:dyDescent="0.2">
      <c r="A27" s="48"/>
      <c r="B27" s="114" t="s">
        <v>38</v>
      </c>
      <c r="C27" s="48">
        <v>992</v>
      </c>
      <c r="D27" s="49" t="s">
        <v>23</v>
      </c>
      <c r="E27" s="49" t="s">
        <v>25</v>
      </c>
      <c r="F27" s="50"/>
      <c r="G27" s="50"/>
      <c r="H27" s="50"/>
      <c r="I27" s="50"/>
      <c r="J27" s="49"/>
      <c r="K27" s="80">
        <f>K28</f>
        <v>821.73</v>
      </c>
      <c r="L27" s="120"/>
      <c r="M27" s="121"/>
      <c r="N27" s="121"/>
    </row>
    <row r="28" spans="1:17" s="51" customFormat="1" ht="30" x14ac:dyDescent="0.25">
      <c r="A28" s="48"/>
      <c r="B28" s="57" t="s">
        <v>73</v>
      </c>
      <c r="C28" s="32">
        <v>992</v>
      </c>
      <c r="D28" s="174" t="s">
        <v>23</v>
      </c>
      <c r="E28" s="174" t="s">
        <v>25</v>
      </c>
      <c r="F28" s="33" t="s">
        <v>74</v>
      </c>
      <c r="G28" s="33" t="s">
        <v>66</v>
      </c>
      <c r="H28" s="33" t="s">
        <v>24</v>
      </c>
      <c r="I28" s="33" t="s">
        <v>134</v>
      </c>
      <c r="J28" s="174"/>
      <c r="K28" s="81">
        <f>K29</f>
        <v>821.73</v>
      </c>
      <c r="L28" s="120"/>
      <c r="M28" s="121"/>
      <c r="N28" s="121"/>
      <c r="O28" s="60"/>
    </row>
    <row r="29" spans="1:17" s="51" customFormat="1" x14ac:dyDescent="0.25">
      <c r="A29" s="48"/>
      <c r="B29" s="57" t="s">
        <v>53</v>
      </c>
      <c r="C29" s="32">
        <v>992</v>
      </c>
      <c r="D29" s="174" t="s">
        <v>23</v>
      </c>
      <c r="E29" s="174" t="s">
        <v>25</v>
      </c>
      <c r="F29" s="33" t="s">
        <v>74</v>
      </c>
      <c r="G29" s="33" t="s">
        <v>75</v>
      </c>
      <c r="H29" s="33" t="s">
        <v>24</v>
      </c>
      <c r="I29" s="33" t="s">
        <v>134</v>
      </c>
      <c r="J29" s="174"/>
      <c r="K29" s="81">
        <f>K30</f>
        <v>821.73</v>
      </c>
      <c r="L29" s="120"/>
      <c r="M29" s="121"/>
      <c r="N29" s="121"/>
      <c r="O29" s="60"/>
    </row>
    <row r="30" spans="1:17" s="51" customFormat="1" ht="30" x14ac:dyDescent="0.25">
      <c r="A30" s="48"/>
      <c r="B30" s="57" t="s">
        <v>69</v>
      </c>
      <c r="C30" s="32">
        <v>992</v>
      </c>
      <c r="D30" s="174" t="s">
        <v>23</v>
      </c>
      <c r="E30" s="174" t="s">
        <v>25</v>
      </c>
      <c r="F30" s="33" t="s">
        <v>74</v>
      </c>
      <c r="G30" s="33" t="s">
        <v>75</v>
      </c>
      <c r="H30" s="33" t="s">
        <v>24</v>
      </c>
      <c r="I30" s="33" t="s">
        <v>150</v>
      </c>
      <c r="J30" s="174"/>
      <c r="K30" s="81">
        <f>K31</f>
        <v>821.73</v>
      </c>
      <c r="L30" s="120"/>
      <c r="M30" s="121"/>
      <c r="N30" s="121"/>
    </row>
    <row r="31" spans="1:17" s="51" customFormat="1" ht="75" customHeight="1" x14ac:dyDescent="0.25">
      <c r="A31" s="48"/>
      <c r="B31" s="57" t="s">
        <v>76</v>
      </c>
      <c r="C31" s="32">
        <v>992</v>
      </c>
      <c r="D31" s="174" t="s">
        <v>23</v>
      </c>
      <c r="E31" s="174" t="s">
        <v>25</v>
      </c>
      <c r="F31" s="33" t="s">
        <v>74</v>
      </c>
      <c r="G31" s="33" t="s">
        <v>75</v>
      </c>
      <c r="H31" s="33" t="s">
        <v>24</v>
      </c>
      <c r="I31" s="33" t="s">
        <v>150</v>
      </c>
      <c r="J31" s="174" t="s">
        <v>77</v>
      </c>
      <c r="K31" s="216">
        <v>821.73</v>
      </c>
      <c r="L31" s="120"/>
      <c r="M31" s="121"/>
      <c r="N31" s="121"/>
      <c r="O31" s="60"/>
    </row>
    <row r="32" spans="1:17" s="51" customFormat="1" ht="72.75" customHeight="1" x14ac:dyDescent="0.2">
      <c r="A32" s="48"/>
      <c r="B32" s="114" t="s">
        <v>78</v>
      </c>
      <c r="C32" s="48">
        <v>992</v>
      </c>
      <c r="D32" s="49" t="s">
        <v>23</v>
      </c>
      <c r="E32" s="49" t="s">
        <v>26</v>
      </c>
      <c r="F32" s="50"/>
      <c r="G32" s="50"/>
      <c r="H32" s="50"/>
      <c r="I32" s="50"/>
      <c r="J32" s="49"/>
      <c r="K32" s="80">
        <f>K36+K37+K38+K44+K41</f>
        <v>4681.9000000000005</v>
      </c>
      <c r="L32" s="120"/>
      <c r="M32" s="122"/>
      <c r="N32" s="121"/>
    </row>
    <row r="33" spans="1:14" s="51" customFormat="1" ht="24.75" customHeight="1" x14ac:dyDescent="0.25">
      <c r="A33" s="48"/>
      <c r="B33" s="57" t="s">
        <v>181</v>
      </c>
      <c r="C33" s="32">
        <v>992</v>
      </c>
      <c r="D33" s="174" t="s">
        <v>23</v>
      </c>
      <c r="E33" s="174" t="s">
        <v>26</v>
      </c>
      <c r="F33" s="33" t="s">
        <v>79</v>
      </c>
      <c r="G33" s="33" t="s">
        <v>66</v>
      </c>
      <c r="H33" s="33" t="s">
        <v>24</v>
      </c>
      <c r="I33" s="33" t="s">
        <v>134</v>
      </c>
      <c r="J33" s="174"/>
      <c r="K33" s="81">
        <f>K34+K39+K42</f>
        <v>4681.9000000000005</v>
      </c>
      <c r="L33" s="120"/>
      <c r="M33" s="121"/>
      <c r="N33" s="121"/>
    </row>
    <row r="34" spans="1:14" ht="24.75" customHeight="1" x14ac:dyDescent="0.25">
      <c r="A34" s="31"/>
      <c r="B34" s="57" t="s">
        <v>181</v>
      </c>
      <c r="C34" s="32">
        <v>992</v>
      </c>
      <c r="D34" s="174" t="s">
        <v>23</v>
      </c>
      <c r="E34" s="174" t="s">
        <v>26</v>
      </c>
      <c r="F34" s="33" t="s">
        <v>79</v>
      </c>
      <c r="G34" s="33" t="s">
        <v>75</v>
      </c>
      <c r="H34" s="33" t="s">
        <v>24</v>
      </c>
      <c r="I34" s="33" t="s">
        <v>134</v>
      </c>
      <c r="J34" s="174"/>
      <c r="K34" s="81">
        <f>K35</f>
        <v>4627.3</v>
      </c>
    </row>
    <row r="35" spans="1:14" ht="30" x14ac:dyDescent="0.25">
      <c r="A35" s="31"/>
      <c r="B35" s="57" t="s">
        <v>69</v>
      </c>
      <c r="C35" s="32">
        <v>992</v>
      </c>
      <c r="D35" s="174" t="s">
        <v>23</v>
      </c>
      <c r="E35" s="174" t="s">
        <v>26</v>
      </c>
      <c r="F35" s="33" t="s">
        <v>79</v>
      </c>
      <c r="G35" s="33" t="s">
        <v>75</v>
      </c>
      <c r="H35" s="33" t="s">
        <v>24</v>
      </c>
      <c r="I35" s="33" t="s">
        <v>150</v>
      </c>
      <c r="J35" s="174"/>
      <c r="K35" s="81">
        <f>K36+K37+K38</f>
        <v>4627.3</v>
      </c>
    </row>
    <row r="36" spans="1:14" ht="76.5" customHeight="1" x14ac:dyDescent="0.25">
      <c r="A36" s="31"/>
      <c r="B36" s="238" t="s">
        <v>76</v>
      </c>
      <c r="C36" s="225">
        <v>992</v>
      </c>
      <c r="D36" s="226" t="s">
        <v>23</v>
      </c>
      <c r="E36" s="226" t="s">
        <v>26</v>
      </c>
      <c r="F36" s="250" t="s">
        <v>79</v>
      </c>
      <c r="G36" s="250" t="s">
        <v>75</v>
      </c>
      <c r="H36" s="250" t="s">
        <v>24</v>
      </c>
      <c r="I36" s="250" t="s">
        <v>150</v>
      </c>
      <c r="J36" s="226" t="s">
        <v>77</v>
      </c>
      <c r="K36" s="216">
        <v>3301</v>
      </c>
    </row>
    <row r="37" spans="1:14" ht="28.5" customHeight="1" x14ac:dyDescent="0.25">
      <c r="A37" s="31"/>
      <c r="B37" s="238" t="s">
        <v>80</v>
      </c>
      <c r="C37" s="329">
        <v>992</v>
      </c>
      <c r="D37" s="330" t="s">
        <v>23</v>
      </c>
      <c r="E37" s="330" t="s">
        <v>26</v>
      </c>
      <c r="F37" s="331" t="s">
        <v>79</v>
      </c>
      <c r="G37" s="331" t="s">
        <v>75</v>
      </c>
      <c r="H37" s="331" t="s">
        <v>24</v>
      </c>
      <c r="I37" s="331" t="s">
        <v>150</v>
      </c>
      <c r="J37" s="330" t="s">
        <v>81</v>
      </c>
      <c r="K37" s="332">
        <v>1266.3</v>
      </c>
      <c r="L37" s="115">
        <v>188000</v>
      </c>
    </row>
    <row r="38" spans="1:14" ht="24.75" customHeight="1" x14ac:dyDescent="0.25">
      <c r="A38" s="234"/>
      <c r="B38" s="238" t="s">
        <v>82</v>
      </c>
      <c r="C38" s="225">
        <v>992</v>
      </c>
      <c r="D38" s="226" t="s">
        <v>23</v>
      </c>
      <c r="E38" s="226" t="s">
        <v>26</v>
      </c>
      <c r="F38" s="250" t="s">
        <v>79</v>
      </c>
      <c r="G38" s="250" t="s">
        <v>75</v>
      </c>
      <c r="H38" s="250" t="s">
        <v>24</v>
      </c>
      <c r="I38" s="250" t="s">
        <v>150</v>
      </c>
      <c r="J38" s="226" t="s">
        <v>83</v>
      </c>
      <c r="K38" s="216">
        <v>60</v>
      </c>
    </row>
    <row r="39" spans="1:14" ht="23.25" customHeight="1" x14ac:dyDescent="0.25">
      <c r="A39" s="31"/>
      <c r="B39" s="238" t="s">
        <v>56</v>
      </c>
      <c r="C39" s="225">
        <v>992</v>
      </c>
      <c r="D39" s="226" t="s">
        <v>23</v>
      </c>
      <c r="E39" s="226" t="s">
        <v>26</v>
      </c>
      <c r="F39" s="250" t="s">
        <v>79</v>
      </c>
      <c r="G39" s="250" t="s">
        <v>68</v>
      </c>
      <c r="H39" s="250" t="s">
        <v>24</v>
      </c>
      <c r="I39" s="250" t="s">
        <v>134</v>
      </c>
      <c r="J39" s="226"/>
      <c r="K39" s="216">
        <f>K40</f>
        <v>3.8</v>
      </c>
    </row>
    <row r="40" spans="1:14" ht="45" x14ac:dyDescent="0.25">
      <c r="A40" s="31"/>
      <c r="B40" s="238" t="s">
        <v>84</v>
      </c>
      <c r="C40" s="225">
        <v>992</v>
      </c>
      <c r="D40" s="226" t="s">
        <v>23</v>
      </c>
      <c r="E40" s="226" t="s">
        <v>26</v>
      </c>
      <c r="F40" s="250" t="s">
        <v>79</v>
      </c>
      <c r="G40" s="250" t="s">
        <v>68</v>
      </c>
      <c r="H40" s="250" t="s">
        <v>24</v>
      </c>
      <c r="I40" s="250" t="s">
        <v>151</v>
      </c>
      <c r="J40" s="226"/>
      <c r="K40" s="216">
        <f>K41</f>
        <v>3.8</v>
      </c>
    </row>
    <row r="41" spans="1:14" ht="39" customHeight="1" x14ac:dyDescent="0.25">
      <c r="A41" s="31"/>
      <c r="B41" s="238" t="s">
        <v>80</v>
      </c>
      <c r="C41" s="225">
        <v>992</v>
      </c>
      <c r="D41" s="226" t="s">
        <v>23</v>
      </c>
      <c r="E41" s="226" t="s">
        <v>26</v>
      </c>
      <c r="F41" s="250" t="s">
        <v>79</v>
      </c>
      <c r="G41" s="250" t="s">
        <v>68</v>
      </c>
      <c r="H41" s="250" t="s">
        <v>24</v>
      </c>
      <c r="I41" s="250" t="s">
        <v>151</v>
      </c>
      <c r="J41" s="226" t="s">
        <v>81</v>
      </c>
      <c r="K41" s="216">
        <v>3.8</v>
      </c>
      <c r="L41" s="87"/>
    </row>
    <row r="42" spans="1:14" ht="24.75" customHeight="1" x14ac:dyDescent="0.25">
      <c r="A42" s="31"/>
      <c r="B42" s="238" t="s">
        <v>313</v>
      </c>
      <c r="C42" s="225">
        <v>992</v>
      </c>
      <c r="D42" s="226" t="s">
        <v>23</v>
      </c>
      <c r="E42" s="226" t="s">
        <v>26</v>
      </c>
      <c r="F42" s="250" t="s">
        <v>79</v>
      </c>
      <c r="G42" s="250" t="s">
        <v>160</v>
      </c>
      <c r="H42" s="250" t="s">
        <v>24</v>
      </c>
      <c r="I42" s="250" t="s">
        <v>134</v>
      </c>
      <c r="J42" s="226"/>
      <c r="K42" s="216">
        <f>K43</f>
        <v>50.8</v>
      </c>
    </row>
    <row r="43" spans="1:14" ht="60" x14ac:dyDescent="0.25">
      <c r="A43" s="31"/>
      <c r="B43" s="238" t="s">
        <v>304</v>
      </c>
      <c r="C43" s="225">
        <v>992</v>
      </c>
      <c r="D43" s="226" t="s">
        <v>23</v>
      </c>
      <c r="E43" s="226" t="s">
        <v>26</v>
      </c>
      <c r="F43" s="250" t="s">
        <v>79</v>
      </c>
      <c r="G43" s="250" t="s">
        <v>160</v>
      </c>
      <c r="H43" s="250" t="s">
        <v>24</v>
      </c>
      <c r="I43" s="250" t="s">
        <v>312</v>
      </c>
      <c r="J43" s="226"/>
      <c r="K43" s="216">
        <f>K44</f>
        <v>50.8</v>
      </c>
    </row>
    <row r="44" spans="1:14" ht="24.75" customHeight="1" x14ac:dyDescent="0.25">
      <c r="A44" s="31"/>
      <c r="B44" s="238" t="s">
        <v>70</v>
      </c>
      <c r="C44" s="225">
        <v>992</v>
      </c>
      <c r="D44" s="226" t="s">
        <v>23</v>
      </c>
      <c r="E44" s="226" t="s">
        <v>26</v>
      </c>
      <c r="F44" s="250" t="s">
        <v>79</v>
      </c>
      <c r="G44" s="250" t="s">
        <v>160</v>
      </c>
      <c r="H44" s="250" t="s">
        <v>24</v>
      </c>
      <c r="I44" s="250" t="s">
        <v>312</v>
      </c>
      <c r="J44" s="226" t="s">
        <v>71</v>
      </c>
      <c r="K44" s="216">
        <v>50.8</v>
      </c>
    </row>
    <row r="45" spans="1:14" ht="61.5" customHeight="1" x14ac:dyDescent="0.25">
      <c r="A45" s="32"/>
      <c r="B45" s="237" t="s">
        <v>302</v>
      </c>
      <c r="C45" s="217">
        <v>992</v>
      </c>
      <c r="D45" s="218" t="s">
        <v>23</v>
      </c>
      <c r="E45" s="218" t="s">
        <v>29</v>
      </c>
      <c r="F45" s="219"/>
      <c r="G45" s="219"/>
      <c r="H45" s="219"/>
      <c r="I45" s="219"/>
      <c r="J45" s="218"/>
      <c r="K45" s="220">
        <f>K46</f>
        <v>63.4</v>
      </c>
    </row>
    <row r="46" spans="1:14" ht="33" customHeight="1" x14ac:dyDescent="0.25">
      <c r="A46" s="32"/>
      <c r="B46" s="238" t="s">
        <v>313</v>
      </c>
      <c r="C46" s="225">
        <v>992</v>
      </c>
      <c r="D46" s="226" t="s">
        <v>23</v>
      </c>
      <c r="E46" s="226" t="s">
        <v>29</v>
      </c>
      <c r="F46" s="250" t="s">
        <v>79</v>
      </c>
      <c r="G46" s="250" t="s">
        <v>66</v>
      </c>
      <c r="H46" s="250" t="s">
        <v>24</v>
      </c>
      <c r="I46" s="250" t="s">
        <v>134</v>
      </c>
      <c r="J46" s="226"/>
      <c r="K46" s="216">
        <f>K48</f>
        <v>63.4</v>
      </c>
    </row>
    <row r="47" spans="1:14" ht="27.75" customHeight="1" x14ac:dyDescent="0.25">
      <c r="A47" s="32"/>
      <c r="B47" s="238" t="s">
        <v>303</v>
      </c>
      <c r="C47" s="225">
        <v>992</v>
      </c>
      <c r="D47" s="226" t="s">
        <v>23</v>
      </c>
      <c r="E47" s="226" t="s">
        <v>29</v>
      </c>
      <c r="F47" s="250" t="s">
        <v>79</v>
      </c>
      <c r="G47" s="250" t="s">
        <v>160</v>
      </c>
      <c r="H47" s="250" t="s">
        <v>24</v>
      </c>
      <c r="I47" s="250" t="s">
        <v>311</v>
      </c>
      <c r="J47" s="226"/>
      <c r="K47" s="216">
        <f>K48</f>
        <v>63.4</v>
      </c>
    </row>
    <row r="48" spans="1:14" ht="27.75" customHeight="1" x14ac:dyDescent="0.25">
      <c r="A48" s="32"/>
      <c r="B48" s="238" t="s">
        <v>70</v>
      </c>
      <c r="C48" s="225">
        <v>992</v>
      </c>
      <c r="D48" s="226" t="s">
        <v>23</v>
      </c>
      <c r="E48" s="226" t="s">
        <v>29</v>
      </c>
      <c r="F48" s="250" t="s">
        <v>79</v>
      </c>
      <c r="G48" s="250" t="s">
        <v>160</v>
      </c>
      <c r="H48" s="250" t="s">
        <v>24</v>
      </c>
      <c r="I48" s="250" t="s">
        <v>311</v>
      </c>
      <c r="J48" s="226" t="s">
        <v>71</v>
      </c>
      <c r="K48" s="216">
        <v>63.4</v>
      </c>
    </row>
    <row r="49" spans="1:14" ht="27.75" customHeight="1" x14ac:dyDescent="0.25">
      <c r="A49" s="32"/>
      <c r="B49" s="302" t="s">
        <v>270</v>
      </c>
      <c r="C49" s="217">
        <v>992</v>
      </c>
      <c r="D49" s="218" t="s">
        <v>23</v>
      </c>
      <c r="E49" s="218" t="s">
        <v>30</v>
      </c>
      <c r="F49" s="219"/>
      <c r="G49" s="219"/>
      <c r="H49" s="219"/>
      <c r="I49" s="219"/>
      <c r="J49" s="218"/>
      <c r="K49" s="220">
        <f>K50</f>
        <v>300</v>
      </c>
    </row>
    <row r="50" spans="1:14" ht="27.75" customHeight="1" x14ac:dyDescent="0.25">
      <c r="A50" s="32"/>
      <c r="B50" s="238" t="s">
        <v>271</v>
      </c>
      <c r="C50" s="225">
        <v>992</v>
      </c>
      <c r="D50" s="226" t="s">
        <v>23</v>
      </c>
      <c r="E50" s="226" t="s">
        <v>30</v>
      </c>
      <c r="F50" s="250" t="s">
        <v>273</v>
      </c>
      <c r="G50" s="250" t="s">
        <v>66</v>
      </c>
      <c r="H50" s="250" t="s">
        <v>24</v>
      </c>
      <c r="I50" s="250" t="s">
        <v>134</v>
      </c>
      <c r="J50" s="226"/>
      <c r="K50" s="216">
        <f>K52</f>
        <v>300</v>
      </c>
    </row>
    <row r="51" spans="1:14" ht="27.75" customHeight="1" x14ac:dyDescent="0.25">
      <c r="A51" s="32"/>
      <c r="B51" s="238" t="s">
        <v>194</v>
      </c>
      <c r="C51" s="225">
        <v>992</v>
      </c>
      <c r="D51" s="226" t="s">
        <v>23</v>
      </c>
      <c r="E51" s="226" t="s">
        <v>30</v>
      </c>
      <c r="F51" s="250" t="s">
        <v>273</v>
      </c>
      <c r="G51" s="250" t="s">
        <v>160</v>
      </c>
      <c r="H51" s="250" t="s">
        <v>24</v>
      </c>
      <c r="I51" s="250" t="s">
        <v>134</v>
      </c>
      <c r="J51" s="226"/>
      <c r="K51" s="216">
        <f>K52</f>
        <v>300</v>
      </c>
      <c r="L51" s="319"/>
    </row>
    <row r="52" spans="1:14" ht="27.75" customHeight="1" x14ac:dyDescent="0.25">
      <c r="A52" s="32"/>
      <c r="B52" s="238" t="s">
        <v>272</v>
      </c>
      <c r="C52" s="225">
        <v>992</v>
      </c>
      <c r="D52" s="226" t="s">
        <v>23</v>
      </c>
      <c r="E52" s="226" t="s">
        <v>30</v>
      </c>
      <c r="F52" s="250" t="s">
        <v>273</v>
      </c>
      <c r="G52" s="250" t="s">
        <v>160</v>
      </c>
      <c r="H52" s="250" t="s">
        <v>24</v>
      </c>
      <c r="I52" s="250" t="s">
        <v>274</v>
      </c>
      <c r="J52" s="226" t="s">
        <v>81</v>
      </c>
      <c r="K52" s="216">
        <v>300</v>
      </c>
      <c r="L52" s="319"/>
    </row>
    <row r="53" spans="1:14" ht="19.5" customHeight="1" x14ac:dyDescent="0.25">
      <c r="A53" s="31"/>
      <c r="B53" s="237" t="s">
        <v>85</v>
      </c>
      <c r="C53" s="217">
        <v>992</v>
      </c>
      <c r="D53" s="218" t="s">
        <v>23</v>
      </c>
      <c r="E53" s="218" t="s">
        <v>43</v>
      </c>
      <c r="F53" s="219"/>
      <c r="G53" s="219"/>
      <c r="H53" s="219"/>
      <c r="I53" s="219"/>
      <c r="J53" s="218"/>
      <c r="K53" s="220">
        <f>K54</f>
        <v>10</v>
      </c>
    </row>
    <row r="54" spans="1:14" ht="22.5" customHeight="1" x14ac:dyDescent="0.25">
      <c r="A54" s="31"/>
      <c r="B54" s="238" t="s">
        <v>58</v>
      </c>
      <c r="C54" s="225">
        <v>992</v>
      </c>
      <c r="D54" s="226" t="s">
        <v>23</v>
      </c>
      <c r="E54" s="226" t="s">
        <v>43</v>
      </c>
      <c r="F54" s="250" t="s">
        <v>79</v>
      </c>
      <c r="G54" s="250" t="s">
        <v>66</v>
      </c>
      <c r="H54" s="250" t="s">
        <v>24</v>
      </c>
      <c r="I54" s="250" t="s">
        <v>134</v>
      </c>
      <c r="J54" s="226"/>
      <c r="K54" s="216">
        <f>K55</f>
        <v>10</v>
      </c>
    </row>
    <row r="55" spans="1:14" ht="30" x14ac:dyDescent="0.25">
      <c r="A55" s="31"/>
      <c r="B55" s="238" t="s">
        <v>55</v>
      </c>
      <c r="C55" s="225">
        <v>992</v>
      </c>
      <c r="D55" s="226" t="s">
        <v>23</v>
      </c>
      <c r="E55" s="226" t="s">
        <v>43</v>
      </c>
      <c r="F55" s="250" t="s">
        <v>79</v>
      </c>
      <c r="G55" s="250" t="s">
        <v>86</v>
      </c>
      <c r="H55" s="250" t="s">
        <v>24</v>
      </c>
      <c r="I55" s="250" t="s">
        <v>134</v>
      </c>
      <c r="J55" s="226"/>
      <c r="K55" s="216">
        <f>K56</f>
        <v>10</v>
      </c>
    </row>
    <row r="56" spans="1:14" ht="22.5" customHeight="1" x14ac:dyDescent="0.25">
      <c r="A56" s="31"/>
      <c r="B56" s="238" t="s">
        <v>87</v>
      </c>
      <c r="C56" s="225">
        <v>992</v>
      </c>
      <c r="D56" s="226" t="s">
        <v>23</v>
      </c>
      <c r="E56" s="226" t="s">
        <v>43</v>
      </c>
      <c r="F56" s="250" t="s">
        <v>79</v>
      </c>
      <c r="G56" s="250" t="s">
        <v>86</v>
      </c>
      <c r="H56" s="250" t="s">
        <v>24</v>
      </c>
      <c r="I56" s="250" t="s">
        <v>152</v>
      </c>
      <c r="J56" s="226"/>
      <c r="K56" s="216">
        <f>K57</f>
        <v>10</v>
      </c>
    </row>
    <row r="57" spans="1:14" ht="27" customHeight="1" x14ac:dyDescent="0.25">
      <c r="A57" s="31"/>
      <c r="B57" s="238" t="s">
        <v>82</v>
      </c>
      <c r="C57" s="225">
        <v>992</v>
      </c>
      <c r="D57" s="226" t="s">
        <v>23</v>
      </c>
      <c r="E57" s="226" t="s">
        <v>43</v>
      </c>
      <c r="F57" s="250" t="s">
        <v>79</v>
      </c>
      <c r="G57" s="250" t="s">
        <v>86</v>
      </c>
      <c r="H57" s="250" t="s">
        <v>24</v>
      </c>
      <c r="I57" s="250" t="s">
        <v>152</v>
      </c>
      <c r="J57" s="226" t="s">
        <v>83</v>
      </c>
      <c r="K57" s="216">
        <v>10</v>
      </c>
    </row>
    <row r="58" spans="1:14" s="51" customFormat="1" ht="28.5" customHeight="1" x14ac:dyDescent="0.25">
      <c r="A58" s="47"/>
      <c r="B58" s="239" t="s">
        <v>305</v>
      </c>
      <c r="C58" s="217">
        <v>992</v>
      </c>
      <c r="D58" s="218" t="s">
        <v>23</v>
      </c>
      <c r="E58" s="218">
        <v>13</v>
      </c>
      <c r="F58" s="219"/>
      <c r="G58" s="219"/>
      <c r="H58" s="250"/>
      <c r="I58" s="219"/>
      <c r="J58" s="218"/>
      <c r="K58" s="220">
        <f>K62+K66+K69</f>
        <v>1141.2</v>
      </c>
      <c r="L58" s="120"/>
      <c r="M58" s="121"/>
      <c r="N58" s="121"/>
    </row>
    <row r="59" spans="1:14" ht="72" customHeight="1" x14ac:dyDescent="0.25">
      <c r="A59" s="31"/>
      <c r="B59" s="240" t="s">
        <v>177</v>
      </c>
      <c r="C59" s="225">
        <v>992</v>
      </c>
      <c r="D59" s="226" t="s">
        <v>23</v>
      </c>
      <c r="E59" s="226">
        <v>13</v>
      </c>
      <c r="F59" s="250" t="s">
        <v>43</v>
      </c>
      <c r="G59" s="250" t="s">
        <v>66</v>
      </c>
      <c r="H59" s="250" t="s">
        <v>24</v>
      </c>
      <c r="I59" s="250" t="s">
        <v>134</v>
      </c>
      <c r="J59" s="241"/>
      <c r="K59" s="216">
        <f>K60</f>
        <v>14.4</v>
      </c>
    </row>
    <row r="60" spans="1:14" ht="34.5" customHeight="1" x14ac:dyDescent="0.25">
      <c r="A60" s="31"/>
      <c r="B60" s="240" t="s">
        <v>91</v>
      </c>
      <c r="C60" s="225">
        <v>992</v>
      </c>
      <c r="D60" s="226" t="s">
        <v>23</v>
      </c>
      <c r="E60" s="226">
        <v>13</v>
      </c>
      <c r="F60" s="250" t="s">
        <v>43</v>
      </c>
      <c r="G60" s="250" t="s">
        <v>75</v>
      </c>
      <c r="H60" s="250" t="s">
        <v>24</v>
      </c>
      <c r="I60" s="250" t="s">
        <v>134</v>
      </c>
      <c r="J60" s="241"/>
      <c r="K60" s="216">
        <f>K61</f>
        <v>14.4</v>
      </c>
    </row>
    <row r="61" spans="1:14" s="28" customFormat="1" ht="44.25" customHeight="1" x14ac:dyDescent="0.25">
      <c r="A61" s="26"/>
      <c r="B61" s="240" t="s">
        <v>92</v>
      </c>
      <c r="C61" s="225">
        <v>992</v>
      </c>
      <c r="D61" s="226" t="s">
        <v>23</v>
      </c>
      <c r="E61" s="226">
        <v>13</v>
      </c>
      <c r="F61" s="250" t="s">
        <v>43</v>
      </c>
      <c r="G61" s="250" t="s">
        <v>75</v>
      </c>
      <c r="H61" s="250" t="s">
        <v>24</v>
      </c>
      <c r="I61" s="250" t="s">
        <v>141</v>
      </c>
      <c r="J61" s="241"/>
      <c r="K61" s="216">
        <f>K62</f>
        <v>14.4</v>
      </c>
      <c r="L61" s="123"/>
      <c r="M61" s="124"/>
      <c r="N61" s="124"/>
    </row>
    <row r="62" spans="1:14" ht="29.25" customHeight="1" x14ac:dyDescent="0.25">
      <c r="A62" s="31"/>
      <c r="B62" s="238" t="s">
        <v>80</v>
      </c>
      <c r="C62" s="225">
        <v>992</v>
      </c>
      <c r="D62" s="226" t="s">
        <v>23</v>
      </c>
      <c r="E62" s="226">
        <v>13</v>
      </c>
      <c r="F62" s="250" t="s">
        <v>43</v>
      </c>
      <c r="G62" s="250" t="s">
        <v>75</v>
      </c>
      <c r="H62" s="250" t="s">
        <v>24</v>
      </c>
      <c r="I62" s="250" t="s">
        <v>141</v>
      </c>
      <c r="J62" s="226" t="s">
        <v>81</v>
      </c>
      <c r="K62" s="216">
        <v>14.4</v>
      </c>
    </row>
    <row r="63" spans="1:14" ht="72" customHeight="1" x14ac:dyDescent="0.25">
      <c r="A63" s="31"/>
      <c r="B63" s="240" t="s">
        <v>249</v>
      </c>
      <c r="C63" s="225">
        <v>992</v>
      </c>
      <c r="D63" s="226" t="s">
        <v>23</v>
      </c>
      <c r="E63" s="226">
        <v>13</v>
      </c>
      <c r="F63" s="250" t="s">
        <v>42</v>
      </c>
      <c r="G63" s="250" t="s">
        <v>66</v>
      </c>
      <c r="H63" s="250" t="s">
        <v>24</v>
      </c>
      <c r="I63" s="250" t="s">
        <v>134</v>
      </c>
      <c r="J63" s="226"/>
      <c r="K63" s="216">
        <f>K64</f>
        <v>70</v>
      </c>
    </row>
    <row r="64" spans="1:14" ht="35.25" customHeight="1" x14ac:dyDescent="0.25">
      <c r="A64" s="31"/>
      <c r="B64" s="240" t="s">
        <v>203</v>
      </c>
      <c r="C64" s="225">
        <v>992</v>
      </c>
      <c r="D64" s="226" t="s">
        <v>23</v>
      </c>
      <c r="E64" s="226">
        <v>13</v>
      </c>
      <c r="F64" s="250" t="s">
        <v>42</v>
      </c>
      <c r="G64" s="250" t="s">
        <v>75</v>
      </c>
      <c r="H64" s="250" t="s">
        <v>24</v>
      </c>
      <c r="I64" s="250" t="s">
        <v>134</v>
      </c>
      <c r="J64" s="226"/>
      <c r="K64" s="216">
        <f>K65</f>
        <v>70</v>
      </c>
    </row>
    <row r="65" spans="1:256" ht="58.5" customHeight="1" x14ac:dyDescent="0.25">
      <c r="A65" s="31"/>
      <c r="B65" s="240" t="s">
        <v>315</v>
      </c>
      <c r="C65" s="225">
        <v>992</v>
      </c>
      <c r="D65" s="226" t="s">
        <v>23</v>
      </c>
      <c r="E65" s="226">
        <v>13</v>
      </c>
      <c r="F65" s="250" t="s">
        <v>42</v>
      </c>
      <c r="G65" s="250" t="s">
        <v>75</v>
      </c>
      <c r="H65" s="250" t="s">
        <v>24</v>
      </c>
      <c r="I65" s="250" t="s">
        <v>204</v>
      </c>
      <c r="J65" s="226"/>
      <c r="K65" s="216">
        <f>K66</f>
        <v>70</v>
      </c>
    </row>
    <row r="66" spans="1:256" ht="35.25" customHeight="1" x14ac:dyDescent="0.25">
      <c r="A66" s="31"/>
      <c r="B66" s="238" t="s">
        <v>80</v>
      </c>
      <c r="C66" s="225">
        <v>992</v>
      </c>
      <c r="D66" s="226" t="s">
        <v>23</v>
      </c>
      <c r="E66" s="226">
        <v>13</v>
      </c>
      <c r="F66" s="250" t="s">
        <v>42</v>
      </c>
      <c r="G66" s="250" t="s">
        <v>75</v>
      </c>
      <c r="H66" s="250" t="s">
        <v>24</v>
      </c>
      <c r="I66" s="250" t="s">
        <v>204</v>
      </c>
      <c r="J66" s="226" t="s">
        <v>81</v>
      </c>
      <c r="K66" s="216">
        <v>70</v>
      </c>
    </row>
    <row r="67" spans="1:256" s="51" customFormat="1" ht="21.75" customHeight="1" x14ac:dyDescent="0.25">
      <c r="A67" s="31"/>
      <c r="B67" s="238" t="s">
        <v>58</v>
      </c>
      <c r="C67" s="225">
        <v>992</v>
      </c>
      <c r="D67" s="226" t="s">
        <v>23</v>
      </c>
      <c r="E67" s="226" t="s">
        <v>42</v>
      </c>
      <c r="F67" s="250" t="s">
        <v>79</v>
      </c>
      <c r="G67" s="250" t="s">
        <v>75</v>
      </c>
      <c r="H67" s="250" t="s">
        <v>24</v>
      </c>
      <c r="I67" s="250" t="s">
        <v>134</v>
      </c>
      <c r="J67" s="226"/>
      <c r="K67" s="216">
        <f>K68</f>
        <v>1056.8</v>
      </c>
      <c r="L67" s="115"/>
      <c r="M67" s="116"/>
      <c r="N67" s="116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  <c r="IG67" s="52"/>
      <c r="IH67" s="52"/>
      <c r="II67" s="52"/>
      <c r="IJ67" s="52"/>
      <c r="IK67" s="52"/>
      <c r="IL67" s="52"/>
      <c r="IM67" s="52"/>
      <c r="IN67" s="52"/>
      <c r="IO67" s="52"/>
      <c r="IP67" s="52"/>
      <c r="IQ67" s="52"/>
      <c r="IR67" s="52"/>
      <c r="IS67" s="52"/>
      <c r="IT67" s="52"/>
      <c r="IU67" s="52"/>
      <c r="IV67" s="52"/>
    </row>
    <row r="68" spans="1:256" s="51" customFormat="1" ht="21.75" customHeight="1" x14ac:dyDescent="0.25">
      <c r="A68" s="31"/>
      <c r="B68" s="238" t="s">
        <v>194</v>
      </c>
      <c r="C68" s="225">
        <v>992</v>
      </c>
      <c r="D68" s="226" t="s">
        <v>23</v>
      </c>
      <c r="E68" s="226" t="s">
        <v>42</v>
      </c>
      <c r="F68" s="250" t="s">
        <v>79</v>
      </c>
      <c r="G68" s="250" t="s">
        <v>75</v>
      </c>
      <c r="H68" s="250" t="s">
        <v>24</v>
      </c>
      <c r="I68" s="250" t="s">
        <v>195</v>
      </c>
      <c r="J68" s="226"/>
      <c r="K68" s="216">
        <f>K69</f>
        <v>1056.8</v>
      </c>
      <c r="L68" s="115"/>
      <c r="M68" s="116"/>
      <c r="N68" s="116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52"/>
      <c r="CF68" s="52"/>
      <c r="CG68" s="52"/>
      <c r="CH68" s="52"/>
      <c r="CI68" s="52"/>
      <c r="CJ68" s="52"/>
      <c r="CK68" s="52"/>
      <c r="CL68" s="52"/>
      <c r="CM68" s="52"/>
      <c r="CN68" s="52"/>
      <c r="CO68" s="52"/>
      <c r="CP68" s="52"/>
      <c r="CQ68" s="52"/>
      <c r="CR68" s="52"/>
      <c r="CS68" s="52"/>
      <c r="CT68" s="52"/>
      <c r="CU68" s="52"/>
      <c r="CV68" s="52"/>
      <c r="CW68" s="52"/>
      <c r="CX68" s="52"/>
      <c r="CY68" s="52"/>
      <c r="CZ68" s="52"/>
      <c r="DA68" s="52"/>
      <c r="DB68" s="52"/>
      <c r="DC68" s="52"/>
      <c r="DD68" s="52"/>
      <c r="DE68" s="52"/>
      <c r="DF68" s="52"/>
      <c r="DG68" s="52"/>
      <c r="DH68" s="52"/>
      <c r="DI68" s="52"/>
      <c r="DJ68" s="52"/>
      <c r="DK68" s="52"/>
      <c r="DL68" s="52"/>
      <c r="DM68" s="52"/>
      <c r="DN68" s="52"/>
      <c r="DO68" s="52"/>
      <c r="DP68" s="52"/>
      <c r="DQ68" s="52"/>
      <c r="DR68" s="52"/>
      <c r="DS68" s="52"/>
      <c r="DT68" s="52"/>
      <c r="DU68" s="52"/>
      <c r="DV68" s="52"/>
      <c r="DW68" s="52"/>
      <c r="DX68" s="52"/>
      <c r="DY68" s="52"/>
      <c r="DZ68" s="52"/>
      <c r="EA68" s="52"/>
      <c r="EB68" s="52"/>
      <c r="EC68" s="52"/>
      <c r="ED68" s="52"/>
      <c r="EE68" s="52"/>
      <c r="EF68" s="52"/>
      <c r="EG68" s="52"/>
      <c r="EH68" s="52"/>
      <c r="EI68" s="52"/>
      <c r="EJ68" s="52"/>
      <c r="EK68" s="52"/>
      <c r="EL68" s="52"/>
      <c r="EM68" s="52"/>
      <c r="EN68" s="52"/>
      <c r="EO68" s="52"/>
      <c r="EP68" s="52"/>
      <c r="EQ68" s="52"/>
      <c r="ER68" s="52"/>
      <c r="ES68" s="52"/>
      <c r="ET68" s="52"/>
      <c r="EU68" s="52"/>
      <c r="EV68" s="52"/>
      <c r="EW68" s="52"/>
      <c r="EX68" s="52"/>
      <c r="EY68" s="52"/>
      <c r="EZ68" s="52"/>
      <c r="FA68" s="52"/>
      <c r="FB68" s="52"/>
      <c r="FC68" s="52"/>
      <c r="FD68" s="52"/>
      <c r="FE68" s="52"/>
      <c r="FF68" s="52"/>
      <c r="FG68" s="52"/>
      <c r="FH68" s="52"/>
      <c r="FI68" s="52"/>
      <c r="FJ68" s="52"/>
      <c r="FK68" s="52"/>
      <c r="FL68" s="52"/>
      <c r="FM68" s="52"/>
      <c r="FN68" s="52"/>
      <c r="FO68" s="52"/>
      <c r="FP68" s="52"/>
      <c r="FQ68" s="52"/>
      <c r="FR68" s="52"/>
      <c r="FS68" s="52"/>
      <c r="FT68" s="52"/>
      <c r="FU68" s="52"/>
      <c r="FV68" s="52"/>
      <c r="FW68" s="52"/>
      <c r="FX68" s="52"/>
      <c r="FY68" s="52"/>
      <c r="FZ68" s="52"/>
      <c r="GA68" s="52"/>
      <c r="GB68" s="52"/>
      <c r="GC68" s="52"/>
      <c r="GD68" s="52"/>
      <c r="GE68" s="52"/>
      <c r="GF68" s="52"/>
      <c r="GG68" s="52"/>
      <c r="GH68" s="52"/>
      <c r="GI68" s="52"/>
      <c r="GJ68" s="52"/>
      <c r="GK68" s="52"/>
      <c r="GL68" s="52"/>
      <c r="GM68" s="52"/>
      <c r="GN68" s="52"/>
      <c r="GO68" s="52"/>
      <c r="GP68" s="52"/>
      <c r="GQ68" s="52"/>
      <c r="GR68" s="52"/>
      <c r="GS68" s="52"/>
      <c r="GT68" s="52"/>
      <c r="GU68" s="52"/>
      <c r="GV68" s="52"/>
      <c r="GW68" s="52"/>
      <c r="GX68" s="52"/>
      <c r="GY68" s="52"/>
      <c r="GZ68" s="52"/>
      <c r="HA68" s="52"/>
      <c r="HB68" s="52"/>
      <c r="HC68" s="52"/>
      <c r="HD68" s="52"/>
      <c r="HE68" s="52"/>
      <c r="HF68" s="52"/>
      <c r="HG68" s="52"/>
      <c r="HH68" s="52"/>
      <c r="HI68" s="52"/>
      <c r="HJ68" s="52"/>
      <c r="HK68" s="52"/>
      <c r="HL68" s="52"/>
      <c r="HM68" s="52"/>
      <c r="HN68" s="52"/>
      <c r="HO68" s="52"/>
      <c r="HP68" s="52"/>
      <c r="HQ68" s="52"/>
      <c r="HR68" s="52"/>
      <c r="HS68" s="52"/>
      <c r="HT68" s="52"/>
      <c r="HU68" s="52"/>
      <c r="HV68" s="52"/>
      <c r="HW68" s="52"/>
      <c r="HX68" s="52"/>
      <c r="HY68" s="52"/>
      <c r="HZ68" s="52"/>
      <c r="IA68" s="52"/>
      <c r="IB68" s="52"/>
      <c r="IC68" s="52"/>
      <c r="ID68" s="52"/>
      <c r="IE68" s="52"/>
      <c r="IF68" s="52"/>
      <c r="IG68" s="52"/>
      <c r="IH68" s="52"/>
      <c r="II68" s="52"/>
      <c r="IJ68" s="52"/>
      <c r="IK68" s="52"/>
      <c r="IL68" s="52"/>
      <c r="IM68" s="52"/>
      <c r="IN68" s="52"/>
      <c r="IO68" s="52"/>
      <c r="IP68" s="52"/>
      <c r="IQ68" s="52"/>
      <c r="IR68" s="52"/>
      <c r="IS68" s="52"/>
      <c r="IT68" s="52"/>
      <c r="IU68" s="52"/>
      <c r="IV68" s="52"/>
    </row>
    <row r="69" spans="1:256" ht="25.5" customHeight="1" x14ac:dyDescent="0.25">
      <c r="A69" s="31"/>
      <c r="B69" s="238" t="s">
        <v>340</v>
      </c>
      <c r="C69" s="329">
        <v>992</v>
      </c>
      <c r="D69" s="330" t="s">
        <v>23</v>
      </c>
      <c r="E69" s="330" t="s">
        <v>42</v>
      </c>
      <c r="F69" s="331" t="s">
        <v>79</v>
      </c>
      <c r="G69" s="331" t="s">
        <v>75</v>
      </c>
      <c r="H69" s="331" t="s">
        <v>24</v>
      </c>
      <c r="I69" s="331" t="s">
        <v>195</v>
      </c>
      <c r="J69" s="330" t="s">
        <v>83</v>
      </c>
      <c r="K69" s="332">
        <v>1056.8</v>
      </c>
      <c r="L69" s="87">
        <v>1000800</v>
      </c>
    </row>
    <row r="70" spans="1:256" s="51" customFormat="1" ht="26.25" customHeight="1" x14ac:dyDescent="0.2">
      <c r="A70" s="47"/>
      <c r="B70" s="237" t="s">
        <v>35</v>
      </c>
      <c r="C70" s="217">
        <v>992</v>
      </c>
      <c r="D70" s="218" t="s">
        <v>25</v>
      </c>
      <c r="E70" s="218" t="s">
        <v>24</v>
      </c>
      <c r="F70" s="219"/>
      <c r="G70" s="219"/>
      <c r="H70" s="219"/>
      <c r="I70" s="219"/>
      <c r="J70" s="218"/>
      <c r="K70" s="220">
        <f>K73</f>
        <v>221.7</v>
      </c>
      <c r="L70" s="120"/>
      <c r="M70" s="121"/>
      <c r="N70" s="121"/>
    </row>
    <row r="71" spans="1:256" ht="32.25" customHeight="1" x14ac:dyDescent="0.25">
      <c r="A71" s="31"/>
      <c r="B71" s="237" t="s">
        <v>10</v>
      </c>
      <c r="C71" s="217">
        <v>992</v>
      </c>
      <c r="D71" s="218" t="s">
        <v>25</v>
      </c>
      <c r="E71" s="218" t="s">
        <v>27</v>
      </c>
      <c r="F71" s="219"/>
      <c r="G71" s="219"/>
      <c r="H71" s="219"/>
      <c r="I71" s="219"/>
      <c r="J71" s="218"/>
      <c r="K71" s="220">
        <f>K73</f>
        <v>221.7</v>
      </c>
    </row>
    <row r="72" spans="1:256" x14ac:dyDescent="0.25">
      <c r="A72" s="31"/>
      <c r="B72" s="238" t="s">
        <v>58</v>
      </c>
      <c r="C72" s="225">
        <v>992</v>
      </c>
      <c r="D72" s="226" t="s">
        <v>25</v>
      </c>
      <c r="E72" s="226" t="s">
        <v>27</v>
      </c>
      <c r="F72" s="250" t="s">
        <v>79</v>
      </c>
      <c r="G72" s="250" t="s">
        <v>66</v>
      </c>
      <c r="H72" s="250" t="s">
        <v>24</v>
      </c>
      <c r="I72" s="250" t="s">
        <v>67</v>
      </c>
      <c r="J72" s="226"/>
      <c r="K72" s="216">
        <f>K74</f>
        <v>221.7</v>
      </c>
    </row>
    <row r="73" spans="1:256" x14ac:dyDescent="0.25">
      <c r="A73" s="31"/>
      <c r="B73" s="238" t="s">
        <v>181</v>
      </c>
      <c r="C73" s="225">
        <v>992</v>
      </c>
      <c r="D73" s="226" t="s">
        <v>25</v>
      </c>
      <c r="E73" s="226" t="s">
        <v>27</v>
      </c>
      <c r="F73" s="250" t="s">
        <v>79</v>
      </c>
      <c r="G73" s="250" t="s">
        <v>75</v>
      </c>
      <c r="H73" s="250" t="s">
        <v>24</v>
      </c>
      <c r="I73" s="250" t="s">
        <v>67</v>
      </c>
      <c r="J73" s="226"/>
      <c r="K73" s="216">
        <f>K74</f>
        <v>221.7</v>
      </c>
    </row>
    <row r="74" spans="1:256" ht="46.5" customHeight="1" x14ac:dyDescent="0.25">
      <c r="A74" s="31"/>
      <c r="B74" s="238" t="s">
        <v>36</v>
      </c>
      <c r="C74" s="225">
        <v>992</v>
      </c>
      <c r="D74" s="226" t="s">
        <v>25</v>
      </c>
      <c r="E74" s="226" t="s">
        <v>27</v>
      </c>
      <c r="F74" s="250" t="s">
        <v>79</v>
      </c>
      <c r="G74" s="250" t="s">
        <v>75</v>
      </c>
      <c r="H74" s="250" t="s">
        <v>24</v>
      </c>
      <c r="I74" s="250" t="s">
        <v>154</v>
      </c>
      <c r="J74" s="226"/>
      <c r="K74" s="216">
        <f>K77+K75</f>
        <v>221.7</v>
      </c>
    </row>
    <row r="75" spans="1:256" ht="75" customHeight="1" x14ac:dyDescent="0.25">
      <c r="A75" s="31"/>
      <c r="B75" s="238" t="s">
        <v>76</v>
      </c>
      <c r="C75" s="329">
        <v>992</v>
      </c>
      <c r="D75" s="330" t="s">
        <v>25</v>
      </c>
      <c r="E75" s="330" t="s">
        <v>27</v>
      </c>
      <c r="F75" s="331" t="s">
        <v>79</v>
      </c>
      <c r="G75" s="331" t="s">
        <v>75</v>
      </c>
      <c r="H75" s="331" t="s">
        <v>24</v>
      </c>
      <c r="I75" s="331" t="s">
        <v>154</v>
      </c>
      <c r="J75" s="330" t="s">
        <v>77</v>
      </c>
      <c r="K75" s="334">
        <v>220.7</v>
      </c>
      <c r="L75" s="115">
        <v>19100</v>
      </c>
    </row>
    <row r="76" spans="1:256" ht="37.5" hidden="1" customHeight="1" x14ac:dyDescent="0.25">
      <c r="A76" s="31"/>
      <c r="B76" s="238" t="s">
        <v>80</v>
      </c>
      <c r="C76" s="225">
        <v>992</v>
      </c>
      <c r="D76" s="226" t="s">
        <v>25</v>
      </c>
      <c r="E76" s="226" t="s">
        <v>27</v>
      </c>
      <c r="F76" s="250" t="s">
        <v>79</v>
      </c>
      <c r="G76" s="250" t="s">
        <v>75</v>
      </c>
      <c r="H76" s="250" t="s">
        <v>24</v>
      </c>
      <c r="I76" s="250" t="s">
        <v>154</v>
      </c>
      <c r="J76" s="226" t="s">
        <v>81</v>
      </c>
      <c r="K76" s="242">
        <v>0</v>
      </c>
    </row>
    <row r="77" spans="1:256" ht="37.5" customHeight="1" x14ac:dyDescent="0.25">
      <c r="A77" s="31"/>
      <c r="B77" s="238" t="s">
        <v>80</v>
      </c>
      <c r="C77" s="225">
        <v>992</v>
      </c>
      <c r="D77" s="226" t="s">
        <v>25</v>
      </c>
      <c r="E77" s="226" t="s">
        <v>27</v>
      </c>
      <c r="F77" s="250" t="s">
        <v>79</v>
      </c>
      <c r="G77" s="250" t="s">
        <v>75</v>
      </c>
      <c r="H77" s="250" t="s">
        <v>24</v>
      </c>
      <c r="I77" s="250" t="s">
        <v>154</v>
      </c>
      <c r="J77" s="226" t="s">
        <v>81</v>
      </c>
      <c r="K77" s="242">
        <v>1</v>
      </c>
    </row>
    <row r="78" spans="1:256" s="51" customFormat="1" ht="39.75" customHeight="1" x14ac:dyDescent="0.2">
      <c r="A78" s="47"/>
      <c r="B78" s="239" t="s">
        <v>11</v>
      </c>
      <c r="C78" s="217">
        <v>992</v>
      </c>
      <c r="D78" s="218" t="s">
        <v>27</v>
      </c>
      <c r="E78" s="218" t="s">
        <v>24</v>
      </c>
      <c r="F78" s="219"/>
      <c r="G78" s="219"/>
      <c r="H78" s="219"/>
      <c r="I78" s="219"/>
      <c r="J78" s="218"/>
      <c r="K78" s="220">
        <f>K79+K85</f>
        <v>525</v>
      </c>
      <c r="L78" s="120"/>
      <c r="M78" s="121"/>
      <c r="N78" s="121"/>
    </row>
    <row r="79" spans="1:256" ht="56.25" customHeight="1" x14ac:dyDescent="0.25">
      <c r="A79" s="31"/>
      <c r="B79" s="239" t="s">
        <v>12</v>
      </c>
      <c r="C79" s="217">
        <v>992</v>
      </c>
      <c r="D79" s="218" t="s">
        <v>27</v>
      </c>
      <c r="E79" s="218" t="s">
        <v>28</v>
      </c>
      <c r="F79" s="219"/>
      <c r="G79" s="219"/>
      <c r="H79" s="219"/>
      <c r="I79" s="219"/>
      <c r="J79" s="218"/>
      <c r="K79" s="220">
        <f>K80</f>
        <v>500</v>
      </c>
    </row>
    <row r="80" spans="1:256" ht="60" x14ac:dyDescent="0.25">
      <c r="A80" s="31"/>
      <c r="B80" s="240" t="s">
        <v>180</v>
      </c>
      <c r="C80" s="225">
        <v>992</v>
      </c>
      <c r="D80" s="226" t="s">
        <v>27</v>
      </c>
      <c r="E80" s="226" t="s">
        <v>28</v>
      </c>
      <c r="F80" s="250" t="s">
        <v>31</v>
      </c>
      <c r="G80" s="250" t="s">
        <v>66</v>
      </c>
      <c r="H80" s="250" t="s">
        <v>24</v>
      </c>
      <c r="I80" s="250" t="s">
        <v>134</v>
      </c>
      <c r="J80" s="226"/>
      <c r="K80" s="216">
        <f>K81</f>
        <v>500</v>
      </c>
    </row>
    <row r="81" spans="1:14" ht="45.75" customHeight="1" x14ac:dyDescent="0.25">
      <c r="A81" s="31"/>
      <c r="B81" s="240" t="s">
        <v>184</v>
      </c>
      <c r="C81" s="225">
        <v>992</v>
      </c>
      <c r="D81" s="226" t="s">
        <v>27</v>
      </c>
      <c r="E81" s="226" t="s">
        <v>28</v>
      </c>
      <c r="F81" s="250" t="s">
        <v>31</v>
      </c>
      <c r="G81" s="250" t="s">
        <v>75</v>
      </c>
      <c r="H81" s="250" t="s">
        <v>24</v>
      </c>
      <c r="I81" s="250" t="s">
        <v>134</v>
      </c>
      <c r="J81" s="226"/>
      <c r="K81" s="216">
        <f>K82</f>
        <v>500</v>
      </c>
    </row>
    <row r="82" spans="1:14" ht="84" customHeight="1" x14ac:dyDescent="0.25">
      <c r="A82" s="31"/>
      <c r="B82" s="238" t="s">
        <v>182</v>
      </c>
      <c r="C82" s="225">
        <v>992</v>
      </c>
      <c r="D82" s="226" t="s">
        <v>27</v>
      </c>
      <c r="E82" s="226" t="s">
        <v>28</v>
      </c>
      <c r="F82" s="250" t="s">
        <v>31</v>
      </c>
      <c r="G82" s="250" t="s">
        <v>75</v>
      </c>
      <c r="H82" s="250" t="s">
        <v>24</v>
      </c>
      <c r="I82" s="250" t="s">
        <v>155</v>
      </c>
      <c r="J82" s="226"/>
      <c r="K82" s="216">
        <f>K83+K84</f>
        <v>500</v>
      </c>
    </row>
    <row r="83" spans="1:14" ht="43.5" customHeight="1" x14ac:dyDescent="0.25">
      <c r="A83" s="31"/>
      <c r="B83" s="238" t="s">
        <v>76</v>
      </c>
      <c r="C83" s="225">
        <v>992</v>
      </c>
      <c r="D83" s="226" t="s">
        <v>27</v>
      </c>
      <c r="E83" s="226" t="s">
        <v>28</v>
      </c>
      <c r="F83" s="250" t="s">
        <v>31</v>
      </c>
      <c r="G83" s="250" t="s">
        <v>75</v>
      </c>
      <c r="H83" s="250" t="s">
        <v>24</v>
      </c>
      <c r="I83" s="250" t="s">
        <v>155</v>
      </c>
      <c r="J83" s="226" t="s">
        <v>77</v>
      </c>
      <c r="K83" s="216">
        <v>355</v>
      </c>
    </row>
    <row r="84" spans="1:14" ht="36" customHeight="1" x14ac:dyDescent="0.25">
      <c r="A84" s="31"/>
      <c r="B84" s="238" t="s">
        <v>80</v>
      </c>
      <c r="C84" s="225">
        <v>992</v>
      </c>
      <c r="D84" s="226" t="s">
        <v>27</v>
      </c>
      <c r="E84" s="226" t="s">
        <v>28</v>
      </c>
      <c r="F84" s="250" t="s">
        <v>31</v>
      </c>
      <c r="G84" s="250" t="s">
        <v>75</v>
      </c>
      <c r="H84" s="250" t="s">
        <v>24</v>
      </c>
      <c r="I84" s="250" t="s">
        <v>155</v>
      </c>
      <c r="J84" s="226" t="s">
        <v>81</v>
      </c>
      <c r="K84" s="216">
        <v>145</v>
      </c>
    </row>
    <row r="85" spans="1:14" s="51" customFormat="1" ht="36" customHeight="1" x14ac:dyDescent="0.2">
      <c r="A85" s="47"/>
      <c r="B85" s="239" t="s">
        <v>137</v>
      </c>
      <c r="C85" s="217">
        <v>992</v>
      </c>
      <c r="D85" s="218" t="s">
        <v>27</v>
      </c>
      <c r="E85" s="218" t="s">
        <v>47</v>
      </c>
      <c r="F85" s="219"/>
      <c r="G85" s="219"/>
      <c r="H85" s="219"/>
      <c r="I85" s="219"/>
      <c r="J85" s="218"/>
      <c r="K85" s="220">
        <f>K86</f>
        <v>25</v>
      </c>
      <c r="L85" s="120"/>
      <c r="M85" s="121"/>
      <c r="N85" s="121"/>
    </row>
    <row r="86" spans="1:14" s="51" customFormat="1" ht="60.75" customHeight="1" x14ac:dyDescent="0.25">
      <c r="A86" s="31"/>
      <c r="B86" s="240" t="s">
        <v>180</v>
      </c>
      <c r="C86" s="225">
        <v>992</v>
      </c>
      <c r="D86" s="226" t="s">
        <v>27</v>
      </c>
      <c r="E86" s="226" t="s">
        <v>47</v>
      </c>
      <c r="F86" s="250" t="s">
        <v>31</v>
      </c>
      <c r="G86" s="250" t="s">
        <v>66</v>
      </c>
      <c r="H86" s="250" t="s">
        <v>24</v>
      </c>
      <c r="I86" s="250" t="s">
        <v>134</v>
      </c>
      <c r="J86" s="226"/>
      <c r="K86" s="216">
        <f>K87+K90</f>
        <v>25</v>
      </c>
      <c r="L86" s="120"/>
      <c r="M86" s="121"/>
      <c r="N86" s="121"/>
    </row>
    <row r="87" spans="1:14" ht="60" customHeight="1" x14ac:dyDescent="0.25">
      <c r="A87" s="31"/>
      <c r="B87" s="243" t="s">
        <v>165</v>
      </c>
      <c r="C87" s="225">
        <v>992</v>
      </c>
      <c r="D87" s="226" t="s">
        <v>27</v>
      </c>
      <c r="E87" s="226" t="s">
        <v>47</v>
      </c>
      <c r="F87" s="250" t="s">
        <v>31</v>
      </c>
      <c r="G87" s="250" t="s">
        <v>88</v>
      </c>
      <c r="H87" s="250" t="s">
        <v>24</v>
      </c>
      <c r="I87" s="250" t="s">
        <v>134</v>
      </c>
      <c r="J87" s="226"/>
      <c r="K87" s="216">
        <f>K88</f>
        <v>5</v>
      </c>
    </row>
    <row r="88" spans="1:14" ht="24.75" customHeight="1" x14ac:dyDescent="0.25">
      <c r="A88" s="31"/>
      <c r="B88" s="238" t="s">
        <v>132</v>
      </c>
      <c r="C88" s="225">
        <v>992</v>
      </c>
      <c r="D88" s="226" t="s">
        <v>27</v>
      </c>
      <c r="E88" s="226" t="s">
        <v>47</v>
      </c>
      <c r="F88" s="250" t="s">
        <v>31</v>
      </c>
      <c r="G88" s="250" t="s">
        <v>88</v>
      </c>
      <c r="H88" s="250" t="s">
        <v>24</v>
      </c>
      <c r="I88" s="250" t="s">
        <v>157</v>
      </c>
      <c r="J88" s="226"/>
      <c r="K88" s="216">
        <f>K89</f>
        <v>5</v>
      </c>
    </row>
    <row r="89" spans="1:14" ht="30.75" customHeight="1" x14ac:dyDescent="0.25">
      <c r="A89" s="31"/>
      <c r="B89" s="243" t="s">
        <v>80</v>
      </c>
      <c r="C89" s="225">
        <v>992</v>
      </c>
      <c r="D89" s="226" t="s">
        <v>27</v>
      </c>
      <c r="E89" s="226" t="s">
        <v>47</v>
      </c>
      <c r="F89" s="250" t="s">
        <v>31</v>
      </c>
      <c r="G89" s="250" t="s">
        <v>88</v>
      </c>
      <c r="H89" s="250" t="s">
        <v>24</v>
      </c>
      <c r="I89" s="250" t="s">
        <v>157</v>
      </c>
      <c r="J89" s="226" t="s">
        <v>81</v>
      </c>
      <c r="K89" s="216">
        <v>5</v>
      </c>
    </row>
    <row r="90" spans="1:14" ht="20.25" customHeight="1" x14ac:dyDescent="0.25">
      <c r="A90" s="31"/>
      <c r="B90" s="238" t="s">
        <v>95</v>
      </c>
      <c r="C90" s="225">
        <v>992</v>
      </c>
      <c r="D90" s="226" t="s">
        <v>27</v>
      </c>
      <c r="E90" s="226" t="s">
        <v>47</v>
      </c>
      <c r="F90" s="244" t="s">
        <v>31</v>
      </c>
      <c r="G90" s="244" t="s">
        <v>89</v>
      </c>
      <c r="H90" s="244" t="s">
        <v>24</v>
      </c>
      <c r="I90" s="244" t="s">
        <v>134</v>
      </c>
      <c r="J90" s="226"/>
      <c r="K90" s="216">
        <f>K91</f>
        <v>20</v>
      </c>
    </row>
    <row r="91" spans="1:14" s="110" customFormat="1" ht="28.5" customHeight="1" x14ac:dyDescent="0.25">
      <c r="A91" s="109"/>
      <c r="B91" s="245" t="s">
        <v>183</v>
      </c>
      <c r="C91" s="225">
        <v>992</v>
      </c>
      <c r="D91" s="226" t="s">
        <v>27</v>
      </c>
      <c r="E91" s="226" t="s">
        <v>47</v>
      </c>
      <c r="F91" s="250" t="s">
        <v>31</v>
      </c>
      <c r="G91" s="250" t="s">
        <v>89</v>
      </c>
      <c r="H91" s="250" t="s">
        <v>24</v>
      </c>
      <c r="I91" s="250" t="s">
        <v>156</v>
      </c>
      <c r="J91" s="226"/>
      <c r="K91" s="216">
        <f>K92</f>
        <v>20</v>
      </c>
      <c r="L91" s="115"/>
      <c r="M91" s="125"/>
      <c r="N91" s="125"/>
    </row>
    <row r="92" spans="1:14" s="110" customFormat="1" ht="35.25" customHeight="1" x14ac:dyDescent="0.25">
      <c r="A92" s="109"/>
      <c r="B92" s="303" t="s">
        <v>111</v>
      </c>
      <c r="C92" s="225">
        <v>992</v>
      </c>
      <c r="D92" s="226" t="s">
        <v>27</v>
      </c>
      <c r="E92" s="226" t="s">
        <v>47</v>
      </c>
      <c r="F92" s="250" t="s">
        <v>31</v>
      </c>
      <c r="G92" s="250" t="s">
        <v>89</v>
      </c>
      <c r="H92" s="250" t="s">
        <v>24</v>
      </c>
      <c r="I92" s="250" t="s">
        <v>156</v>
      </c>
      <c r="J92" s="226" t="s">
        <v>112</v>
      </c>
      <c r="K92" s="216">
        <v>20</v>
      </c>
      <c r="L92" s="115"/>
      <c r="M92" s="125"/>
      <c r="N92" s="125"/>
    </row>
    <row r="93" spans="1:14" s="112" customFormat="1" ht="19.5" customHeight="1" x14ac:dyDescent="0.2">
      <c r="A93" s="111"/>
      <c r="B93" s="246" t="s">
        <v>14</v>
      </c>
      <c r="C93" s="217">
        <v>992</v>
      </c>
      <c r="D93" s="218" t="s">
        <v>26</v>
      </c>
      <c r="E93" s="218" t="s">
        <v>24</v>
      </c>
      <c r="F93" s="219"/>
      <c r="G93" s="219"/>
      <c r="H93" s="219"/>
      <c r="I93" s="219"/>
      <c r="J93" s="218"/>
      <c r="K93" s="220">
        <f>K94+K103</f>
        <v>3848.3</v>
      </c>
      <c r="L93" s="126"/>
      <c r="M93" s="127"/>
      <c r="N93" s="128"/>
    </row>
    <row r="94" spans="1:14" x14ac:dyDescent="0.25">
      <c r="A94" s="31"/>
      <c r="B94" s="239" t="s">
        <v>96</v>
      </c>
      <c r="C94" s="217">
        <v>992</v>
      </c>
      <c r="D94" s="218" t="s">
        <v>26</v>
      </c>
      <c r="E94" s="218" t="s">
        <v>28</v>
      </c>
      <c r="F94" s="219"/>
      <c r="G94" s="219"/>
      <c r="H94" s="219"/>
      <c r="I94" s="219"/>
      <c r="J94" s="218"/>
      <c r="K94" s="220">
        <f>K95+K99</f>
        <v>3448.3</v>
      </c>
    </row>
    <row r="95" spans="1:14" ht="45" x14ac:dyDescent="0.25">
      <c r="A95" s="31"/>
      <c r="B95" s="238" t="s">
        <v>176</v>
      </c>
      <c r="C95" s="225">
        <v>992</v>
      </c>
      <c r="D95" s="226" t="s">
        <v>26</v>
      </c>
      <c r="E95" s="226" t="s">
        <v>28</v>
      </c>
      <c r="F95" s="250" t="s">
        <v>25</v>
      </c>
      <c r="G95" s="250" t="s">
        <v>66</v>
      </c>
      <c r="H95" s="250" t="s">
        <v>24</v>
      </c>
      <c r="I95" s="250" t="s">
        <v>134</v>
      </c>
      <c r="J95" s="226"/>
      <c r="K95" s="216">
        <f>K96</f>
        <v>50</v>
      </c>
    </row>
    <row r="96" spans="1:14" x14ac:dyDescent="0.25">
      <c r="A96" s="31"/>
      <c r="B96" s="238" t="s">
        <v>106</v>
      </c>
      <c r="C96" s="225">
        <v>992</v>
      </c>
      <c r="D96" s="226" t="s">
        <v>26</v>
      </c>
      <c r="E96" s="226" t="s">
        <v>28</v>
      </c>
      <c r="F96" s="250" t="s">
        <v>25</v>
      </c>
      <c r="G96" s="250" t="s">
        <v>75</v>
      </c>
      <c r="H96" s="250" t="s">
        <v>24</v>
      </c>
      <c r="I96" s="250" t="s">
        <v>134</v>
      </c>
      <c r="J96" s="226"/>
      <c r="K96" s="216">
        <f>K97</f>
        <v>50</v>
      </c>
    </row>
    <row r="97" spans="1:12" ht="45" x14ac:dyDescent="0.25">
      <c r="A97" s="31"/>
      <c r="B97" s="238" t="s">
        <v>175</v>
      </c>
      <c r="C97" s="225">
        <v>992</v>
      </c>
      <c r="D97" s="226" t="s">
        <v>26</v>
      </c>
      <c r="E97" s="226" t="s">
        <v>28</v>
      </c>
      <c r="F97" s="250" t="s">
        <v>25</v>
      </c>
      <c r="G97" s="250" t="s">
        <v>75</v>
      </c>
      <c r="H97" s="250" t="s">
        <v>24</v>
      </c>
      <c r="I97" s="250" t="s">
        <v>133</v>
      </c>
      <c r="J97" s="226"/>
      <c r="K97" s="216">
        <f>K98</f>
        <v>50</v>
      </c>
    </row>
    <row r="98" spans="1:12" ht="30" x14ac:dyDescent="0.25">
      <c r="A98" s="31"/>
      <c r="B98" s="238" t="s">
        <v>80</v>
      </c>
      <c r="C98" s="225">
        <v>992</v>
      </c>
      <c r="D98" s="226" t="s">
        <v>26</v>
      </c>
      <c r="E98" s="226" t="s">
        <v>28</v>
      </c>
      <c r="F98" s="250" t="s">
        <v>25</v>
      </c>
      <c r="G98" s="250" t="s">
        <v>75</v>
      </c>
      <c r="H98" s="250" t="s">
        <v>24</v>
      </c>
      <c r="I98" s="250" t="s">
        <v>133</v>
      </c>
      <c r="J98" s="226" t="s">
        <v>81</v>
      </c>
      <c r="K98" s="216">
        <v>50</v>
      </c>
    </row>
    <row r="99" spans="1:12" ht="69.75" customHeight="1" x14ac:dyDescent="0.25">
      <c r="A99" s="31"/>
      <c r="B99" s="240" t="s">
        <v>185</v>
      </c>
      <c r="C99" s="225">
        <v>992</v>
      </c>
      <c r="D99" s="226" t="s">
        <v>26</v>
      </c>
      <c r="E99" s="226" t="s">
        <v>28</v>
      </c>
      <c r="F99" s="250" t="s">
        <v>26</v>
      </c>
      <c r="G99" s="250" t="s">
        <v>66</v>
      </c>
      <c r="H99" s="250" t="s">
        <v>24</v>
      </c>
      <c r="I99" s="250" t="s">
        <v>134</v>
      </c>
      <c r="J99" s="226"/>
      <c r="K99" s="216">
        <f>K100</f>
        <v>3398.3</v>
      </c>
    </row>
    <row r="100" spans="1:12" ht="21.75" customHeight="1" x14ac:dyDescent="0.25">
      <c r="A100" s="31"/>
      <c r="B100" s="238" t="s">
        <v>97</v>
      </c>
      <c r="C100" s="225">
        <v>992</v>
      </c>
      <c r="D100" s="226" t="s">
        <v>26</v>
      </c>
      <c r="E100" s="226" t="s">
        <v>28</v>
      </c>
      <c r="F100" s="250" t="s">
        <v>26</v>
      </c>
      <c r="G100" s="250" t="s">
        <v>75</v>
      </c>
      <c r="H100" s="250" t="s">
        <v>24</v>
      </c>
      <c r="I100" s="250" t="s">
        <v>134</v>
      </c>
      <c r="J100" s="226"/>
      <c r="K100" s="216">
        <f>K101</f>
        <v>3398.3</v>
      </c>
    </row>
    <row r="101" spans="1:12" ht="40.5" customHeight="1" x14ac:dyDescent="0.25">
      <c r="A101" s="31"/>
      <c r="B101" s="240" t="s">
        <v>186</v>
      </c>
      <c r="C101" s="225">
        <v>992</v>
      </c>
      <c r="D101" s="226" t="s">
        <v>26</v>
      </c>
      <c r="E101" s="226" t="s">
        <v>28</v>
      </c>
      <c r="F101" s="250" t="s">
        <v>26</v>
      </c>
      <c r="G101" s="250" t="s">
        <v>75</v>
      </c>
      <c r="H101" s="250" t="s">
        <v>24</v>
      </c>
      <c r="I101" s="250" t="s">
        <v>135</v>
      </c>
      <c r="J101" s="226"/>
      <c r="K101" s="216">
        <f>K102</f>
        <v>3398.3</v>
      </c>
    </row>
    <row r="102" spans="1:12" ht="30" x14ac:dyDescent="0.25">
      <c r="A102" s="31"/>
      <c r="B102" s="238" t="s">
        <v>80</v>
      </c>
      <c r="C102" s="329">
        <v>992</v>
      </c>
      <c r="D102" s="330" t="s">
        <v>26</v>
      </c>
      <c r="E102" s="330" t="s">
        <v>28</v>
      </c>
      <c r="F102" s="331" t="s">
        <v>26</v>
      </c>
      <c r="G102" s="331" t="s">
        <v>75</v>
      </c>
      <c r="H102" s="331" t="s">
        <v>24</v>
      </c>
      <c r="I102" s="331" t="s">
        <v>135</v>
      </c>
      <c r="J102" s="330" t="s">
        <v>81</v>
      </c>
      <c r="K102" s="332">
        <f>3448.3-50</f>
        <v>3398.3</v>
      </c>
      <c r="L102" s="115">
        <v>865600</v>
      </c>
    </row>
    <row r="103" spans="1:12" ht="18.75" customHeight="1" x14ac:dyDescent="0.25">
      <c r="A103" s="31"/>
      <c r="B103" s="237" t="s">
        <v>98</v>
      </c>
      <c r="C103" s="217">
        <v>992</v>
      </c>
      <c r="D103" s="218" t="s">
        <v>26</v>
      </c>
      <c r="E103" s="218" t="s">
        <v>99</v>
      </c>
      <c r="F103" s="219"/>
      <c r="G103" s="219"/>
      <c r="H103" s="219"/>
      <c r="I103" s="219"/>
      <c r="J103" s="218"/>
      <c r="K103" s="220">
        <f>K104</f>
        <v>400</v>
      </c>
    </row>
    <row r="104" spans="1:12" ht="60" x14ac:dyDescent="0.25">
      <c r="A104" s="31"/>
      <c r="B104" s="238" t="s">
        <v>166</v>
      </c>
      <c r="C104" s="225">
        <v>992</v>
      </c>
      <c r="D104" s="226" t="s">
        <v>26</v>
      </c>
      <c r="E104" s="226" t="s">
        <v>99</v>
      </c>
      <c r="F104" s="250" t="s">
        <v>100</v>
      </c>
      <c r="G104" s="250" t="s">
        <v>66</v>
      </c>
      <c r="H104" s="250" t="s">
        <v>24</v>
      </c>
      <c r="I104" s="250" t="s">
        <v>134</v>
      </c>
      <c r="J104" s="226"/>
      <c r="K104" s="216">
        <f>K105</f>
        <v>400</v>
      </c>
    </row>
    <row r="105" spans="1:12" x14ac:dyDescent="0.25">
      <c r="A105" s="31"/>
      <c r="B105" s="238" t="s">
        <v>187</v>
      </c>
      <c r="C105" s="225">
        <v>992</v>
      </c>
      <c r="D105" s="226" t="s">
        <v>26</v>
      </c>
      <c r="E105" s="226" t="s">
        <v>99</v>
      </c>
      <c r="F105" s="250" t="s">
        <v>100</v>
      </c>
      <c r="G105" s="250" t="s">
        <v>68</v>
      </c>
      <c r="H105" s="250" t="s">
        <v>24</v>
      </c>
      <c r="I105" s="250" t="s">
        <v>134</v>
      </c>
      <c r="J105" s="226"/>
      <c r="K105" s="216">
        <f>K106</f>
        <v>400</v>
      </c>
    </row>
    <row r="106" spans="1:12" ht="30" x14ac:dyDescent="0.25">
      <c r="A106" s="31"/>
      <c r="B106" s="238" t="s">
        <v>306</v>
      </c>
      <c r="C106" s="225">
        <v>992</v>
      </c>
      <c r="D106" s="226" t="s">
        <v>26</v>
      </c>
      <c r="E106" s="226" t="s">
        <v>99</v>
      </c>
      <c r="F106" s="250" t="s">
        <v>100</v>
      </c>
      <c r="G106" s="250" t="s">
        <v>68</v>
      </c>
      <c r="H106" s="250" t="s">
        <v>24</v>
      </c>
      <c r="I106" s="250" t="s">
        <v>143</v>
      </c>
      <c r="J106" s="226"/>
      <c r="K106" s="216">
        <f>K107</f>
        <v>400</v>
      </c>
    </row>
    <row r="107" spans="1:12" ht="30" x14ac:dyDescent="0.25">
      <c r="A107" s="31"/>
      <c r="B107" s="238" t="s">
        <v>80</v>
      </c>
      <c r="C107" s="225">
        <v>992</v>
      </c>
      <c r="D107" s="226" t="s">
        <v>26</v>
      </c>
      <c r="E107" s="226" t="s">
        <v>99</v>
      </c>
      <c r="F107" s="250" t="s">
        <v>100</v>
      </c>
      <c r="G107" s="250" t="s">
        <v>68</v>
      </c>
      <c r="H107" s="250" t="s">
        <v>24</v>
      </c>
      <c r="I107" s="250" t="s">
        <v>143</v>
      </c>
      <c r="J107" s="226" t="s">
        <v>81</v>
      </c>
      <c r="K107" s="216">
        <v>400</v>
      </c>
    </row>
    <row r="108" spans="1:12" x14ac:dyDescent="0.25">
      <c r="A108" s="31"/>
      <c r="B108" s="237"/>
      <c r="C108" s="217">
        <v>992</v>
      </c>
      <c r="D108" s="218" t="s">
        <v>31</v>
      </c>
      <c r="E108" s="218" t="s">
        <v>24</v>
      </c>
      <c r="F108" s="219"/>
      <c r="G108" s="219"/>
      <c r="H108" s="219"/>
      <c r="I108" s="219"/>
      <c r="J108" s="218"/>
      <c r="K108" s="220">
        <f>K109+K120</f>
        <v>3184.3999999999996</v>
      </c>
    </row>
    <row r="109" spans="1:12" ht="18.75" customHeight="1" x14ac:dyDescent="0.25">
      <c r="A109" s="31"/>
      <c r="B109" s="239" t="s">
        <v>16</v>
      </c>
      <c r="C109" s="217">
        <v>992</v>
      </c>
      <c r="D109" s="218" t="s">
        <v>31</v>
      </c>
      <c r="E109" s="218" t="s">
        <v>25</v>
      </c>
      <c r="F109" s="219"/>
      <c r="G109" s="219"/>
      <c r="H109" s="219"/>
      <c r="I109" s="219"/>
      <c r="J109" s="218"/>
      <c r="K109" s="220">
        <f>K110</f>
        <v>1045.2</v>
      </c>
    </row>
    <row r="110" spans="1:12" ht="60" x14ac:dyDescent="0.25">
      <c r="A110" s="31"/>
      <c r="B110" s="240" t="s">
        <v>170</v>
      </c>
      <c r="C110" s="225">
        <v>992</v>
      </c>
      <c r="D110" s="226" t="s">
        <v>31</v>
      </c>
      <c r="E110" s="226" t="s">
        <v>25</v>
      </c>
      <c r="F110" s="250" t="s">
        <v>102</v>
      </c>
      <c r="G110" s="250" t="s">
        <v>66</v>
      </c>
      <c r="H110" s="250" t="s">
        <v>24</v>
      </c>
      <c r="I110" s="250" t="s">
        <v>134</v>
      </c>
      <c r="J110" s="226"/>
      <c r="K110" s="216">
        <f>K111+K114+K117</f>
        <v>1045.2</v>
      </c>
    </row>
    <row r="111" spans="1:12" x14ac:dyDescent="0.25">
      <c r="A111" s="31"/>
      <c r="B111" s="240" t="s">
        <v>167</v>
      </c>
      <c r="C111" s="225">
        <v>992</v>
      </c>
      <c r="D111" s="226" t="s">
        <v>31</v>
      </c>
      <c r="E111" s="226" t="s">
        <v>25</v>
      </c>
      <c r="F111" s="250" t="s">
        <v>102</v>
      </c>
      <c r="G111" s="250" t="s">
        <v>68</v>
      </c>
      <c r="H111" s="250" t="s">
        <v>24</v>
      </c>
      <c r="I111" s="250" t="s">
        <v>134</v>
      </c>
      <c r="J111" s="226"/>
      <c r="K111" s="216">
        <f>K112</f>
        <v>845.2</v>
      </c>
    </row>
    <row r="112" spans="1:12" ht="30" x14ac:dyDescent="0.25">
      <c r="A112" s="31"/>
      <c r="B112" s="240" t="s">
        <v>48</v>
      </c>
      <c r="C112" s="225">
        <v>992</v>
      </c>
      <c r="D112" s="226" t="s">
        <v>31</v>
      </c>
      <c r="E112" s="226" t="s">
        <v>25</v>
      </c>
      <c r="F112" s="250" t="s">
        <v>102</v>
      </c>
      <c r="G112" s="250" t="s">
        <v>68</v>
      </c>
      <c r="H112" s="250" t="s">
        <v>24</v>
      </c>
      <c r="I112" s="250" t="s">
        <v>158</v>
      </c>
      <c r="J112" s="226"/>
      <c r="K112" s="216">
        <f>K113</f>
        <v>845.2</v>
      </c>
    </row>
    <row r="113" spans="1:21" ht="30" x14ac:dyDescent="0.25">
      <c r="A113" s="31"/>
      <c r="B113" s="240" t="s">
        <v>80</v>
      </c>
      <c r="C113" s="225">
        <v>992</v>
      </c>
      <c r="D113" s="226" t="s">
        <v>31</v>
      </c>
      <c r="E113" s="226" t="s">
        <v>25</v>
      </c>
      <c r="F113" s="250" t="s">
        <v>102</v>
      </c>
      <c r="G113" s="250" t="s">
        <v>68</v>
      </c>
      <c r="H113" s="250" t="s">
        <v>24</v>
      </c>
      <c r="I113" s="250" t="s">
        <v>158</v>
      </c>
      <c r="J113" s="226" t="s">
        <v>81</v>
      </c>
      <c r="K113" s="216">
        <v>845.2</v>
      </c>
    </row>
    <row r="114" spans="1:21" ht="19.5" customHeight="1" x14ac:dyDescent="0.25">
      <c r="A114" s="31"/>
      <c r="B114" s="240" t="s">
        <v>104</v>
      </c>
      <c r="C114" s="225">
        <v>992</v>
      </c>
      <c r="D114" s="226" t="s">
        <v>31</v>
      </c>
      <c r="E114" s="226" t="s">
        <v>25</v>
      </c>
      <c r="F114" s="250" t="s">
        <v>102</v>
      </c>
      <c r="G114" s="250" t="s">
        <v>86</v>
      </c>
      <c r="H114" s="250" t="s">
        <v>24</v>
      </c>
      <c r="I114" s="250" t="s">
        <v>134</v>
      </c>
      <c r="J114" s="226"/>
      <c r="K114" s="216">
        <f>K115</f>
        <v>150</v>
      </c>
    </row>
    <row r="115" spans="1:21" ht="32.25" customHeight="1" x14ac:dyDescent="0.25">
      <c r="A115" s="31"/>
      <c r="B115" s="240" t="s">
        <v>103</v>
      </c>
      <c r="C115" s="225">
        <v>992</v>
      </c>
      <c r="D115" s="226" t="s">
        <v>31</v>
      </c>
      <c r="E115" s="226" t="s">
        <v>25</v>
      </c>
      <c r="F115" s="250" t="s">
        <v>102</v>
      </c>
      <c r="G115" s="250" t="s">
        <v>86</v>
      </c>
      <c r="H115" s="250" t="s">
        <v>24</v>
      </c>
      <c r="I115" s="250" t="s">
        <v>144</v>
      </c>
      <c r="J115" s="226"/>
      <c r="K115" s="216">
        <f>K116</f>
        <v>150</v>
      </c>
    </row>
    <row r="116" spans="1:21" ht="33" customHeight="1" x14ac:dyDescent="0.25">
      <c r="A116" s="31"/>
      <c r="B116" s="238" t="s">
        <v>80</v>
      </c>
      <c r="C116" s="225">
        <v>992</v>
      </c>
      <c r="D116" s="226" t="s">
        <v>31</v>
      </c>
      <c r="E116" s="226" t="s">
        <v>25</v>
      </c>
      <c r="F116" s="250" t="s">
        <v>102</v>
      </c>
      <c r="G116" s="250" t="s">
        <v>86</v>
      </c>
      <c r="H116" s="250" t="s">
        <v>24</v>
      </c>
      <c r="I116" s="250" t="s">
        <v>144</v>
      </c>
      <c r="J116" s="226" t="s">
        <v>81</v>
      </c>
      <c r="K116" s="216">
        <v>150</v>
      </c>
    </row>
    <row r="117" spans="1:21" ht="16.5" customHeight="1" x14ac:dyDescent="0.25">
      <c r="A117" s="31"/>
      <c r="B117" s="238" t="s">
        <v>105</v>
      </c>
      <c r="C117" s="225">
        <v>992</v>
      </c>
      <c r="D117" s="226" t="s">
        <v>31</v>
      </c>
      <c r="E117" s="226" t="s">
        <v>25</v>
      </c>
      <c r="F117" s="250" t="s">
        <v>102</v>
      </c>
      <c r="G117" s="250" t="s">
        <v>93</v>
      </c>
      <c r="H117" s="250" t="s">
        <v>24</v>
      </c>
      <c r="I117" s="250" t="s">
        <v>134</v>
      </c>
      <c r="J117" s="226"/>
      <c r="K117" s="216">
        <f>K118</f>
        <v>50</v>
      </c>
    </row>
    <row r="118" spans="1:21" ht="28.5" customHeight="1" x14ac:dyDescent="0.25">
      <c r="A118" s="31"/>
      <c r="B118" s="238" t="s">
        <v>168</v>
      </c>
      <c r="C118" s="225">
        <v>992</v>
      </c>
      <c r="D118" s="226" t="s">
        <v>31</v>
      </c>
      <c r="E118" s="226" t="s">
        <v>25</v>
      </c>
      <c r="F118" s="250" t="s">
        <v>102</v>
      </c>
      <c r="G118" s="250" t="s">
        <v>93</v>
      </c>
      <c r="H118" s="250" t="s">
        <v>24</v>
      </c>
      <c r="I118" s="250" t="s">
        <v>145</v>
      </c>
      <c r="J118" s="226"/>
      <c r="K118" s="216">
        <f>K119</f>
        <v>50</v>
      </c>
    </row>
    <row r="119" spans="1:21" ht="32.25" customHeight="1" x14ac:dyDescent="0.25">
      <c r="A119" s="31"/>
      <c r="B119" s="238" t="s">
        <v>80</v>
      </c>
      <c r="C119" s="225">
        <v>992</v>
      </c>
      <c r="D119" s="226" t="s">
        <v>31</v>
      </c>
      <c r="E119" s="226" t="s">
        <v>25</v>
      </c>
      <c r="F119" s="250" t="s">
        <v>102</v>
      </c>
      <c r="G119" s="250" t="s">
        <v>93</v>
      </c>
      <c r="H119" s="250" t="s">
        <v>24</v>
      </c>
      <c r="I119" s="250" t="s">
        <v>145</v>
      </c>
      <c r="J119" s="226" t="s">
        <v>81</v>
      </c>
      <c r="K119" s="216">
        <v>50</v>
      </c>
    </row>
    <row r="120" spans="1:21" s="51" customFormat="1" ht="22.5" customHeight="1" x14ac:dyDescent="0.2">
      <c r="A120" s="47"/>
      <c r="B120" s="239" t="s">
        <v>17</v>
      </c>
      <c r="C120" s="217">
        <v>992</v>
      </c>
      <c r="D120" s="218" t="s">
        <v>31</v>
      </c>
      <c r="E120" s="218" t="s">
        <v>27</v>
      </c>
      <c r="F120" s="219"/>
      <c r="G120" s="219"/>
      <c r="H120" s="219"/>
      <c r="I120" s="219"/>
      <c r="J120" s="218"/>
      <c r="K120" s="220">
        <f>K121</f>
        <v>2139.1999999999998</v>
      </c>
      <c r="L120" s="120"/>
      <c r="M120" s="122"/>
      <c r="N120" s="121"/>
    </row>
    <row r="121" spans="1:21" ht="45" x14ac:dyDescent="0.25">
      <c r="A121" s="31"/>
      <c r="B121" s="240" t="s">
        <v>169</v>
      </c>
      <c r="C121" s="225">
        <v>992</v>
      </c>
      <c r="D121" s="226" t="s">
        <v>31</v>
      </c>
      <c r="E121" s="226" t="s">
        <v>27</v>
      </c>
      <c r="F121" s="250" t="s">
        <v>107</v>
      </c>
      <c r="G121" s="250" t="s">
        <v>66</v>
      </c>
      <c r="H121" s="250" t="s">
        <v>24</v>
      </c>
      <c r="I121" s="250" t="s">
        <v>134</v>
      </c>
      <c r="J121" s="226"/>
      <c r="K121" s="216">
        <f>K122+K125+K128+K131</f>
        <v>2139.1999999999998</v>
      </c>
    </row>
    <row r="122" spans="1:21" ht="27.75" customHeight="1" x14ac:dyDescent="0.25">
      <c r="A122" s="31"/>
      <c r="B122" s="240" t="s">
        <v>108</v>
      </c>
      <c r="C122" s="225">
        <v>992</v>
      </c>
      <c r="D122" s="226" t="s">
        <v>31</v>
      </c>
      <c r="E122" s="226" t="s">
        <v>27</v>
      </c>
      <c r="F122" s="250" t="s">
        <v>107</v>
      </c>
      <c r="G122" s="250" t="s">
        <v>75</v>
      </c>
      <c r="H122" s="250" t="s">
        <v>24</v>
      </c>
      <c r="I122" s="250" t="s">
        <v>134</v>
      </c>
      <c r="J122" s="226"/>
      <c r="K122" s="216">
        <f>K123</f>
        <v>799.2</v>
      </c>
    </row>
    <row r="123" spans="1:21" ht="60" x14ac:dyDescent="0.25">
      <c r="A123" s="31"/>
      <c r="B123" s="238" t="s">
        <v>188</v>
      </c>
      <c r="C123" s="225">
        <v>992</v>
      </c>
      <c r="D123" s="226" t="s">
        <v>31</v>
      </c>
      <c r="E123" s="226" t="s">
        <v>27</v>
      </c>
      <c r="F123" s="250" t="s">
        <v>107</v>
      </c>
      <c r="G123" s="250" t="s">
        <v>75</v>
      </c>
      <c r="H123" s="250" t="s">
        <v>24</v>
      </c>
      <c r="I123" s="250" t="s">
        <v>146</v>
      </c>
      <c r="J123" s="226"/>
      <c r="K123" s="216">
        <f>K124</f>
        <v>799.2</v>
      </c>
      <c r="U123" s="52" t="s">
        <v>196</v>
      </c>
    </row>
    <row r="124" spans="1:21" ht="40.5" customHeight="1" x14ac:dyDescent="0.25">
      <c r="A124" s="31"/>
      <c r="B124" s="238" t="s">
        <v>80</v>
      </c>
      <c r="C124" s="329">
        <v>992</v>
      </c>
      <c r="D124" s="330" t="s">
        <v>31</v>
      </c>
      <c r="E124" s="330" t="s">
        <v>27</v>
      </c>
      <c r="F124" s="331" t="s">
        <v>107</v>
      </c>
      <c r="G124" s="331" t="s">
        <v>75</v>
      </c>
      <c r="H124" s="331" t="s">
        <v>24</v>
      </c>
      <c r="I124" s="331" t="s">
        <v>146</v>
      </c>
      <c r="J124" s="330" t="s">
        <v>81</v>
      </c>
      <c r="K124" s="332">
        <v>799.2</v>
      </c>
      <c r="L124" s="115">
        <v>-1000800</v>
      </c>
    </row>
    <row r="125" spans="1:21" ht="30" x14ac:dyDescent="0.25">
      <c r="A125" s="234"/>
      <c r="B125" s="238" t="s">
        <v>109</v>
      </c>
      <c r="C125" s="225">
        <v>992</v>
      </c>
      <c r="D125" s="226" t="s">
        <v>31</v>
      </c>
      <c r="E125" s="226" t="s">
        <v>27</v>
      </c>
      <c r="F125" s="250" t="s">
        <v>107</v>
      </c>
      <c r="G125" s="250" t="s">
        <v>68</v>
      </c>
      <c r="H125" s="250" t="s">
        <v>24</v>
      </c>
      <c r="I125" s="250" t="s">
        <v>134</v>
      </c>
      <c r="J125" s="226"/>
      <c r="K125" s="216">
        <f>K126</f>
        <v>50</v>
      </c>
    </row>
    <row r="126" spans="1:21" ht="45" x14ac:dyDescent="0.25">
      <c r="A126" s="234"/>
      <c r="B126" s="238" t="s">
        <v>189</v>
      </c>
      <c r="C126" s="225">
        <v>992</v>
      </c>
      <c r="D126" s="226" t="s">
        <v>31</v>
      </c>
      <c r="E126" s="226" t="s">
        <v>27</v>
      </c>
      <c r="F126" s="250" t="s">
        <v>107</v>
      </c>
      <c r="G126" s="250" t="s">
        <v>68</v>
      </c>
      <c r="H126" s="250" t="s">
        <v>24</v>
      </c>
      <c r="I126" s="250" t="s">
        <v>147</v>
      </c>
      <c r="J126" s="226"/>
      <c r="K126" s="216">
        <f>K127</f>
        <v>50</v>
      </c>
    </row>
    <row r="127" spans="1:21" ht="30" x14ac:dyDescent="0.25">
      <c r="A127" s="234"/>
      <c r="B127" s="238" t="s">
        <v>80</v>
      </c>
      <c r="C127" s="225">
        <v>992</v>
      </c>
      <c r="D127" s="226" t="s">
        <v>31</v>
      </c>
      <c r="E127" s="226" t="s">
        <v>27</v>
      </c>
      <c r="F127" s="250" t="s">
        <v>107</v>
      </c>
      <c r="G127" s="250" t="s">
        <v>68</v>
      </c>
      <c r="H127" s="250" t="s">
        <v>24</v>
      </c>
      <c r="I127" s="250" t="s">
        <v>147</v>
      </c>
      <c r="J127" s="226" t="s">
        <v>81</v>
      </c>
      <c r="K127" s="216">
        <v>50</v>
      </c>
      <c r="N127" s="115"/>
    </row>
    <row r="128" spans="1:21" ht="43.5" customHeight="1" x14ac:dyDescent="0.25">
      <c r="A128" s="31"/>
      <c r="B128" s="238" t="s">
        <v>110</v>
      </c>
      <c r="C128" s="225">
        <v>992</v>
      </c>
      <c r="D128" s="226" t="s">
        <v>31</v>
      </c>
      <c r="E128" s="226" t="s">
        <v>27</v>
      </c>
      <c r="F128" s="250" t="s">
        <v>107</v>
      </c>
      <c r="G128" s="250" t="s">
        <v>93</v>
      </c>
      <c r="H128" s="250" t="s">
        <v>24</v>
      </c>
      <c r="I128" s="250" t="s">
        <v>134</v>
      </c>
      <c r="J128" s="226"/>
      <c r="K128" s="216">
        <f>K129</f>
        <v>1000</v>
      </c>
      <c r="M128" s="118"/>
    </row>
    <row r="129" spans="1:14" ht="59.25" customHeight="1" x14ac:dyDescent="0.25">
      <c r="A129" s="31"/>
      <c r="B129" s="240" t="s">
        <v>190</v>
      </c>
      <c r="C129" s="225">
        <v>992</v>
      </c>
      <c r="D129" s="226" t="s">
        <v>31</v>
      </c>
      <c r="E129" s="226" t="s">
        <v>27</v>
      </c>
      <c r="F129" s="250" t="s">
        <v>107</v>
      </c>
      <c r="G129" s="250" t="s">
        <v>93</v>
      </c>
      <c r="H129" s="250" t="s">
        <v>24</v>
      </c>
      <c r="I129" s="250" t="s">
        <v>149</v>
      </c>
      <c r="J129" s="226"/>
      <c r="K129" s="216">
        <f>K130</f>
        <v>1000</v>
      </c>
    </row>
    <row r="130" spans="1:14" ht="33.75" customHeight="1" x14ac:dyDescent="0.25">
      <c r="A130" s="31"/>
      <c r="B130" s="238" t="s">
        <v>80</v>
      </c>
      <c r="C130" s="225">
        <v>992</v>
      </c>
      <c r="D130" s="226" t="s">
        <v>31</v>
      </c>
      <c r="E130" s="226" t="s">
        <v>27</v>
      </c>
      <c r="F130" s="250" t="s">
        <v>107</v>
      </c>
      <c r="G130" s="250" t="s">
        <v>93</v>
      </c>
      <c r="H130" s="250" t="s">
        <v>24</v>
      </c>
      <c r="I130" s="250" t="s">
        <v>149</v>
      </c>
      <c r="J130" s="226" t="s">
        <v>81</v>
      </c>
      <c r="K130" s="216">
        <v>1000</v>
      </c>
      <c r="L130" s="166"/>
    </row>
    <row r="131" spans="1:14" ht="49.5" customHeight="1" x14ac:dyDescent="0.25">
      <c r="A131" s="31"/>
      <c r="B131" s="238" t="s">
        <v>307</v>
      </c>
      <c r="C131" s="225">
        <v>992</v>
      </c>
      <c r="D131" s="226" t="s">
        <v>31</v>
      </c>
      <c r="E131" s="226" t="s">
        <v>27</v>
      </c>
      <c r="F131" s="250" t="s">
        <v>107</v>
      </c>
      <c r="G131" s="250" t="s">
        <v>86</v>
      </c>
      <c r="H131" s="250" t="s">
        <v>24</v>
      </c>
      <c r="I131" s="250" t="s">
        <v>134</v>
      </c>
      <c r="J131" s="226"/>
      <c r="K131" s="216">
        <f>K132</f>
        <v>290</v>
      </c>
      <c r="L131" s="166"/>
    </row>
    <row r="132" spans="1:14" ht="51.75" customHeight="1" x14ac:dyDescent="0.25">
      <c r="A132" s="31"/>
      <c r="B132" s="238" t="s">
        <v>314</v>
      </c>
      <c r="C132" s="225">
        <v>992</v>
      </c>
      <c r="D132" s="226" t="s">
        <v>31</v>
      </c>
      <c r="E132" s="226" t="s">
        <v>27</v>
      </c>
      <c r="F132" s="250" t="s">
        <v>107</v>
      </c>
      <c r="G132" s="250" t="s">
        <v>86</v>
      </c>
      <c r="H132" s="250" t="s">
        <v>24</v>
      </c>
      <c r="I132" s="250" t="s">
        <v>148</v>
      </c>
      <c r="J132" s="226"/>
      <c r="K132" s="216">
        <f>K133</f>
        <v>290</v>
      </c>
      <c r="L132" s="166"/>
    </row>
    <row r="133" spans="1:14" ht="33.75" customHeight="1" x14ac:dyDescent="0.25">
      <c r="A133" s="31"/>
      <c r="B133" s="238" t="s">
        <v>80</v>
      </c>
      <c r="C133" s="329">
        <v>992</v>
      </c>
      <c r="D133" s="330" t="s">
        <v>31</v>
      </c>
      <c r="E133" s="330" t="s">
        <v>27</v>
      </c>
      <c r="F133" s="331" t="s">
        <v>107</v>
      </c>
      <c r="G133" s="331" t="s">
        <v>86</v>
      </c>
      <c r="H133" s="331" t="s">
        <v>24</v>
      </c>
      <c r="I133" s="331" t="s">
        <v>148</v>
      </c>
      <c r="J133" s="330" t="s">
        <v>81</v>
      </c>
      <c r="K133" s="332">
        <v>290</v>
      </c>
      <c r="L133" s="248">
        <v>200</v>
      </c>
    </row>
    <row r="134" spans="1:14" s="51" customFormat="1" x14ac:dyDescent="0.25">
      <c r="A134" s="47"/>
      <c r="B134" s="239" t="s">
        <v>18</v>
      </c>
      <c r="C134" s="217">
        <v>992</v>
      </c>
      <c r="D134" s="218" t="s">
        <v>30</v>
      </c>
      <c r="E134" s="218" t="s">
        <v>24</v>
      </c>
      <c r="F134" s="219"/>
      <c r="G134" s="219"/>
      <c r="H134" s="250"/>
      <c r="I134" s="219"/>
      <c r="J134" s="218"/>
      <c r="K134" s="220">
        <f>K135</f>
        <v>100</v>
      </c>
      <c r="L134" s="120"/>
      <c r="M134" s="121"/>
      <c r="N134" s="121"/>
    </row>
    <row r="135" spans="1:14" x14ac:dyDescent="0.25">
      <c r="A135" s="31"/>
      <c r="B135" s="237" t="s">
        <v>178</v>
      </c>
      <c r="C135" s="217">
        <v>992</v>
      </c>
      <c r="D135" s="218" t="s">
        <v>30</v>
      </c>
      <c r="E135" s="218" t="s">
        <v>30</v>
      </c>
      <c r="F135" s="219"/>
      <c r="G135" s="219"/>
      <c r="H135" s="250"/>
      <c r="I135" s="219"/>
      <c r="J135" s="218"/>
      <c r="K135" s="220">
        <f>K136</f>
        <v>100</v>
      </c>
    </row>
    <row r="136" spans="1:14" ht="45" x14ac:dyDescent="0.25">
      <c r="A136" s="31"/>
      <c r="B136" s="240" t="s">
        <v>171</v>
      </c>
      <c r="C136" s="225">
        <v>992</v>
      </c>
      <c r="D136" s="226" t="s">
        <v>30</v>
      </c>
      <c r="E136" s="226" t="s">
        <v>30</v>
      </c>
      <c r="F136" s="250" t="s">
        <v>99</v>
      </c>
      <c r="G136" s="250" t="s">
        <v>66</v>
      </c>
      <c r="H136" s="250" t="s">
        <v>24</v>
      </c>
      <c r="I136" s="250" t="s">
        <v>134</v>
      </c>
      <c r="J136" s="226"/>
      <c r="K136" s="216">
        <f>K137</f>
        <v>100</v>
      </c>
    </row>
    <row r="137" spans="1:14" ht="18" customHeight="1" x14ac:dyDescent="0.25">
      <c r="A137" s="31"/>
      <c r="B137" s="240" t="s">
        <v>52</v>
      </c>
      <c r="C137" s="225">
        <v>992</v>
      </c>
      <c r="D137" s="226" t="s">
        <v>30</v>
      </c>
      <c r="E137" s="226" t="s">
        <v>30</v>
      </c>
      <c r="F137" s="250" t="s">
        <v>99</v>
      </c>
      <c r="G137" s="250" t="s">
        <v>75</v>
      </c>
      <c r="H137" s="250" t="s">
        <v>23</v>
      </c>
      <c r="I137" s="250" t="s">
        <v>134</v>
      </c>
      <c r="J137" s="226"/>
      <c r="K137" s="216">
        <f>K138</f>
        <v>100</v>
      </c>
    </row>
    <row r="138" spans="1:14" ht="19.5" customHeight="1" x14ac:dyDescent="0.25">
      <c r="A138" s="31"/>
      <c r="B138" s="240"/>
      <c r="C138" s="225">
        <v>992</v>
      </c>
      <c r="D138" s="226" t="s">
        <v>30</v>
      </c>
      <c r="E138" s="226" t="s">
        <v>30</v>
      </c>
      <c r="F138" s="250" t="s">
        <v>99</v>
      </c>
      <c r="G138" s="250" t="s">
        <v>75</v>
      </c>
      <c r="H138" s="250" t="s">
        <v>23</v>
      </c>
      <c r="I138" s="250" t="s">
        <v>140</v>
      </c>
      <c r="J138" s="226"/>
      <c r="K138" s="216">
        <f>K139</f>
        <v>100</v>
      </c>
    </row>
    <row r="139" spans="1:14" ht="31.5" customHeight="1" x14ac:dyDescent="0.25">
      <c r="A139" s="31"/>
      <c r="B139" s="238" t="s">
        <v>80</v>
      </c>
      <c r="C139" s="225">
        <v>992</v>
      </c>
      <c r="D139" s="226" t="s">
        <v>30</v>
      </c>
      <c r="E139" s="226" t="s">
        <v>30</v>
      </c>
      <c r="F139" s="250" t="s">
        <v>99</v>
      </c>
      <c r="G139" s="250" t="s">
        <v>75</v>
      </c>
      <c r="H139" s="250" t="s">
        <v>23</v>
      </c>
      <c r="I139" s="250" t="s">
        <v>140</v>
      </c>
      <c r="J139" s="226" t="s">
        <v>81</v>
      </c>
      <c r="K139" s="216">
        <v>100</v>
      </c>
      <c r="L139" s="123"/>
    </row>
    <row r="140" spans="1:14" s="51" customFormat="1" ht="14.25" x14ac:dyDescent="0.2">
      <c r="A140" s="47"/>
      <c r="B140" s="239" t="s">
        <v>19</v>
      </c>
      <c r="C140" s="217">
        <v>992</v>
      </c>
      <c r="D140" s="218" t="s">
        <v>32</v>
      </c>
      <c r="E140" s="218" t="s">
        <v>24</v>
      </c>
      <c r="F140" s="219"/>
      <c r="G140" s="219"/>
      <c r="H140" s="219"/>
      <c r="I140" s="219"/>
      <c r="J140" s="218"/>
      <c r="K140" s="220">
        <f>K141</f>
        <v>6315.1</v>
      </c>
      <c r="L140" s="171"/>
      <c r="M140" s="121"/>
      <c r="N140" s="121"/>
    </row>
    <row r="141" spans="1:14" x14ac:dyDescent="0.25">
      <c r="A141" s="31"/>
      <c r="B141" s="239" t="s">
        <v>20</v>
      </c>
      <c r="C141" s="217">
        <v>992</v>
      </c>
      <c r="D141" s="218" t="s">
        <v>32</v>
      </c>
      <c r="E141" s="218" t="s">
        <v>23</v>
      </c>
      <c r="F141" s="219"/>
      <c r="G141" s="219"/>
      <c r="H141" s="219"/>
      <c r="I141" s="219"/>
      <c r="J141" s="218"/>
      <c r="K141" s="220">
        <f>K142</f>
        <v>6315.1</v>
      </c>
      <c r="L141" s="123"/>
    </row>
    <row r="142" spans="1:14" ht="54.75" customHeight="1" x14ac:dyDescent="0.25">
      <c r="A142" s="31"/>
      <c r="B142" s="240" t="s">
        <v>172</v>
      </c>
      <c r="C142" s="225">
        <v>992</v>
      </c>
      <c r="D142" s="226" t="s">
        <v>32</v>
      </c>
      <c r="E142" s="226" t="s">
        <v>23</v>
      </c>
      <c r="F142" s="250" t="s">
        <v>29</v>
      </c>
      <c r="G142" s="250" t="s">
        <v>66</v>
      </c>
      <c r="H142" s="250" t="s">
        <v>24</v>
      </c>
      <c r="I142" s="250" t="s">
        <v>134</v>
      </c>
      <c r="J142" s="226"/>
      <c r="K142" s="216">
        <f>K143</f>
        <v>6315.1</v>
      </c>
      <c r="L142" s="123"/>
    </row>
    <row r="143" spans="1:14" ht="18" customHeight="1" x14ac:dyDescent="0.25">
      <c r="A143" s="31"/>
      <c r="B143" s="240" t="s">
        <v>113</v>
      </c>
      <c r="C143" s="225">
        <v>992</v>
      </c>
      <c r="D143" s="226" t="s">
        <v>32</v>
      </c>
      <c r="E143" s="226" t="s">
        <v>23</v>
      </c>
      <c r="F143" s="250" t="s">
        <v>29</v>
      </c>
      <c r="G143" s="250" t="s">
        <v>75</v>
      </c>
      <c r="H143" s="250" t="s">
        <v>24</v>
      </c>
      <c r="I143" s="250" t="s">
        <v>134</v>
      </c>
      <c r="J143" s="226"/>
      <c r="K143" s="216">
        <f>K144+K147</f>
        <v>6315.1</v>
      </c>
      <c r="L143" s="123"/>
    </row>
    <row r="144" spans="1:14" ht="18" customHeight="1" x14ac:dyDescent="0.25">
      <c r="A144" s="31"/>
      <c r="B144" s="240"/>
      <c r="C144" s="306">
        <v>992</v>
      </c>
      <c r="D144" s="307" t="s">
        <v>32</v>
      </c>
      <c r="E144" s="307" t="s">
        <v>23</v>
      </c>
      <c r="F144" s="247" t="s">
        <v>29</v>
      </c>
      <c r="G144" s="247" t="s">
        <v>75</v>
      </c>
      <c r="H144" s="313" t="s">
        <v>31</v>
      </c>
      <c r="I144" s="314" t="s">
        <v>134</v>
      </c>
      <c r="J144" s="226"/>
      <c r="K144" s="216">
        <f>K145</f>
        <v>6215.1</v>
      </c>
      <c r="L144" s="123"/>
    </row>
    <row r="145" spans="1:14" ht="95.25" customHeight="1" x14ac:dyDescent="0.25">
      <c r="A145" s="304"/>
      <c r="B145" s="305" t="s">
        <v>192</v>
      </c>
      <c r="C145" s="306">
        <v>992</v>
      </c>
      <c r="D145" s="307" t="s">
        <v>32</v>
      </c>
      <c r="E145" s="307" t="s">
        <v>23</v>
      </c>
      <c r="F145" s="247" t="s">
        <v>29</v>
      </c>
      <c r="G145" s="247" t="s">
        <v>75</v>
      </c>
      <c r="H145" s="313" t="s">
        <v>31</v>
      </c>
      <c r="I145" s="247" t="s">
        <v>136</v>
      </c>
      <c r="J145" s="307"/>
      <c r="K145" s="308">
        <f>K146</f>
        <v>6215.1</v>
      </c>
      <c r="L145" s="123"/>
    </row>
    <row r="146" spans="1:14" ht="47.25" customHeight="1" x14ac:dyDescent="0.25">
      <c r="A146" s="309"/>
      <c r="B146" s="310" t="s">
        <v>161</v>
      </c>
      <c r="C146" s="306">
        <v>992</v>
      </c>
      <c r="D146" s="307" t="s">
        <v>32</v>
      </c>
      <c r="E146" s="307" t="s">
        <v>23</v>
      </c>
      <c r="F146" s="247" t="s">
        <v>29</v>
      </c>
      <c r="G146" s="247" t="s">
        <v>75</v>
      </c>
      <c r="H146" s="247" t="s">
        <v>26</v>
      </c>
      <c r="I146" s="313" t="s">
        <v>136</v>
      </c>
      <c r="J146" s="307" t="s">
        <v>112</v>
      </c>
      <c r="K146" s="308">
        <v>6215.1</v>
      </c>
      <c r="L146" s="123"/>
    </row>
    <row r="147" spans="1:14" ht="19.5" customHeight="1" x14ac:dyDescent="0.25">
      <c r="A147" s="31"/>
      <c r="B147" s="238" t="s">
        <v>114</v>
      </c>
      <c r="C147" s="225">
        <v>992</v>
      </c>
      <c r="D147" s="226" t="s">
        <v>32</v>
      </c>
      <c r="E147" s="226" t="s">
        <v>23</v>
      </c>
      <c r="F147" s="250" t="s">
        <v>29</v>
      </c>
      <c r="G147" s="250" t="s">
        <v>75</v>
      </c>
      <c r="H147" s="250" t="s">
        <v>32</v>
      </c>
      <c r="I147" s="250" t="s">
        <v>134</v>
      </c>
      <c r="J147" s="226"/>
      <c r="K147" s="216">
        <f>K148</f>
        <v>100</v>
      </c>
    </row>
    <row r="148" spans="1:14" ht="30" x14ac:dyDescent="0.25">
      <c r="A148" s="31"/>
      <c r="B148" s="238" t="s">
        <v>193</v>
      </c>
      <c r="C148" s="225">
        <v>992</v>
      </c>
      <c r="D148" s="226" t="s">
        <v>32</v>
      </c>
      <c r="E148" s="226" t="s">
        <v>23</v>
      </c>
      <c r="F148" s="250" t="s">
        <v>29</v>
      </c>
      <c r="G148" s="250" t="s">
        <v>75</v>
      </c>
      <c r="H148" s="250" t="s">
        <v>32</v>
      </c>
      <c r="I148" s="250" t="s">
        <v>138</v>
      </c>
      <c r="J148" s="226"/>
      <c r="K148" s="216">
        <f>K149</f>
        <v>100</v>
      </c>
    </row>
    <row r="149" spans="1:14" ht="30" x14ac:dyDescent="0.25">
      <c r="A149" s="31"/>
      <c r="B149" s="238" t="s">
        <v>80</v>
      </c>
      <c r="C149" s="225">
        <v>992</v>
      </c>
      <c r="D149" s="226" t="s">
        <v>32</v>
      </c>
      <c r="E149" s="226" t="s">
        <v>23</v>
      </c>
      <c r="F149" s="250" t="s">
        <v>29</v>
      </c>
      <c r="G149" s="250" t="s">
        <v>75</v>
      </c>
      <c r="H149" s="250" t="s">
        <v>32</v>
      </c>
      <c r="I149" s="250" t="s">
        <v>138</v>
      </c>
      <c r="J149" s="226" t="s">
        <v>81</v>
      </c>
      <c r="K149" s="216">
        <v>100</v>
      </c>
    </row>
    <row r="150" spans="1:14" s="51" customFormat="1" ht="21" customHeight="1" x14ac:dyDescent="0.25">
      <c r="A150" s="47"/>
      <c r="B150" s="239" t="s">
        <v>39</v>
      </c>
      <c r="C150" s="217">
        <v>992</v>
      </c>
      <c r="D150" s="218">
        <v>10</v>
      </c>
      <c r="E150" s="218" t="s">
        <v>24</v>
      </c>
      <c r="F150" s="219"/>
      <c r="G150" s="219"/>
      <c r="H150" s="250"/>
      <c r="I150" s="219"/>
      <c r="J150" s="218"/>
      <c r="K150" s="220">
        <f>K151+K156</f>
        <v>410</v>
      </c>
      <c r="L150" s="120"/>
      <c r="M150" s="121"/>
      <c r="N150" s="121"/>
    </row>
    <row r="151" spans="1:14" ht="21" customHeight="1" x14ac:dyDescent="0.25">
      <c r="A151" s="31"/>
      <c r="B151" s="311" t="s">
        <v>40</v>
      </c>
      <c r="C151" s="217">
        <v>992</v>
      </c>
      <c r="D151" s="218">
        <v>10</v>
      </c>
      <c r="E151" s="218" t="s">
        <v>23</v>
      </c>
      <c r="F151" s="219"/>
      <c r="G151" s="219"/>
      <c r="H151" s="250"/>
      <c r="I151" s="219"/>
      <c r="J151" s="218"/>
      <c r="K151" s="220">
        <f>K152</f>
        <v>370</v>
      </c>
    </row>
    <row r="152" spans="1:14" ht="21" customHeight="1" x14ac:dyDescent="0.25">
      <c r="A152" s="31"/>
      <c r="B152" s="238" t="s">
        <v>58</v>
      </c>
      <c r="C152" s="225">
        <v>992</v>
      </c>
      <c r="D152" s="226">
        <v>10</v>
      </c>
      <c r="E152" s="226" t="s">
        <v>23</v>
      </c>
      <c r="F152" s="250" t="s">
        <v>79</v>
      </c>
      <c r="G152" s="250" t="s">
        <v>66</v>
      </c>
      <c r="H152" s="250" t="s">
        <v>24</v>
      </c>
      <c r="I152" s="250" t="s">
        <v>134</v>
      </c>
      <c r="J152" s="226"/>
      <c r="K152" s="216">
        <f>K153</f>
        <v>370</v>
      </c>
    </row>
    <row r="153" spans="1:14" ht="30" x14ac:dyDescent="0.25">
      <c r="A153" s="31"/>
      <c r="B153" s="238" t="s">
        <v>51</v>
      </c>
      <c r="C153" s="225">
        <v>992</v>
      </c>
      <c r="D153" s="226">
        <v>10</v>
      </c>
      <c r="E153" s="226" t="s">
        <v>23</v>
      </c>
      <c r="F153" s="250" t="s">
        <v>79</v>
      </c>
      <c r="G153" s="250" t="s">
        <v>90</v>
      </c>
      <c r="H153" s="250" t="s">
        <v>24</v>
      </c>
      <c r="I153" s="250" t="s">
        <v>134</v>
      </c>
      <c r="J153" s="226"/>
      <c r="K153" s="216">
        <f>K154</f>
        <v>370</v>
      </c>
    </row>
    <row r="154" spans="1:14" ht="19.5" customHeight="1" x14ac:dyDescent="0.25">
      <c r="A154" s="31"/>
      <c r="B154" s="238" t="s">
        <v>115</v>
      </c>
      <c r="C154" s="225">
        <v>992</v>
      </c>
      <c r="D154" s="226">
        <v>10</v>
      </c>
      <c r="E154" s="226" t="s">
        <v>23</v>
      </c>
      <c r="F154" s="250" t="s">
        <v>79</v>
      </c>
      <c r="G154" s="250" t="s">
        <v>90</v>
      </c>
      <c r="H154" s="250" t="s">
        <v>24</v>
      </c>
      <c r="I154" s="250" t="s">
        <v>153</v>
      </c>
      <c r="J154" s="226"/>
      <c r="K154" s="216">
        <f>K155</f>
        <v>370</v>
      </c>
    </row>
    <row r="155" spans="1:14" ht="30" x14ac:dyDescent="0.25">
      <c r="A155" s="31"/>
      <c r="B155" s="238" t="s">
        <v>116</v>
      </c>
      <c r="C155" s="225">
        <v>992</v>
      </c>
      <c r="D155" s="226">
        <v>10</v>
      </c>
      <c r="E155" s="226" t="s">
        <v>23</v>
      </c>
      <c r="F155" s="250" t="s">
        <v>79</v>
      </c>
      <c r="G155" s="250" t="s">
        <v>90</v>
      </c>
      <c r="H155" s="250" t="s">
        <v>24</v>
      </c>
      <c r="I155" s="250" t="s">
        <v>153</v>
      </c>
      <c r="J155" s="226" t="s">
        <v>117</v>
      </c>
      <c r="K155" s="216">
        <v>370</v>
      </c>
    </row>
    <row r="156" spans="1:14" s="51" customFormat="1" ht="24" customHeight="1" x14ac:dyDescent="0.2">
      <c r="A156" s="47"/>
      <c r="B156" s="239" t="s">
        <v>118</v>
      </c>
      <c r="C156" s="217">
        <v>992</v>
      </c>
      <c r="D156" s="218" t="s">
        <v>99</v>
      </c>
      <c r="E156" s="218" t="s">
        <v>27</v>
      </c>
      <c r="F156" s="219"/>
      <c r="G156" s="219"/>
      <c r="H156" s="219"/>
      <c r="I156" s="219"/>
      <c r="J156" s="218"/>
      <c r="K156" s="220">
        <f>K157</f>
        <v>40</v>
      </c>
      <c r="L156" s="120"/>
      <c r="M156" s="121"/>
      <c r="N156" s="121"/>
    </row>
    <row r="157" spans="1:14" ht="57" customHeight="1" x14ac:dyDescent="0.25">
      <c r="A157" s="31"/>
      <c r="B157" s="240" t="s">
        <v>173</v>
      </c>
      <c r="C157" s="225">
        <v>992</v>
      </c>
      <c r="D157" s="226" t="s">
        <v>99</v>
      </c>
      <c r="E157" s="226" t="s">
        <v>27</v>
      </c>
      <c r="F157" s="250" t="s">
        <v>41</v>
      </c>
      <c r="G157" s="250" t="s">
        <v>66</v>
      </c>
      <c r="H157" s="250" t="s">
        <v>24</v>
      </c>
      <c r="I157" s="250" t="s">
        <v>134</v>
      </c>
      <c r="J157" s="226"/>
      <c r="K157" s="216">
        <f>K158</f>
        <v>40</v>
      </c>
    </row>
    <row r="158" spans="1:14" ht="29.25" customHeight="1" x14ac:dyDescent="0.25">
      <c r="A158" s="31"/>
      <c r="B158" s="240" t="s">
        <v>174</v>
      </c>
      <c r="C158" s="225">
        <v>992</v>
      </c>
      <c r="D158" s="226" t="s">
        <v>99</v>
      </c>
      <c r="E158" s="226" t="s">
        <v>27</v>
      </c>
      <c r="F158" s="250" t="s">
        <v>41</v>
      </c>
      <c r="G158" s="250" t="s">
        <v>75</v>
      </c>
      <c r="H158" s="250" t="s">
        <v>24</v>
      </c>
      <c r="I158" s="250" t="s">
        <v>134</v>
      </c>
      <c r="J158" s="226"/>
      <c r="K158" s="216">
        <f>K159</f>
        <v>40</v>
      </c>
    </row>
    <row r="159" spans="1:14" ht="31.5" customHeight="1" x14ac:dyDescent="0.25">
      <c r="A159" s="31"/>
      <c r="B159" s="240" t="s">
        <v>174</v>
      </c>
      <c r="C159" s="225">
        <v>992</v>
      </c>
      <c r="D159" s="226" t="s">
        <v>99</v>
      </c>
      <c r="E159" s="226" t="s">
        <v>27</v>
      </c>
      <c r="F159" s="250" t="s">
        <v>41</v>
      </c>
      <c r="G159" s="250" t="s">
        <v>75</v>
      </c>
      <c r="H159" s="250" t="s">
        <v>24</v>
      </c>
      <c r="I159" s="250" t="s">
        <v>162</v>
      </c>
      <c r="J159" s="226"/>
      <c r="K159" s="216">
        <f>K160</f>
        <v>40</v>
      </c>
    </row>
    <row r="160" spans="1:14" ht="28.5" customHeight="1" x14ac:dyDescent="0.25">
      <c r="A160" s="31"/>
      <c r="B160" s="240" t="s">
        <v>82</v>
      </c>
      <c r="C160" s="225">
        <v>992</v>
      </c>
      <c r="D160" s="226" t="s">
        <v>99</v>
      </c>
      <c r="E160" s="226" t="s">
        <v>27</v>
      </c>
      <c r="F160" s="250" t="s">
        <v>41</v>
      </c>
      <c r="G160" s="250" t="s">
        <v>75</v>
      </c>
      <c r="H160" s="250" t="s">
        <v>24</v>
      </c>
      <c r="I160" s="250" t="s">
        <v>162</v>
      </c>
      <c r="J160" s="226" t="s">
        <v>112</v>
      </c>
      <c r="K160" s="216">
        <f>40</f>
        <v>40</v>
      </c>
    </row>
    <row r="161" spans="1:14" s="51" customFormat="1" ht="18" customHeight="1" x14ac:dyDescent="0.25">
      <c r="A161" s="47"/>
      <c r="B161" s="239" t="s">
        <v>248</v>
      </c>
      <c r="C161" s="217">
        <v>992</v>
      </c>
      <c r="D161" s="218">
        <v>11</v>
      </c>
      <c r="E161" s="218" t="s">
        <v>24</v>
      </c>
      <c r="F161" s="219"/>
      <c r="G161" s="219"/>
      <c r="H161" s="250"/>
      <c r="I161" s="219"/>
      <c r="J161" s="218"/>
      <c r="K161" s="220">
        <f>K162</f>
        <v>400</v>
      </c>
      <c r="L161" s="120"/>
      <c r="M161" s="121"/>
      <c r="N161" s="121"/>
    </row>
    <row r="162" spans="1:14" ht="19.5" customHeight="1" x14ac:dyDescent="0.25">
      <c r="A162" s="31"/>
      <c r="B162" s="239" t="s">
        <v>44</v>
      </c>
      <c r="C162" s="217">
        <v>992</v>
      </c>
      <c r="D162" s="218">
        <v>11</v>
      </c>
      <c r="E162" s="218" t="s">
        <v>25</v>
      </c>
      <c r="F162" s="250"/>
      <c r="G162" s="250"/>
      <c r="H162" s="250"/>
      <c r="I162" s="250"/>
      <c r="J162" s="218"/>
      <c r="K162" s="220">
        <f>K163</f>
        <v>400</v>
      </c>
    </row>
    <row r="163" spans="1:14" ht="60" x14ac:dyDescent="0.25">
      <c r="A163" s="31"/>
      <c r="B163" s="240" t="s">
        <v>122</v>
      </c>
      <c r="C163" s="225">
        <v>992</v>
      </c>
      <c r="D163" s="226">
        <v>11</v>
      </c>
      <c r="E163" s="226" t="s">
        <v>25</v>
      </c>
      <c r="F163" s="250" t="s">
        <v>32</v>
      </c>
      <c r="G163" s="250" t="s">
        <v>66</v>
      </c>
      <c r="H163" s="250" t="s">
        <v>24</v>
      </c>
      <c r="I163" s="250" t="s">
        <v>134</v>
      </c>
      <c r="J163" s="226"/>
      <c r="K163" s="216">
        <f>K164</f>
        <v>400</v>
      </c>
    </row>
    <row r="164" spans="1:14" ht="32.25" customHeight="1" x14ac:dyDescent="0.25">
      <c r="A164" s="31"/>
      <c r="B164" s="240" t="s">
        <v>250</v>
      </c>
      <c r="C164" s="225">
        <v>992</v>
      </c>
      <c r="D164" s="226" t="s">
        <v>43</v>
      </c>
      <c r="E164" s="226" t="s">
        <v>25</v>
      </c>
      <c r="F164" s="250" t="s">
        <v>32</v>
      </c>
      <c r="G164" s="250" t="s">
        <v>75</v>
      </c>
      <c r="H164" s="250" t="s">
        <v>24</v>
      </c>
      <c r="I164" s="250" t="s">
        <v>134</v>
      </c>
      <c r="J164" s="226"/>
      <c r="K164" s="216">
        <f>K165</f>
        <v>400</v>
      </c>
    </row>
    <row r="165" spans="1:14" ht="33" customHeight="1" x14ac:dyDescent="0.25">
      <c r="A165" s="31"/>
      <c r="B165" s="238" t="s">
        <v>119</v>
      </c>
      <c r="C165" s="225">
        <v>992</v>
      </c>
      <c r="D165" s="226" t="s">
        <v>43</v>
      </c>
      <c r="E165" s="226" t="s">
        <v>25</v>
      </c>
      <c r="F165" s="250" t="s">
        <v>32</v>
      </c>
      <c r="G165" s="250" t="s">
        <v>75</v>
      </c>
      <c r="H165" s="250" t="s">
        <v>27</v>
      </c>
      <c r="I165" s="250" t="s">
        <v>139</v>
      </c>
      <c r="J165" s="226"/>
      <c r="K165" s="216">
        <f>K166+K167</f>
        <v>400</v>
      </c>
    </row>
    <row r="166" spans="1:14" ht="81" customHeight="1" x14ac:dyDescent="0.25">
      <c r="A166" s="31"/>
      <c r="B166" s="238" t="s">
        <v>76</v>
      </c>
      <c r="C166" s="225">
        <v>992</v>
      </c>
      <c r="D166" s="226" t="s">
        <v>43</v>
      </c>
      <c r="E166" s="226" t="s">
        <v>25</v>
      </c>
      <c r="F166" s="250" t="s">
        <v>32</v>
      </c>
      <c r="G166" s="250" t="s">
        <v>75</v>
      </c>
      <c r="H166" s="250" t="s">
        <v>27</v>
      </c>
      <c r="I166" s="250" t="s">
        <v>139</v>
      </c>
      <c r="J166" s="226" t="s">
        <v>77</v>
      </c>
      <c r="K166" s="216">
        <v>370</v>
      </c>
    </row>
    <row r="167" spans="1:14" ht="33" customHeight="1" x14ac:dyDescent="0.25">
      <c r="A167" s="31"/>
      <c r="B167" s="238" t="s">
        <v>80</v>
      </c>
      <c r="C167" s="225">
        <v>992</v>
      </c>
      <c r="D167" s="226" t="s">
        <v>43</v>
      </c>
      <c r="E167" s="226" t="s">
        <v>25</v>
      </c>
      <c r="F167" s="250" t="s">
        <v>32</v>
      </c>
      <c r="G167" s="250" t="s">
        <v>75</v>
      </c>
      <c r="H167" s="250" t="s">
        <v>27</v>
      </c>
      <c r="I167" s="250" t="s">
        <v>139</v>
      </c>
      <c r="J167" s="226" t="s">
        <v>81</v>
      </c>
      <c r="K167" s="216">
        <v>30</v>
      </c>
    </row>
    <row r="168" spans="1:14" s="51" customFormat="1" ht="21" customHeight="1" x14ac:dyDescent="0.2">
      <c r="A168" s="47"/>
      <c r="B168" s="239" t="s">
        <v>45</v>
      </c>
      <c r="C168" s="217">
        <v>992</v>
      </c>
      <c r="D168" s="218" t="s">
        <v>41</v>
      </c>
      <c r="E168" s="218" t="s">
        <v>24</v>
      </c>
      <c r="F168" s="219"/>
      <c r="G168" s="219"/>
      <c r="H168" s="219"/>
      <c r="I168" s="219"/>
      <c r="J168" s="218"/>
      <c r="K168" s="220">
        <f>K169</f>
        <v>100</v>
      </c>
      <c r="L168" s="120"/>
      <c r="M168" s="121"/>
      <c r="N168" s="121"/>
    </row>
    <row r="169" spans="1:14" ht="21.75" customHeight="1" x14ac:dyDescent="0.25">
      <c r="A169" s="31"/>
      <c r="B169" s="239" t="s">
        <v>46</v>
      </c>
      <c r="C169" s="217">
        <v>992</v>
      </c>
      <c r="D169" s="218" t="s">
        <v>41</v>
      </c>
      <c r="E169" s="218" t="s">
        <v>25</v>
      </c>
      <c r="F169" s="219"/>
      <c r="G169" s="219"/>
      <c r="H169" s="219"/>
      <c r="I169" s="219"/>
      <c r="J169" s="218"/>
      <c r="K169" s="220">
        <f>K170</f>
        <v>100</v>
      </c>
    </row>
    <row r="170" spans="1:14" ht="60" x14ac:dyDescent="0.25">
      <c r="A170" s="31"/>
      <c r="B170" s="238" t="s">
        <v>121</v>
      </c>
      <c r="C170" s="225">
        <v>992</v>
      </c>
      <c r="D170" s="226" t="s">
        <v>41</v>
      </c>
      <c r="E170" s="226" t="s">
        <v>25</v>
      </c>
      <c r="F170" s="250" t="s">
        <v>100</v>
      </c>
      <c r="G170" s="250" t="s">
        <v>66</v>
      </c>
      <c r="H170" s="250" t="s">
        <v>24</v>
      </c>
      <c r="I170" s="250" t="s">
        <v>134</v>
      </c>
      <c r="J170" s="226"/>
      <c r="K170" s="216">
        <f>K171</f>
        <v>100</v>
      </c>
    </row>
    <row r="171" spans="1:14" ht="30" customHeight="1" x14ac:dyDescent="0.25">
      <c r="A171" s="31"/>
      <c r="B171" s="240" t="s">
        <v>120</v>
      </c>
      <c r="C171" s="225">
        <v>992</v>
      </c>
      <c r="D171" s="226" t="s">
        <v>41</v>
      </c>
      <c r="E171" s="226" t="s">
        <v>25</v>
      </c>
      <c r="F171" s="250" t="s">
        <v>100</v>
      </c>
      <c r="G171" s="250" t="s">
        <v>75</v>
      </c>
      <c r="H171" s="250" t="s">
        <v>24</v>
      </c>
      <c r="I171" s="250" t="s">
        <v>134</v>
      </c>
      <c r="J171" s="226"/>
      <c r="K171" s="216">
        <f>K172</f>
        <v>100</v>
      </c>
    </row>
    <row r="172" spans="1:14" ht="33" customHeight="1" x14ac:dyDescent="0.25">
      <c r="A172" s="31"/>
      <c r="B172" s="238" t="s">
        <v>57</v>
      </c>
      <c r="C172" s="225">
        <v>992</v>
      </c>
      <c r="D172" s="226" t="s">
        <v>41</v>
      </c>
      <c r="E172" s="226" t="s">
        <v>25</v>
      </c>
      <c r="F172" s="250" t="s">
        <v>100</v>
      </c>
      <c r="G172" s="250" t="s">
        <v>75</v>
      </c>
      <c r="H172" s="250" t="s">
        <v>24</v>
      </c>
      <c r="I172" s="250" t="s">
        <v>142</v>
      </c>
      <c r="J172" s="226"/>
      <c r="K172" s="216">
        <f>K173</f>
        <v>100</v>
      </c>
    </row>
    <row r="173" spans="1:14" ht="30" x14ac:dyDescent="0.25">
      <c r="A173" s="31"/>
      <c r="B173" s="238" t="s">
        <v>80</v>
      </c>
      <c r="C173" s="225">
        <v>992</v>
      </c>
      <c r="D173" s="226" t="s">
        <v>41</v>
      </c>
      <c r="E173" s="226" t="s">
        <v>25</v>
      </c>
      <c r="F173" s="250" t="s">
        <v>100</v>
      </c>
      <c r="G173" s="250" t="s">
        <v>75</v>
      </c>
      <c r="H173" s="250" t="s">
        <v>24</v>
      </c>
      <c r="I173" s="250" t="s">
        <v>142</v>
      </c>
      <c r="J173" s="226" t="s">
        <v>81</v>
      </c>
      <c r="K173" s="216">
        <v>100</v>
      </c>
    </row>
    <row r="174" spans="1:14" x14ac:dyDescent="0.25">
      <c r="A174" s="67"/>
      <c r="B174" s="68"/>
      <c r="C174" s="69"/>
      <c r="D174" s="59"/>
      <c r="E174" s="59"/>
      <c r="F174" s="59"/>
      <c r="G174" s="59"/>
      <c r="H174" s="59"/>
      <c r="I174" s="59"/>
      <c r="J174" s="59"/>
      <c r="K174" s="70"/>
    </row>
    <row r="175" spans="1:14" ht="18.75" x14ac:dyDescent="0.3">
      <c r="B175" s="351"/>
      <c r="C175" s="352"/>
      <c r="D175" s="352"/>
      <c r="E175" s="352"/>
      <c r="F175" s="352"/>
      <c r="G175" s="352"/>
      <c r="H175" s="352"/>
      <c r="I175" s="352"/>
      <c r="J175" s="352"/>
      <c r="K175" s="352"/>
    </row>
  </sheetData>
  <autoFilter ref="A11:K173"/>
  <mergeCells count="10">
    <mergeCell ref="C1:K1"/>
    <mergeCell ref="C2:K2"/>
    <mergeCell ref="C3:K3"/>
    <mergeCell ref="C4:K4"/>
    <mergeCell ref="A6:K6"/>
    <mergeCell ref="B175:K175"/>
    <mergeCell ref="A7:K7"/>
    <mergeCell ref="F9:I9"/>
    <mergeCell ref="F10:I10"/>
    <mergeCell ref="C5:K5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scale="8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1"/>
  <sheetViews>
    <sheetView tabSelected="1" view="pageBreakPreview" topLeftCell="A11" zoomScale="60" zoomScaleNormal="80" workbookViewId="0">
      <selection activeCell="M15" sqref="M15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163"/>
      <c r="C1" s="170" t="s">
        <v>277</v>
      </c>
    </row>
    <row r="2" spans="1:13" ht="15.75" x14ac:dyDescent="0.25">
      <c r="B2" s="163"/>
      <c r="C2" s="164" t="s">
        <v>0</v>
      </c>
      <c r="L2" s="165"/>
      <c r="M2" s="165"/>
    </row>
    <row r="3" spans="1:13" ht="15.75" x14ac:dyDescent="0.25">
      <c r="B3" s="163"/>
      <c r="C3" s="164" t="s">
        <v>1</v>
      </c>
    </row>
    <row r="4" spans="1:13" ht="15.75" x14ac:dyDescent="0.25">
      <c r="B4" s="163"/>
      <c r="C4" s="164" t="s">
        <v>2</v>
      </c>
    </row>
    <row r="5" spans="1:13" x14ac:dyDescent="0.25">
      <c r="B5" s="163"/>
      <c r="C5" s="162"/>
    </row>
    <row r="6" spans="1:13" ht="18.75" x14ac:dyDescent="0.3">
      <c r="A6" s="161"/>
    </row>
    <row r="7" spans="1:13" ht="4.5" customHeight="1" x14ac:dyDescent="0.3">
      <c r="A7" s="160"/>
      <c r="B7" s="159"/>
      <c r="C7" s="159"/>
    </row>
    <row r="8" spans="1:13" ht="46.5" customHeight="1" x14ac:dyDescent="0.25">
      <c r="A8" s="359" t="s">
        <v>280</v>
      </c>
      <c r="B8" s="360"/>
      <c r="C8" s="360"/>
    </row>
    <row r="9" spans="1:13" ht="18.75" x14ac:dyDescent="0.25">
      <c r="A9" s="360"/>
      <c r="B9" s="360"/>
      <c r="C9" s="360"/>
    </row>
    <row r="10" spans="1:13" ht="18.75" x14ac:dyDescent="0.25">
      <c r="B10" s="158"/>
      <c r="C10" s="157" t="s">
        <v>3</v>
      </c>
    </row>
    <row r="11" spans="1:13" ht="93.75" x14ac:dyDescent="0.25">
      <c r="A11" s="156" t="s">
        <v>222</v>
      </c>
      <c r="B11" s="156" t="s">
        <v>247</v>
      </c>
      <c r="C11" s="71" t="s">
        <v>159</v>
      </c>
      <c r="D11" s="34" t="s">
        <v>126</v>
      </c>
      <c r="E11" s="34" t="s">
        <v>125</v>
      </c>
    </row>
    <row r="12" spans="1:13" s="152" customFormat="1" ht="50.1" customHeight="1" x14ac:dyDescent="0.25">
      <c r="A12" s="315" t="s">
        <v>246</v>
      </c>
      <c r="B12" s="265" t="s">
        <v>245</v>
      </c>
      <c r="C12" s="154">
        <f>C20+C15+C18-C16-C19</f>
        <v>1271.2</v>
      </c>
      <c r="G12" s="155"/>
    </row>
    <row r="13" spans="1:13" ht="21" customHeight="1" x14ac:dyDescent="0.25">
      <c r="A13" s="266"/>
      <c r="B13" s="266" t="s">
        <v>244</v>
      </c>
      <c r="C13" s="153"/>
    </row>
    <row r="14" spans="1:13" ht="50.1" customHeight="1" x14ac:dyDescent="0.25">
      <c r="A14" s="252" t="s">
        <v>243</v>
      </c>
      <c r="B14" s="252" t="s">
        <v>242</v>
      </c>
      <c r="C14" s="316">
        <f>C15-C16</f>
        <v>0</v>
      </c>
    </row>
    <row r="15" spans="1:13" ht="50.1" customHeight="1" x14ac:dyDescent="0.25">
      <c r="A15" s="268" t="s">
        <v>336</v>
      </c>
      <c r="B15" s="268" t="s">
        <v>241</v>
      </c>
      <c r="C15" s="153">
        <v>0</v>
      </c>
    </row>
    <row r="16" spans="1:13" ht="50.1" customHeight="1" x14ac:dyDescent="0.25">
      <c r="A16" s="268" t="s">
        <v>337</v>
      </c>
      <c r="B16" s="268" t="s">
        <v>338</v>
      </c>
      <c r="C16" s="153">
        <v>0</v>
      </c>
    </row>
    <row r="17" spans="1:256" ht="50.1" customHeight="1" x14ac:dyDescent="0.25">
      <c r="A17" s="267" t="s">
        <v>239</v>
      </c>
      <c r="B17" s="252" t="s">
        <v>238</v>
      </c>
      <c r="C17" s="154">
        <f>C18-C19</f>
        <v>0</v>
      </c>
    </row>
    <row r="18" spans="1:256" ht="50.1" customHeight="1" x14ac:dyDescent="0.25">
      <c r="A18" s="251" t="s">
        <v>335</v>
      </c>
      <c r="B18" s="251" t="s">
        <v>240</v>
      </c>
      <c r="C18" s="153">
        <v>0</v>
      </c>
    </row>
    <row r="19" spans="1:256" ht="50.1" customHeight="1" x14ac:dyDescent="0.25">
      <c r="A19" s="263" t="s">
        <v>237</v>
      </c>
      <c r="B19" s="269" t="s">
        <v>236</v>
      </c>
      <c r="C19" s="264">
        <v>0</v>
      </c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  <c r="BI19" s="108"/>
      <c r="BJ19" s="108"/>
      <c r="BK19" s="108"/>
      <c r="BL19" s="108"/>
      <c r="BM19" s="108"/>
      <c r="BN19" s="108"/>
      <c r="BO19" s="108"/>
      <c r="BP19" s="108"/>
      <c r="BQ19" s="108"/>
      <c r="BR19" s="108"/>
      <c r="BS19" s="108"/>
      <c r="BT19" s="108"/>
      <c r="BU19" s="108"/>
      <c r="BV19" s="108"/>
      <c r="BW19" s="108"/>
      <c r="BX19" s="108"/>
      <c r="BY19" s="108"/>
      <c r="BZ19" s="108"/>
      <c r="CA19" s="108"/>
      <c r="CB19" s="108"/>
      <c r="CC19" s="108"/>
      <c r="CD19" s="108"/>
      <c r="CE19" s="108"/>
      <c r="CF19" s="108"/>
      <c r="CG19" s="108"/>
      <c r="CH19" s="108"/>
      <c r="CI19" s="108"/>
      <c r="CJ19" s="108"/>
      <c r="CK19" s="108"/>
      <c r="CL19" s="108"/>
      <c r="CM19" s="108"/>
      <c r="CN19" s="108"/>
      <c r="CO19" s="108"/>
      <c r="CP19" s="108"/>
      <c r="CQ19" s="108"/>
      <c r="CR19" s="108"/>
      <c r="CS19" s="108"/>
      <c r="CT19" s="108"/>
      <c r="CU19" s="108"/>
      <c r="CV19" s="108"/>
      <c r="CW19" s="108"/>
      <c r="CX19" s="108"/>
      <c r="CY19" s="108"/>
      <c r="CZ19" s="108"/>
      <c r="DA19" s="108"/>
      <c r="DB19" s="108"/>
      <c r="DC19" s="108"/>
      <c r="DD19" s="108"/>
      <c r="DE19" s="108"/>
      <c r="DF19" s="108"/>
      <c r="DG19" s="108"/>
      <c r="DH19" s="108"/>
      <c r="DI19" s="108"/>
      <c r="DJ19" s="108"/>
      <c r="DK19" s="108"/>
      <c r="DL19" s="108"/>
      <c r="DM19" s="108"/>
      <c r="DN19" s="108"/>
      <c r="DO19" s="108"/>
      <c r="DP19" s="108"/>
      <c r="DQ19" s="108"/>
      <c r="DR19" s="108"/>
      <c r="DS19" s="108"/>
      <c r="DT19" s="108"/>
      <c r="DU19" s="108"/>
      <c r="DV19" s="108"/>
      <c r="DW19" s="108"/>
      <c r="DX19" s="108"/>
      <c r="DY19" s="108"/>
      <c r="DZ19" s="108"/>
      <c r="EA19" s="108"/>
      <c r="EB19" s="108"/>
      <c r="EC19" s="108"/>
      <c r="ED19" s="108"/>
      <c r="EE19" s="108"/>
      <c r="EF19" s="108"/>
      <c r="EG19" s="108"/>
      <c r="EH19" s="108"/>
      <c r="EI19" s="108"/>
      <c r="EJ19" s="108"/>
      <c r="EK19" s="108"/>
      <c r="EL19" s="108"/>
      <c r="EM19" s="108"/>
      <c r="EN19" s="108"/>
      <c r="EO19" s="108"/>
      <c r="EP19" s="108"/>
      <c r="EQ19" s="108"/>
      <c r="ER19" s="108"/>
      <c r="ES19" s="108"/>
      <c r="ET19" s="108"/>
      <c r="EU19" s="108"/>
      <c r="EV19" s="108"/>
      <c r="EW19" s="108"/>
      <c r="EX19" s="108"/>
      <c r="EY19" s="108"/>
      <c r="EZ19" s="108"/>
      <c r="FA19" s="108"/>
      <c r="FB19" s="108"/>
      <c r="FC19" s="108"/>
      <c r="FD19" s="108"/>
      <c r="FE19" s="108"/>
      <c r="FF19" s="108"/>
      <c r="FG19" s="108"/>
      <c r="FH19" s="108"/>
      <c r="FI19" s="108"/>
      <c r="FJ19" s="108"/>
      <c r="FK19" s="108"/>
      <c r="FL19" s="108"/>
      <c r="FM19" s="108"/>
      <c r="FN19" s="108"/>
      <c r="FO19" s="108"/>
      <c r="FP19" s="108"/>
      <c r="FQ19" s="108"/>
      <c r="FR19" s="108"/>
      <c r="FS19" s="108"/>
      <c r="FT19" s="108"/>
      <c r="FU19" s="108"/>
      <c r="FV19" s="108"/>
      <c r="FW19" s="108"/>
      <c r="FX19" s="108"/>
      <c r="FY19" s="108"/>
      <c r="FZ19" s="108"/>
      <c r="GA19" s="108"/>
      <c r="GB19" s="108"/>
      <c r="GC19" s="108"/>
      <c r="GD19" s="108"/>
      <c r="GE19" s="108"/>
      <c r="GF19" s="108"/>
      <c r="GG19" s="108"/>
      <c r="GH19" s="108"/>
      <c r="GI19" s="108"/>
      <c r="GJ19" s="108"/>
      <c r="GK19" s="108"/>
      <c r="GL19" s="108"/>
      <c r="GM19" s="108"/>
      <c r="GN19" s="108"/>
      <c r="GO19" s="108"/>
      <c r="GP19" s="108"/>
      <c r="GQ19" s="108"/>
      <c r="GR19" s="108"/>
      <c r="GS19" s="108"/>
      <c r="GT19" s="108"/>
      <c r="GU19" s="108"/>
      <c r="GV19" s="108"/>
      <c r="GW19" s="108"/>
      <c r="GX19" s="108"/>
      <c r="GY19" s="108"/>
      <c r="GZ19" s="108"/>
      <c r="HA19" s="108"/>
      <c r="HB19" s="108"/>
      <c r="HC19" s="108"/>
      <c r="HD19" s="108"/>
      <c r="HE19" s="108"/>
      <c r="HF19" s="108"/>
      <c r="HG19" s="108"/>
      <c r="HH19" s="108"/>
      <c r="HI19" s="108"/>
      <c r="HJ19" s="108"/>
      <c r="HK19" s="108"/>
      <c r="HL19" s="108"/>
      <c r="HM19" s="108"/>
      <c r="HN19" s="108"/>
      <c r="HO19" s="108"/>
      <c r="HP19" s="108"/>
      <c r="HQ19" s="108"/>
      <c r="HR19" s="108"/>
      <c r="HS19" s="108"/>
      <c r="HT19" s="108"/>
      <c r="HU19" s="108"/>
      <c r="HV19" s="108"/>
      <c r="HW19" s="108"/>
      <c r="HX19" s="108"/>
      <c r="HY19" s="108"/>
      <c r="HZ19" s="108"/>
      <c r="IA19" s="108"/>
      <c r="IB19" s="108"/>
      <c r="IC19" s="108"/>
      <c r="ID19" s="108"/>
      <c r="IE19" s="108"/>
      <c r="IF19" s="108"/>
      <c r="IG19" s="108"/>
      <c r="IH19" s="108"/>
      <c r="II19" s="108"/>
      <c r="IJ19" s="108"/>
      <c r="IK19" s="108"/>
      <c r="IL19" s="108"/>
      <c r="IM19" s="108"/>
      <c r="IN19" s="108"/>
      <c r="IO19" s="108"/>
      <c r="IP19" s="108"/>
      <c r="IQ19" s="108"/>
      <c r="IR19" s="108"/>
      <c r="IS19" s="108"/>
      <c r="IT19" s="108"/>
      <c r="IU19" s="108"/>
      <c r="IV19" s="108"/>
    </row>
    <row r="20" spans="1:256" s="152" customFormat="1" ht="50.1" customHeight="1" x14ac:dyDescent="0.25">
      <c r="A20" s="252" t="s">
        <v>235</v>
      </c>
      <c r="B20" s="252" t="s">
        <v>234</v>
      </c>
      <c r="C20" s="154">
        <v>1271.2</v>
      </c>
    </row>
    <row r="21" spans="1:256" ht="50.1" customHeight="1" x14ac:dyDescent="0.25">
      <c r="A21" s="251" t="s">
        <v>333</v>
      </c>
      <c r="B21" s="251" t="s">
        <v>330</v>
      </c>
      <c r="C21" s="270">
        <f>C22</f>
        <v>-20931.5</v>
      </c>
    </row>
    <row r="22" spans="1:256" ht="50.1" customHeight="1" x14ac:dyDescent="0.25">
      <c r="A22" s="251" t="s">
        <v>332</v>
      </c>
      <c r="B22" s="251" t="s">
        <v>331</v>
      </c>
      <c r="C22" s="270">
        <f>C23</f>
        <v>-20931.5</v>
      </c>
    </row>
    <row r="23" spans="1:256" ht="50.1" customHeight="1" x14ac:dyDescent="0.25">
      <c r="A23" s="251" t="s">
        <v>233</v>
      </c>
      <c r="B23" s="251" t="s">
        <v>232</v>
      </c>
      <c r="C23" s="271">
        <f>C24</f>
        <v>-20931.5</v>
      </c>
    </row>
    <row r="24" spans="1:256" ht="50.1" customHeight="1" x14ac:dyDescent="0.25">
      <c r="A24" s="251" t="s">
        <v>231</v>
      </c>
      <c r="B24" s="251" t="s">
        <v>230</v>
      </c>
      <c r="C24" s="272">
        <v>-20931.5</v>
      </c>
    </row>
    <row r="25" spans="1:256" ht="50.1" customHeight="1" x14ac:dyDescent="0.25">
      <c r="A25" s="251" t="s">
        <v>229</v>
      </c>
      <c r="B25" s="251" t="s">
        <v>228</v>
      </c>
      <c r="C25" s="272">
        <f>C26</f>
        <v>22202.7</v>
      </c>
    </row>
    <row r="26" spans="1:256" ht="50.1" customHeight="1" x14ac:dyDescent="0.25">
      <c r="A26" s="251" t="s">
        <v>334</v>
      </c>
      <c r="B26" s="251" t="s">
        <v>228</v>
      </c>
      <c r="C26" s="272">
        <f>C27</f>
        <v>22202.7</v>
      </c>
    </row>
    <row r="27" spans="1:256" ht="50.1" customHeight="1" x14ac:dyDescent="0.25">
      <c r="A27" s="251" t="s">
        <v>227</v>
      </c>
      <c r="B27" s="251" t="s">
        <v>226</v>
      </c>
      <c r="C27" s="272">
        <f>C28</f>
        <v>22202.7</v>
      </c>
    </row>
    <row r="28" spans="1:256" ht="50.1" customHeight="1" x14ac:dyDescent="0.25">
      <c r="A28" s="251" t="s">
        <v>225</v>
      </c>
      <c r="B28" s="251" t="s">
        <v>224</v>
      </c>
      <c r="C28" s="272">
        <v>22202.7</v>
      </c>
    </row>
    <row r="30" spans="1:256" ht="18.75" x14ac:dyDescent="0.3">
      <c r="A30" s="358"/>
      <c r="B30" s="358"/>
      <c r="C30" s="358"/>
      <c r="D30" s="138"/>
      <c r="E30" s="138"/>
      <c r="F30" s="138"/>
    </row>
    <row r="31" spans="1:256" ht="18.75" x14ac:dyDescent="0.25">
      <c r="C31" s="151"/>
    </row>
  </sheetData>
  <mergeCells count="3">
    <mergeCell ref="A30:C30"/>
    <mergeCell ref="A8:C8"/>
    <mergeCell ref="A9:C9"/>
  </mergeCells>
  <phoneticPr fontId="33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80" zoomScaleNormal="100" zoomScaleSheetLayoutView="80" workbookViewId="0">
      <selection activeCell="A19" sqref="A19:C19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0" t="s">
        <v>278</v>
      </c>
    </row>
    <row r="2" spans="1:2" ht="15.75" x14ac:dyDescent="0.25">
      <c r="B2" s="170" t="s">
        <v>0</v>
      </c>
    </row>
    <row r="3" spans="1:2" ht="15.75" x14ac:dyDescent="0.25">
      <c r="B3" s="170" t="s">
        <v>1</v>
      </c>
    </row>
    <row r="4" spans="1:2" ht="15.75" x14ac:dyDescent="0.25">
      <c r="B4" s="170" t="s">
        <v>2</v>
      </c>
    </row>
    <row r="5" spans="1:2" x14ac:dyDescent="0.25">
      <c r="B5" s="181"/>
    </row>
    <row r="9" spans="1:2" ht="109.5" customHeight="1" x14ac:dyDescent="0.25">
      <c r="A9" s="340" t="s">
        <v>279</v>
      </c>
      <c r="B9" s="341"/>
    </row>
    <row r="10" spans="1:2" ht="18.75" x14ac:dyDescent="0.25">
      <c r="A10" s="211"/>
      <c r="B10" s="211"/>
    </row>
    <row r="11" spans="1:2" ht="18.75" x14ac:dyDescent="0.3">
      <c r="A11" s="212"/>
      <c r="B11" s="212" t="s">
        <v>3</v>
      </c>
    </row>
    <row r="12" spans="1:2" ht="18.75" x14ac:dyDescent="0.25">
      <c r="A12" s="186" t="s">
        <v>262</v>
      </c>
      <c r="B12" s="213" t="s">
        <v>263</v>
      </c>
    </row>
    <row r="13" spans="1:2" ht="18.75" x14ac:dyDescent="0.25">
      <c r="A13" s="214">
        <v>1</v>
      </c>
      <c r="B13" s="214">
        <v>2</v>
      </c>
    </row>
    <row r="14" spans="1:2" ht="37.5" x14ac:dyDescent="0.25">
      <c r="A14" s="261" t="s">
        <v>264</v>
      </c>
      <c r="B14" s="262">
        <v>70</v>
      </c>
    </row>
    <row r="15" spans="1:2" ht="37.5" x14ac:dyDescent="0.25">
      <c r="A15" s="261" t="s">
        <v>329</v>
      </c>
      <c r="B15" s="196">
        <v>63.4</v>
      </c>
    </row>
    <row r="16" spans="1:2" ht="75" x14ac:dyDescent="0.25">
      <c r="A16" s="261" t="s">
        <v>310</v>
      </c>
      <c r="B16" s="235">
        <v>50.8</v>
      </c>
    </row>
    <row r="17" spans="1:3" ht="18.75" x14ac:dyDescent="0.3">
      <c r="A17" s="215" t="s">
        <v>265</v>
      </c>
      <c r="B17" s="235">
        <f>SUM(B14:B15:B16)</f>
        <v>184.2</v>
      </c>
    </row>
    <row r="19" spans="1:3" ht="18.75" x14ac:dyDescent="0.3">
      <c r="A19" s="361"/>
      <c r="B19" s="361"/>
      <c r="C19" s="361"/>
    </row>
  </sheetData>
  <mergeCells count="2">
    <mergeCell ref="A9:B9"/>
    <mergeCell ref="A19:C19"/>
  </mergeCells>
  <phoneticPr fontId="33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 1</vt:lpstr>
      <vt:lpstr>Прил 2</vt:lpstr>
      <vt:lpstr>Прил 3</vt:lpstr>
      <vt:lpstr>прил4</vt:lpstr>
      <vt:lpstr>прил.5</vt:lpstr>
      <vt:lpstr>прил._6</vt:lpstr>
      <vt:lpstr>Прил 7</vt:lpstr>
      <vt:lpstr>прил 8</vt:lpstr>
      <vt:lpstr>'Прил 1'!Область_печати</vt:lpstr>
      <vt:lpstr>'прил 8'!Область_печати</vt:lpstr>
      <vt:lpstr>прил._6!Область_печати</vt:lpstr>
      <vt:lpstr>прил.5!Область_печати</vt:lpstr>
      <vt:lpstr>прил4!Область_печати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2019-02-21T07:12:53Z</cp:lastPrinted>
  <dcterms:created xsi:type="dcterms:W3CDTF">2010-11-10T14:00:24Z</dcterms:created>
  <dcterms:modified xsi:type="dcterms:W3CDTF">2019-02-27T13:15:39Z</dcterms:modified>
</cp:coreProperties>
</file>