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155" windowWidth="12855" windowHeight="8730" tabRatio="849" activeTab="2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прил._5!$A$17:$K$190</definedName>
    <definedName name="_xlnm._FilterDatabase" localSheetId="1" hidden="1">прил4!$A$15:$H$191</definedName>
    <definedName name="_xlnm.Print_Area" localSheetId="2">прил._5!$A$6:$L$199</definedName>
    <definedName name="_xlnm.Print_Area" localSheetId="0">прил3!$A$6:$F$51</definedName>
    <definedName name="_xlnm.Print_Area" localSheetId="1">прил4!$A$6:$J$204</definedName>
  </definedNames>
  <calcPr calcId="145621"/>
</workbook>
</file>

<file path=xl/calcChain.xml><?xml version="1.0" encoding="utf-8"?>
<calcChain xmlns="http://schemas.openxmlformats.org/spreadsheetml/2006/main">
  <c r="K134" i="24" l="1"/>
  <c r="K112" i="24"/>
  <c r="K147" i="24"/>
  <c r="C32" i="42" l="1"/>
  <c r="K162" i="24" l="1"/>
  <c r="K167" i="24"/>
  <c r="K73" i="24"/>
  <c r="K42" i="24"/>
  <c r="K116" i="24"/>
  <c r="K184" i="24"/>
  <c r="H180" i="40" l="1"/>
  <c r="H181" i="40"/>
  <c r="H182" i="40"/>
  <c r="H183" i="40"/>
  <c r="K74" i="24"/>
  <c r="K75" i="24"/>
  <c r="K76" i="24"/>
  <c r="K70" i="24" l="1"/>
  <c r="K113" i="24" l="1"/>
  <c r="K41" i="24" l="1"/>
  <c r="K178" i="24" l="1"/>
  <c r="K36" i="24" l="1"/>
  <c r="H53" i="40" l="1"/>
  <c r="H52" i="40" s="1"/>
  <c r="K163" i="24" l="1"/>
  <c r="K139" i="24"/>
  <c r="K190" i="24" l="1"/>
  <c r="K121" i="24"/>
  <c r="K68" i="24"/>
  <c r="K66" i="24"/>
  <c r="K83" i="24" l="1"/>
  <c r="H125" i="40" l="1"/>
  <c r="H124" i="40" s="1"/>
  <c r="K143" i="24" l="1"/>
  <c r="H113" i="40" l="1"/>
  <c r="K131" i="24"/>
  <c r="K142" i="24" l="1"/>
  <c r="K135" i="24" l="1"/>
  <c r="K140" i="24"/>
  <c r="C24" i="42"/>
  <c r="H187" i="40"/>
  <c r="H186" i="40" s="1"/>
  <c r="H185" i="40" s="1"/>
  <c r="H184" i="40" s="1"/>
  <c r="K195" i="24"/>
  <c r="K194" i="24" s="1"/>
  <c r="K193" i="24"/>
  <c r="K191" i="24"/>
  <c r="D49" i="6" s="1"/>
  <c r="D48" i="6" s="1"/>
  <c r="K192" i="24" l="1"/>
  <c r="K173" i="24"/>
  <c r="K130" i="24"/>
  <c r="K129" i="24" s="1"/>
  <c r="H40" i="40" l="1"/>
  <c r="H37" i="40"/>
  <c r="K51" i="24" l="1"/>
  <c r="K49" i="24"/>
  <c r="H28" i="40" l="1"/>
  <c r="H27" i="40"/>
  <c r="H26" i="40" l="1"/>
  <c r="H25" i="40" s="1"/>
  <c r="K111" i="24"/>
  <c r="K29" i="24" l="1"/>
  <c r="C31" i="42" l="1"/>
  <c r="C30" i="42"/>
  <c r="C29" i="42"/>
  <c r="C23" i="42"/>
  <c r="C22" i="42" s="1"/>
  <c r="K183" i="24" l="1"/>
  <c r="D19" i="6"/>
  <c r="K136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6" i="40"/>
  <c r="H200" i="40"/>
  <c r="H199" i="40" s="1"/>
  <c r="H198" i="40" s="1"/>
  <c r="H197" i="40" s="1"/>
  <c r="D47" i="6"/>
  <c r="K55" i="24" l="1"/>
  <c r="K54" i="24" s="1"/>
  <c r="K53" i="24" s="1"/>
  <c r="K52" i="24" s="1"/>
  <c r="D22" i="6" s="1"/>
  <c r="K115" i="24"/>
  <c r="K114" i="24" s="1"/>
  <c r="K159" i="24"/>
  <c r="K158" i="24" s="1"/>
  <c r="K93" i="24" l="1"/>
  <c r="K92" i="24" s="1"/>
  <c r="K91" i="24" s="1"/>
  <c r="K86" i="24" s="1"/>
  <c r="D28" i="6" l="1"/>
  <c r="K95" i="24" l="1"/>
  <c r="K85" i="24" s="1"/>
  <c r="K96" i="24"/>
  <c r="K97" i="24"/>
  <c r="K87" i="24"/>
  <c r="K88" i="24"/>
  <c r="K89" i="24"/>
  <c r="D29" i="6" l="1"/>
  <c r="D26" i="6"/>
  <c r="D32" i="6"/>
  <c r="D35" i="6"/>
  <c r="K120" i="24" l="1"/>
  <c r="H172" i="40"/>
  <c r="H140" i="40"/>
  <c r="H137" i="40"/>
  <c r="H128" i="40"/>
  <c r="H97" i="40"/>
  <c r="H95" i="40" s="1"/>
  <c r="H82" i="40"/>
  <c r="H78" i="40"/>
  <c r="H71" i="40"/>
  <c r="H65" i="40"/>
  <c r="H51" i="40"/>
  <c r="H47" i="40" s="1"/>
  <c r="H23" i="40"/>
  <c r="K146" i="24"/>
  <c r="K72" i="24"/>
  <c r="H80" i="40" l="1"/>
  <c r="H79" i="40" s="1"/>
  <c r="H36" i="40"/>
  <c r="H32" i="40"/>
  <c r="H96" i="40"/>
  <c r="H94" i="40"/>
  <c r="K152" i="24"/>
  <c r="D36" i="6"/>
  <c r="K141" i="24"/>
  <c r="K137" i="24"/>
  <c r="K128" i="24"/>
  <c r="K125" i="24"/>
  <c r="K124" i="24"/>
  <c r="K123" i="24"/>
  <c r="K122" i="24"/>
  <c r="B41" i="40"/>
  <c r="K99" i="24"/>
  <c r="H81" i="40" l="1"/>
  <c r="B71" i="40" l="1"/>
  <c r="B32" i="40"/>
  <c r="K40" i="24" l="1"/>
  <c r="H177" i="40"/>
  <c r="H191" i="40" l="1"/>
  <c r="H168" i="40"/>
  <c r="H166" i="40"/>
  <c r="H163" i="40"/>
  <c r="H162" i="40" s="1"/>
  <c r="H150" i="40"/>
  <c r="H147" i="40"/>
  <c r="H143" i="40"/>
  <c r="H138" i="40"/>
  <c r="H136" i="40"/>
  <c r="H132" i="40"/>
  <c r="H120" i="40"/>
  <c r="H116" i="40"/>
  <c r="H98" i="40" s="1"/>
  <c r="H93" i="40"/>
  <c r="H90" i="40"/>
  <c r="H60" i="40"/>
  <c r="H59" i="40" s="1"/>
  <c r="H44" i="40"/>
  <c r="H130" i="40"/>
  <c r="K50" i="24"/>
  <c r="K48" i="24"/>
  <c r="H133" i="40" l="1"/>
  <c r="H165" i="40"/>
  <c r="H164" i="40" s="1"/>
  <c r="H41" i="40"/>
  <c r="K47" i="24"/>
  <c r="K37" i="24" s="1"/>
  <c r="H135" i="40"/>
  <c r="K186" i="24"/>
  <c r="D20" i="6" l="1"/>
  <c r="H139" i="40"/>
  <c r="H88" i="40"/>
  <c r="H167" i="40"/>
  <c r="D25" i="6"/>
  <c r="H61" i="40" l="1"/>
  <c r="K149" i="24" l="1"/>
  <c r="K148" i="24" s="1"/>
  <c r="D37" i="6" s="1"/>
  <c r="K150" i="24"/>
  <c r="K151" i="24"/>
  <c r="B57" i="40" l="1"/>
  <c r="H170" i="40" l="1"/>
  <c r="K127" i="24"/>
  <c r="K57" i="24"/>
  <c r="D23" i="6" s="1"/>
  <c r="K174" i="24"/>
  <c r="K145" i="24"/>
  <c r="K67" i="24"/>
  <c r="K69" i="24"/>
  <c r="H21" i="40"/>
  <c r="H20" i="40" s="1"/>
  <c r="H54" i="40"/>
  <c r="H64" i="40"/>
  <c r="H70" i="40"/>
  <c r="H69" i="40" s="1"/>
  <c r="H68" i="40" s="1"/>
  <c r="H75" i="40"/>
  <c r="H115" i="40"/>
  <c r="H99" i="40" s="1"/>
  <c r="H118" i="40"/>
  <c r="H126" i="40"/>
  <c r="H127" i="40" s="1"/>
  <c r="H129" i="40"/>
  <c r="H148" i="40"/>
  <c r="H159" i="40"/>
  <c r="H188" i="40"/>
  <c r="H194" i="40"/>
  <c r="H193" i="40" s="1"/>
  <c r="H196" i="40"/>
  <c r="H123" i="40"/>
  <c r="H15" i="40" s="1"/>
  <c r="K25" i="24"/>
  <c r="K71" i="24"/>
  <c r="K62" i="24" s="1"/>
  <c r="K82" i="24"/>
  <c r="K22" i="24"/>
  <c r="K78" i="24"/>
  <c r="K81" i="24" s="1"/>
  <c r="K172" i="24"/>
  <c r="K138" i="24"/>
  <c r="K100" i="24"/>
  <c r="K101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4" i="40" s="1"/>
  <c r="K27" i="24"/>
  <c r="H175" i="40" s="1"/>
  <c r="K28" i="24"/>
  <c r="H176" i="40" s="1"/>
  <c r="K187" i="24"/>
  <c r="K189" i="24"/>
  <c r="K188" i="24" s="1"/>
  <c r="K185" i="24"/>
  <c r="D46" i="6" s="1"/>
  <c r="K169" i="24"/>
  <c r="D42" i="6" s="1"/>
  <c r="K170" i="24"/>
  <c r="K171" i="24"/>
  <c r="K166" i="24"/>
  <c r="K165" i="24" s="1"/>
  <c r="K157" i="24" s="1"/>
  <c r="K156" i="24" s="1"/>
  <c r="K155" i="24" s="1"/>
  <c r="K154" i="24" s="1"/>
  <c r="K119" i="24"/>
  <c r="B126" i="40"/>
  <c r="B121" i="40"/>
  <c r="B119" i="40"/>
  <c r="B117" i="40"/>
  <c r="B115" i="40"/>
  <c r="B98" i="40"/>
  <c r="B87" i="40"/>
  <c r="B68" i="40"/>
  <c r="B61" i="40"/>
  <c r="B55" i="40"/>
  <c r="B50" i="40"/>
  <c r="B45" i="40"/>
  <c r="B43" i="40"/>
  <c r="B36" i="40"/>
  <c r="B26" i="40"/>
  <c r="K107" i="24"/>
  <c r="K106" i="24" s="1"/>
  <c r="K105" i="24" s="1"/>
  <c r="I133" i="40"/>
  <c r="J133" i="40"/>
  <c r="I129" i="40"/>
  <c r="J129" i="40"/>
  <c r="H107" i="40"/>
  <c r="H104" i="40"/>
  <c r="H100" i="40"/>
  <c r="H18" i="40"/>
  <c r="H17" i="40" s="1"/>
  <c r="H16" i="40" s="1"/>
  <c r="K110" i="24"/>
  <c r="K109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0" i="6"/>
  <c r="A18" i="6"/>
  <c r="K133" i="24"/>
  <c r="K23" i="24"/>
  <c r="K21" i="24"/>
  <c r="K20" i="24"/>
  <c r="K117" i="24"/>
  <c r="K118" i="24"/>
  <c r="K161" i="24"/>
  <c r="H121" i="40" l="1"/>
  <c r="H117" i="40"/>
  <c r="K104" i="24"/>
  <c r="D31" i="6" s="1"/>
  <c r="H173" i="40"/>
  <c r="D21" i="6"/>
  <c r="K31" i="24"/>
  <c r="H122" i="40"/>
  <c r="K80" i="24"/>
  <c r="D34" i="6"/>
  <c r="K18" i="24"/>
  <c r="K19" i="24" s="1"/>
  <c r="K39" i="24"/>
  <c r="K38" i="24" s="1"/>
  <c r="D39" i="6"/>
  <c r="K176" i="24"/>
  <c r="K177" i="24"/>
  <c r="D43" i="6"/>
  <c r="K168" i="24"/>
  <c r="K175" i="24"/>
  <c r="H50" i="40"/>
  <c r="H119" i="40"/>
  <c r="H92" i="40"/>
  <c r="H91" i="40" s="1"/>
  <c r="H87" i="40" s="1"/>
  <c r="H149" i="40"/>
  <c r="H22" i="40"/>
  <c r="H58" i="40"/>
  <c r="H57" i="40" s="1"/>
  <c r="H33" i="40"/>
  <c r="H45" i="40"/>
  <c r="H190" i="40"/>
  <c r="H189" i="40" s="1"/>
  <c r="H55" i="40"/>
  <c r="H103" i="40"/>
  <c r="H171" i="40"/>
  <c r="H169" i="40"/>
  <c r="H112" i="40"/>
  <c r="H77" i="40"/>
  <c r="H76" i="40" s="1"/>
  <c r="H131" i="40"/>
  <c r="H63" i="40"/>
  <c r="H62" i="40" s="1"/>
  <c r="H46" i="40"/>
  <c r="K79" i="24"/>
  <c r="H192" i="40"/>
  <c r="H195" i="40"/>
  <c r="E16" i="6"/>
  <c r="F16" i="6" s="1"/>
  <c r="K103" i="24" l="1"/>
  <c r="D41" i="6"/>
  <c r="D24" i="6"/>
  <c r="D17" i="6" s="1"/>
  <c r="D40" i="6"/>
  <c r="H142" i="40"/>
  <c r="D30" i="6" l="1"/>
  <c r="H179" i="40"/>
  <c r="H134" i="40"/>
  <c r="D27" i="6"/>
  <c r="K182" i="24"/>
  <c r="K181" i="24" s="1"/>
  <c r="K180" i="24" s="1"/>
  <c r="D45" i="6" l="1"/>
  <c r="K179" i="24"/>
  <c r="K30" i="24" s="1"/>
  <c r="D44" i="6" l="1"/>
  <c r="D16" i="6" s="1"/>
  <c r="H178" i="40" l="1"/>
  <c r="K17" i="24"/>
  <c r="H17" i="6"/>
  <c r="L197" i="24" l="1"/>
  <c r="C36" i="42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<sst xmlns="http://schemas.openxmlformats.org/spreadsheetml/2006/main" count="2329" uniqueCount="367">
  <si>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</si>
  <si>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</si>
  <si>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</si>
  <si>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</si>
  <si>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</si>
  <si>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</si>
  <si>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</si>
  <si>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</si>
  <si>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</si>
  <si>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</si>
  <si>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</si>
  <si>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</si>
  <si>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</si>
  <si>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</si>
  <si>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</si>
  <si>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</si>
  <si>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</si>
  <si>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</si>
  <si>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</si>
  <si>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</si>
  <si>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</si>
  <si>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</si>
  <si>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</si>
  <si>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</si>
  <si>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</si>
  <si>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</si>
  <si>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</si>
  <si>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</si>
  <si>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</si>
  <si>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</si>
  <si>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</si>
  <si>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</si>
  <si>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</si>
  <si>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</si>
  <si>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</si>
  <si>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</si>
  <si>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</si>
  <si>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</si>
  <si>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</si>
  <si>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</si>
  <si>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</si>
  <si>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</si>
  <si>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</si>
  <si>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</si>
  <si>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</si>
  <si>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</si>
  <si>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</si>
  <si>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</si>
  <si>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</si>
  <si>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</si>
  <si>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</si>
  <si>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</si>
  <si>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</si>
  <si>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</si>
  <si>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</si>
  <si>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</si>
  <si>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</si>
  <si>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</si>
  <si>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</si>
  <si>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</si>
  <si>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</si>
  <si>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</si>
  <si>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</si>
  <si>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</si>
  <si>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</si>
  <si>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</si>
  <si>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</si>
  <si>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</si>
  <si>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</si>
  <si>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</si>
  <si>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</si>
  <si>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</si>
  <si>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</si>
  <si>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</si>
  <si>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</si>
  <si>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</si>
  <si>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</si>
  <si>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</si>
  <si>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</si>
  <si>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</si>
  <si>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</si>
  <si>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</si>
  <si>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</si>
  <si>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</si>
  <si>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</si>
  <si>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</si>
  <si>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</si>
  <si>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</si>
  <si>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</si>
  <si>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</si>
  <si>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</si>
  <si>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</si>
  <si>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</si>
  <si>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</si>
  <si>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</si>
  <si>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</si>
  <si>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</si>
  <si>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</si>
  <si>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</si>
  <si>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</si>
  <si>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</si>
  <si>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</si>
  <si>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</si>
  <si>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</si>
  <si>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</si>
  <si>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</si>
  <si>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</si>
  <si>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</si>
  <si>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</si>
  <si>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</si>
  <si>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</si>
  <si>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</si>
  <si>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</si>
  <si>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</si>
  <si>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</si>
  <si>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</si>
  <si>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</si>
  <si>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</si>
  <si>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</si>
  <si>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</si>
  <si>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</si>
  <si>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</si>
  <si>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</si>
  <si>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</si>
  <si>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</si>
  <si>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</si>
  <si>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</si>
  <si>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</si>
  <si>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</si>
  <si>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</si>
  <si>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</si>
  <si>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</si>
  <si>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</si>
  <si>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</si>
  <si>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</si>
  <si>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</si>
  <si>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</si>
  <si>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</si>
  <si>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</si>
  <si>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</si>
  <si>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</si>
  <si>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</si>
  <si>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</si>
  <si>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</si>
  <si>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</si>
  <si>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</si>
  <si>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</si>
  <si>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</si>
  <si>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</si>
  <si>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</si>
  <si>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</si>
  <si>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</si>
  <si>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</si>
  <si>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</si>
  <si>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</si>
  <si>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</si>
  <si>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</si>
  <si>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</si>
  <si>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</si>
  <si>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</si>
  <si>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</si>
  <si>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</si>
  <si>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</si>
  <si>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</si>
  <si>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</si>
  <si>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</si>
  <si>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</si>
  <si>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</si>
  <si>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</si>
  <si>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</si>
  <si>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</si>
  <si>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</si>
  <si>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</si>
  <si>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</si>
  <si>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</si>
  <si>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</si>
  <si>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</si>
  <si>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</si>
  <si>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</si>
  <si>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</si>
  <si>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</si>
  <si>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</si>
  <si>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</si>
  <si>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</si>
  <si>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</si>
  <si>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</si>
  <si>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</si>
  <si>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</si>
  <si>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</si>
  <si>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</si>
  <si>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</si>
  <si>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</si>
  <si>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</si>
  <si>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</si>
  <si>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</si>
  <si>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</si>
  <si>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</si>
  <si>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</si>
  <si>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</si>
  <si>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</si>
  <si>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</si>
  <si>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</si>
  <si>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</si>
  <si>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</si>
  <si>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</si>
  <si>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</si>
  <si>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</si>
  <si>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</si>
  <si>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</si>
  <si>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</si>
  <si>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</si>
  <si>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</si>
  <si>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</si>
  <si>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</si>
  <si>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</si>
  <si>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</si>
  <si>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</si>
  <si>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</si>
  <si>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</si>
  <si>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</si>
  <si>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</si>
  <si>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</si>
  <si>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</si>
  <si>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</si>
  <si>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</si>
  <si>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</si>
  <si>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</si>
  <si>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</si>
  <si>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</si>
  <si>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</si>
  <si>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</si>
  <si>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</si>
  <si>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</si>
  <si>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</si>
  <si>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</si>
  <si>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</si>
  <si>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</si>
  <si>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</si>
  <si>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</si>
  <si>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</si>
  <si>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</si>
  <si>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</si>
  <si>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</si>
  <si>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</si>
  <si>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</si>
  <si>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</si>
  <si>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</si>
  <si>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</si>
  <si>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</si>
  <si>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</si>
  <si>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</si>
  <si>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</si>
  <si>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</si>
  <si>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</si>
  <si>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</si>
  <si>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</si>
  <si>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</si>
  <si>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</si>
  <si>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</si>
  <si>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</si>
  <si>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</si>
  <si>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</si>
  <si>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</si>
  <si>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</si>
  <si>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</si>
  <si>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</si>
  <si>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</si>
  <si>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</si>
  <si>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</si>
  <si>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</si>
  <si>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</si>
  <si>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</si>
  <si>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</si>
  <si>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</si>
  <si>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</si>
  <si>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</si>
  <si>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</si>
  <si>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</si>
  <si>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</si>
  <si>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</si>
  <si>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</si>
  <si>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</si>
  <si>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</si>
  <si>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</si>
  <si>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</si>
  <si>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</si>
  <si>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</si>
  <si>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</si>
  <si>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</si>
  <si>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</si>
  <si>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</si>
  <si>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</si>
  <si>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</si>
  <si>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</si>
  <si>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</si>
  <si>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</si>
  <si>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</si>
  <si>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</si>
  <si>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</si>
  <si>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</si>
  <si>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</si>
  <si>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</si>
  <si>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</si>
  <si>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</si>
  <si>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</si>
  <si>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</si>
  <si>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</si>
  <si>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</si>
  <si>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</si>
  <si>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</si>
  <si>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</si>
  <si>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</si>
  <si>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</si>
  <si>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</si>
  <si>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</si>
  <si>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</si>
  <si>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</si>
  <si>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</si>
  <si>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</si>
  <si>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</si>
  <si>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</si>
  <si>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</si>
  <si>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</si>
  <si>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</si>
  <si>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</si>
  <si>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</si>
  <si>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</si>
  <si>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</si>
  <si>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</si>
  <si>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</si>
  <si>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</si>
  <si>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</si>
  <si>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</si>
  <si>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</si>
  <si>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</si>
  <si>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</si>
  <si>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</si>
  <si>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</si>
  <si>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</si>
  <si>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</si>
  <si>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</si>
  <si>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</si>
  <si>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</si>
  <si>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</si>
  <si>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</si>
  <si>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</si>
  <si>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</si>
  <si>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</si>
  <si>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</si>
  <si>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</si>
  <si>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</si>
  <si>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</si>
  <si>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</si>
  <si>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</si>
  <si>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</si>
  <si>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</si>
  <si>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</si>
  <si>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</si>
  <si>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</si>
  <si>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>Приложение №2</t>
  </si>
  <si>
    <t>450</t>
  </si>
  <si>
    <t>53</t>
  </si>
  <si>
    <t>Мероприятия в рамках управления имуществом</t>
  </si>
  <si>
    <t>Управление имуществом</t>
  </si>
  <si>
    <t>Бюджетные инвестиции иным юридическим лицам</t>
  </si>
  <si>
    <t>от _____________ № ______</t>
  </si>
  <si>
    <t xml:space="preserve">от _____________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</si>
</sst>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49" fontId="14" fillId="4" borderId="1" xfId="7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6" fillId="0" borderId="0" xfId="7" applyFont="1" applyAlignment="1">
      <alignment horizontal="right"/>
    </xf>
    <xf numFmtId="0" fontId="6" fillId="0" borderId="0" xfId="7" applyFont="1" applyAlignment="1">
      <alignment horizontal="right" wrapText="1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activePane="bottomLeft"/>
      <selection activeCell="A127" sqref="A127:XFD175"/>
      <selection pane="bottomLeft" activeCell="N5" sqref="N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359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8" t="s">
        <v>366</v>
      </c>
      <c r="C5" s="365"/>
      <c r="D5" s="365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5" t="s">
        <v>336</v>
      </c>
      <c r="C10" s="365"/>
      <c r="D10" s="365"/>
    </row>
    <row r="11" spans="1:13" x14ac:dyDescent="0.25">
      <c r="H11" s="7"/>
    </row>
    <row r="12" spans="1:13" ht="37.5" customHeight="1" x14ac:dyDescent="0.25">
      <c r="A12" s="364" t="s">
        <v>286</v>
      </c>
      <c r="B12" s="364"/>
      <c r="C12" s="364"/>
      <c r="D12" s="364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38493.299999999996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-16501.999999999996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11180.3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-15931.999999999996</v>
      </c>
      <c r="M17" s="7"/>
    </row>
    <row r="18" spans="1:13" ht="57" customHeight="1" x14ac:dyDescent="0.3">
      <c r="A18" s="50" t="str">
        <f>прил._5!B32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прил._5!K32</f>
        <v>672.2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прил._5!K24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прил._5!B37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прил._5!K37</f>
        <v>5571.7000000000007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прил._5!K25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прил._5!K52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прил._5!B57</f>
        <v>Резервные фонды</v>
      </c>
      <c r="B23" s="195" t="s">
        <v>22</v>
      </c>
      <c r="C23" s="195" t="s">
        <v>42</v>
      </c>
      <c r="D23" s="101">
        <f>прил._5!K57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прил._5!B62</f>
        <v>Другие общегосударственные вопросы</v>
      </c>
      <c r="B24" s="195" t="s">
        <v>22</v>
      </c>
      <c r="C24" s="195" t="s">
        <v>41</v>
      </c>
      <c r="D24" s="101">
        <f>прил._5!K62</f>
        <v>4531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259.8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прил._5!K83</f>
        <v>259.8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40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прил._5!K86</f>
        <v>20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прил._5!K95</f>
        <v>20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прил._5!K103</f>
        <v>6129.8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прил._5!K104</f>
        <v>5988.4000000000005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прил._5!B117</f>
        <v>Связь и информатика</v>
      </c>
      <c r="B32" s="10" t="s">
        <v>25</v>
      </c>
      <c r="C32" s="10" t="s">
        <v>100</v>
      </c>
      <c r="D32" s="101">
        <f>прил._5!K121</f>
        <v>141.39999999999998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прил._5!K127</f>
        <v>12641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прил._5!K134</f>
        <v>3290.4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прил._5!K135</f>
        <v>5849.5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прил._5!K148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прил._5!K154</f>
        <v>7324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прил._5!K155</f>
        <v>7324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прил._5!K168</f>
        <v>560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прил._5!K169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прил._5!K174</f>
        <v>30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прил._5!K179</f>
        <v>247.39999999999998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прил._5!K180</f>
        <v>247.39999999999998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прил._5!K185</f>
        <v>100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5" t="s">
        <v>45</v>
      </c>
      <c r="B47" s="6">
        <v>12</v>
      </c>
      <c r="C47" s="6" t="s">
        <v>24</v>
      </c>
      <c r="D47" s="101">
        <f>прил._5!K190</f>
        <v>100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7" t="s">
        <v>340</v>
      </c>
      <c r="B48" s="358" t="s">
        <v>41</v>
      </c>
      <c r="C48" s="358" t="s">
        <v>23</v>
      </c>
      <c r="D48" s="359">
        <f>D49</f>
        <v>1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5" t="s">
        <v>45</v>
      </c>
      <c r="B49" s="6">
        <v>13</v>
      </c>
      <c r="C49" s="356" t="s">
        <v>22</v>
      </c>
      <c r="D49" s="101">
        <f>прил._5!K191</f>
        <v>1</v>
      </c>
      <c r="E49" s="93"/>
      <c r="F49" s="94"/>
      <c r="K49" s="147"/>
      <c r="L49" s="142"/>
    </row>
    <row r="51" spans="1:12" ht="15" customHeight="1" x14ac:dyDescent="0.3">
      <c r="A51" s="366" t="s">
        <v>285</v>
      </c>
      <c r="B51" s="367"/>
      <c r="C51" s="367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7"/>
  <sheetViews>
    <sheetView zoomScale="90" zoomScaleNormal="90" zoomScaleSheetLayoutView="100" workbookViewId="0">
      <selection activeCell="M14" sqref="M14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69" t="s">
        <v>332</v>
      </c>
      <c r="D1" s="369"/>
      <c r="E1" s="369"/>
      <c r="F1" s="369"/>
      <c r="G1" s="369"/>
      <c r="H1" s="369"/>
    </row>
    <row r="2" spans="1:16" x14ac:dyDescent="0.25">
      <c r="C2" s="369" t="s">
        <v>0</v>
      </c>
      <c r="D2" s="369"/>
      <c r="E2" s="369"/>
      <c r="F2" s="369"/>
      <c r="G2" s="369"/>
      <c r="H2" s="369"/>
    </row>
    <row r="3" spans="1:16" x14ac:dyDescent="0.25">
      <c r="C3" s="369" t="s">
        <v>122</v>
      </c>
      <c r="D3" s="369"/>
      <c r="E3" s="369"/>
      <c r="F3" s="369"/>
      <c r="G3" s="369"/>
      <c r="H3" s="369"/>
    </row>
    <row r="4" spans="1:16" x14ac:dyDescent="0.25">
      <c r="C4" s="369" t="s">
        <v>2</v>
      </c>
      <c r="D4" s="369"/>
      <c r="E4" s="369"/>
      <c r="F4" s="369"/>
      <c r="G4" s="369"/>
      <c r="H4" s="369"/>
    </row>
    <row r="5" spans="1:16" ht="42.75" customHeight="1" x14ac:dyDescent="0.25">
      <c r="C5" s="370" t="s">
        <v>366</v>
      </c>
      <c r="D5" s="369"/>
      <c r="E5" s="369"/>
      <c r="F5" s="369"/>
      <c r="G5" s="369"/>
      <c r="H5" s="369"/>
    </row>
    <row r="6" spans="1:16" x14ac:dyDescent="0.25">
      <c r="B6"/>
      <c r="C6" s="369" t="s">
        <v>308</v>
      </c>
      <c r="D6" s="369"/>
      <c r="E6" s="369"/>
      <c r="F6" s="369"/>
      <c r="G6" s="369"/>
      <c r="H6" s="369"/>
    </row>
    <row r="7" spans="1:16" x14ac:dyDescent="0.25">
      <c r="C7" s="369" t="s">
        <v>0</v>
      </c>
      <c r="D7" s="369"/>
      <c r="E7" s="369"/>
      <c r="F7" s="369"/>
      <c r="G7" s="369"/>
      <c r="H7" s="369"/>
    </row>
    <row r="8" spans="1:16" x14ac:dyDescent="0.25">
      <c r="C8" s="369" t="s">
        <v>122</v>
      </c>
      <c r="D8" s="369"/>
      <c r="E8" s="369"/>
      <c r="F8" s="369"/>
      <c r="G8" s="369"/>
      <c r="H8" s="369"/>
    </row>
    <row r="9" spans="1:16" x14ac:dyDescent="0.25">
      <c r="C9" s="369" t="s">
        <v>2</v>
      </c>
      <c r="D9" s="369"/>
      <c r="E9" s="369"/>
      <c r="F9" s="369"/>
      <c r="G9" s="369"/>
      <c r="H9" s="369"/>
    </row>
    <row r="10" spans="1:16" x14ac:dyDescent="0.25">
      <c r="C10" s="369" t="s">
        <v>336</v>
      </c>
      <c r="D10" s="369"/>
      <c r="E10" s="369"/>
      <c r="F10" s="369"/>
      <c r="G10" s="369"/>
      <c r="H10" s="369"/>
    </row>
    <row r="11" spans="1:16" ht="52.5" customHeight="1" x14ac:dyDescent="0.25">
      <c r="A11" s="379" t="s">
        <v>304</v>
      </c>
      <c r="B11" s="379"/>
      <c r="C11" s="379"/>
      <c r="D11" s="379"/>
      <c r="E11" s="379"/>
      <c r="F11" s="379"/>
      <c r="G11" s="379"/>
      <c r="H11" s="379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71" t="s">
        <v>32</v>
      </c>
      <c r="D13" s="372"/>
      <c r="E13" s="372"/>
      <c r="F13" s="373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4">
        <v>6</v>
      </c>
      <c r="D14" s="375"/>
      <c r="E14" s="375"/>
      <c r="F14" s="376"/>
      <c r="G14" s="132">
        <v>7</v>
      </c>
      <c r="H14" s="252">
        <v>8</v>
      </c>
      <c r="L14" s="32">
        <f>H15-прил._5!K17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H23+H26+H31+H37+H40+H44+H49+H51+H56+H60+H65+H71+H78+H82+H86+H90+H93+H97+H116+H120+H123+H128+H132+H136+H137+H138+H143+H147+H150+H163+H166+H168+H172+H191+H200+H140+H184+H113+H124+H52+H180</f>
        <v>38493.300000000003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прил._5!K108</f>
        <v>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5988.4000000000005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5825.8</v>
      </c>
      <c r="K25" s="261"/>
    </row>
    <row r="26" spans="1:11" ht="30" x14ac:dyDescent="0.25">
      <c r="A26" s="24"/>
      <c r="B26" s="119" t="str">
        <f>прил._5!B111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5825.8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прил._5!K112</f>
        <v>5789.8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прил._5!K113</f>
        <v>36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162.60000000000002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162.60000000000002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прил._5!K116</f>
        <v>162.60000000000002</v>
      </c>
      <c r="K31" s="261"/>
    </row>
    <row r="32" spans="1:11" s="31" customFormat="1" ht="57" customHeight="1" x14ac:dyDescent="0.25">
      <c r="A32" s="22"/>
      <c r="B32" s="120" t="str">
        <f>прил._5!B87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прил._5!B89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прил._5!K90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прил._5!K98</f>
        <v>0</v>
      </c>
      <c r="K40" s="261"/>
    </row>
    <row r="41" spans="1:11" ht="63.75" customHeight="1" x14ac:dyDescent="0.25">
      <c r="A41" s="24"/>
      <c r="B41" s="28" t="str">
        <f>прил._5!B99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прил._5!B101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прил._5!K102</f>
        <v>20</v>
      </c>
      <c r="K44" s="261"/>
    </row>
    <row r="45" spans="1:11" ht="45" customHeight="1" x14ac:dyDescent="0.25">
      <c r="A45" s="22"/>
      <c r="B45" s="120" t="str">
        <f>прил._5!B156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H47+H54</f>
        <v>7324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7264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H51+H48+H52</f>
        <v>7264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прил._5!K160</f>
        <v>2174</v>
      </c>
      <c r="K49" s="261"/>
    </row>
    <row r="50" spans="1:11" ht="48" customHeight="1" x14ac:dyDescent="0.25">
      <c r="A50" s="29"/>
      <c r="B50" s="134" t="str">
        <f>прил._5!B161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5090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прил._5!K162</f>
        <v>5090</v>
      </c>
      <c r="K51" s="261"/>
    </row>
    <row r="52" spans="1:11" ht="2.25" customHeight="1" x14ac:dyDescent="0.25">
      <c r="A52" s="29"/>
      <c r="B52" s="286" t="s">
        <v>177</v>
      </c>
      <c r="C52" s="26" t="s">
        <v>28</v>
      </c>
      <c r="D52" s="26" t="s">
        <v>76</v>
      </c>
      <c r="E52" s="26" t="s">
        <v>30</v>
      </c>
      <c r="F52" s="26" t="s">
        <v>358</v>
      </c>
      <c r="G52" s="26"/>
      <c r="H52" s="306">
        <f>H53</f>
        <v>0</v>
      </c>
      <c r="K52" s="261"/>
    </row>
    <row r="53" spans="1:11" ht="45.75" hidden="1" customHeight="1" x14ac:dyDescent="0.25">
      <c r="A53" s="29"/>
      <c r="B53" s="43" t="s">
        <v>112</v>
      </c>
      <c r="C53" s="26" t="s">
        <v>28</v>
      </c>
      <c r="D53" s="26" t="s">
        <v>76</v>
      </c>
      <c r="E53" s="26" t="s">
        <v>30</v>
      </c>
      <c r="F53" s="26" t="s">
        <v>358</v>
      </c>
      <c r="G53" s="26" t="s">
        <v>113</v>
      </c>
      <c r="H53" s="306">
        <f>прил._5!K164</f>
        <v>0</v>
      </c>
      <c r="K53" s="261"/>
    </row>
    <row r="54" spans="1:11" ht="28.5" customHeight="1" x14ac:dyDescent="0.25">
      <c r="A54" s="24"/>
      <c r="B54" s="119" t="s">
        <v>115</v>
      </c>
      <c r="C54" s="26" t="s">
        <v>28</v>
      </c>
      <c r="D54" s="26" t="s">
        <v>76</v>
      </c>
      <c r="E54" s="26" t="s">
        <v>31</v>
      </c>
      <c r="F54" s="26" t="s">
        <v>134</v>
      </c>
      <c r="G54" s="26"/>
      <c r="H54" s="306">
        <f>H56</f>
        <v>60</v>
      </c>
      <c r="K54" s="261"/>
    </row>
    <row r="55" spans="1:11" ht="30.75" customHeight="1" x14ac:dyDescent="0.25">
      <c r="A55" s="24"/>
      <c r="B55" s="21" t="str">
        <f>прил._5!B166</f>
        <v>Мероприятия в сфере сохранения и развития культуры</v>
      </c>
      <c r="C55" s="26" t="s">
        <v>28</v>
      </c>
      <c r="D55" s="26" t="s">
        <v>76</v>
      </c>
      <c r="E55" s="26" t="s">
        <v>31</v>
      </c>
      <c r="F55" s="26" t="s">
        <v>137</v>
      </c>
      <c r="G55" s="26"/>
      <c r="H55" s="306">
        <f>H56</f>
        <v>60</v>
      </c>
      <c r="K55" s="261"/>
    </row>
    <row r="56" spans="1:11" ht="34.5" customHeight="1" x14ac:dyDescent="0.25">
      <c r="A56" s="24"/>
      <c r="B56" s="117" t="s">
        <v>81</v>
      </c>
      <c r="C56" s="26" t="s">
        <v>28</v>
      </c>
      <c r="D56" s="26" t="s">
        <v>76</v>
      </c>
      <c r="E56" s="26" t="s">
        <v>31</v>
      </c>
      <c r="F56" s="26" t="s">
        <v>137</v>
      </c>
      <c r="G56" s="26" t="s">
        <v>82</v>
      </c>
      <c r="H56" s="306">
        <f>прил._5!K167</f>
        <v>60</v>
      </c>
      <c r="K56" s="261"/>
    </row>
    <row r="57" spans="1:11" ht="56.25" customHeight="1" x14ac:dyDescent="0.25">
      <c r="A57" s="24"/>
      <c r="B57" s="120" t="str">
        <f>прил._5!B181</f>
        <v>Муниципальная программа "Развитие физической культуры и спорта в Новодмитриевском сельском поселении Северского района</v>
      </c>
      <c r="C57" s="109" t="s">
        <v>31</v>
      </c>
      <c r="D57" s="109" t="s">
        <v>76</v>
      </c>
      <c r="E57" s="109" t="s">
        <v>26</v>
      </c>
      <c r="F57" s="109" t="s">
        <v>134</v>
      </c>
      <c r="G57" s="109"/>
      <c r="H57" s="309">
        <f>H58</f>
        <v>247.39999999999998</v>
      </c>
      <c r="K57" s="261"/>
    </row>
    <row r="58" spans="1:11" ht="29.25" customHeight="1" x14ac:dyDescent="0.25">
      <c r="A58" s="24"/>
      <c r="B58" s="21" t="s">
        <v>120</v>
      </c>
      <c r="C58" s="26" t="s">
        <v>31</v>
      </c>
      <c r="D58" s="26" t="s">
        <v>76</v>
      </c>
      <c r="E58" s="26" t="s">
        <v>26</v>
      </c>
      <c r="F58" s="26" t="s">
        <v>68</v>
      </c>
      <c r="G58" s="26"/>
      <c r="H58" s="306">
        <f>H59</f>
        <v>247.39999999999998</v>
      </c>
      <c r="K58" s="261"/>
    </row>
    <row r="59" spans="1:11" ht="29.25" customHeight="1" x14ac:dyDescent="0.25">
      <c r="A59" s="24"/>
      <c r="B59" s="21" t="s">
        <v>120</v>
      </c>
      <c r="C59" s="26" t="s">
        <v>31</v>
      </c>
      <c r="D59" s="26" t="s">
        <v>76</v>
      </c>
      <c r="E59" s="26" t="s">
        <v>26</v>
      </c>
      <c r="F59" s="26" t="s">
        <v>138</v>
      </c>
      <c r="G59" s="26"/>
      <c r="H59" s="306">
        <f>H60</f>
        <v>247.39999999999998</v>
      </c>
      <c r="K59" s="261"/>
    </row>
    <row r="60" spans="1:11" ht="75" customHeight="1" x14ac:dyDescent="0.25">
      <c r="A60" s="24"/>
      <c r="B60" s="20" t="s">
        <v>77</v>
      </c>
      <c r="C60" s="26" t="s">
        <v>31</v>
      </c>
      <c r="D60" s="26" t="s">
        <v>76</v>
      </c>
      <c r="E60" s="26" t="s">
        <v>26</v>
      </c>
      <c r="F60" s="26" t="s">
        <v>138</v>
      </c>
      <c r="G60" s="26" t="s">
        <v>78</v>
      </c>
      <c r="H60" s="306">
        <f>прил._5!K184</f>
        <v>247.39999999999998</v>
      </c>
      <c r="K60" s="261"/>
    </row>
    <row r="61" spans="1:11" ht="49.5" customHeight="1" x14ac:dyDescent="0.25">
      <c r="A61" s="22"/>
      <c r="B61" s="120" t="str">
        <f>прил._5!B150</f>
        <v xml:space="preserve">Муниципальная программа "Молодежь Новодмитриевского сельского поселения Северского района на 2021-2023 годы  </v>
      </c>
      <c r="C61" s="109" t="s">
        <v>100</v>
      </c>
      <c r="D61" s="109" t="s">
        <v>67</v>
      </c>
      <c r="E61" s="109" t="s">
        <v>23</v>
      </c>
      <c r="F61" s="109" t="s">
        <v>134</v>
      </c>
      <c r="G61" s="109"/>
      <c r="H61" s="309">
        <f>H65</f>
        <v>10</v>
      </c>
      <c r="I61" s="35"/>
      <c r="J61" s="35"/>
      <c r="K61" s="261"/>
    </row>
    <row r="62" spans="1:11" ht="37.5" customHeight="1" x14ac:dyDescent="0.25">
      <c r="A62" s="24"/>
      <c r="B62" s="151" t="s">
        <v>250</v>
      </c>
      <c r="C62" s="39" t="s">
        <v>100</v>
      </c>
      <c r="D62" s="39" t="s">
        <v>76</v>
      </c>
      <c r="E62" s="39" t="s">
        <v>23</v>
      </c>
      <c r="F62" s="39" t="s">
        <v>134</v>
      </c>
      <c r="G62" s="26"/>
      <c r="H62" s="306">
        <f>H63</f>
        <v>10</v>
      </c>
      <c r="I62" s="35"/>
      <c r="J62" s="35"/>
      <c r="K62" s="261"/>
    </row>
    <row r="63" spans="1:11" ht="48.75" customHeight="1" x14ac:dyDescent="0.25">
      <c r="A63" s="24"/>
      <c r="B63" s="37" t="s">
        <v>164</v>
      </c>
      <c r="C63" s="39" t="s">
        <v>100</v>
      </c>
      <c r="D63" s="39" t="s">
        <v>76</v>
      </c>
      <c r="E63" s="39" t="s">
        <v>22</v>
      </c>
      <c r="F63" s="39" t="s">
        <v>134</v>
      </c>
      <c r="G63" s="26"/>
      <c r="H63" s="306">
        <f>H64</f>
        <v>10</v>
      </c>
      <c r="I63" s="35"/>
      <c r="J63" s="35"/>
      <c r="K63" s="261"/>
    </row>
    <row r="64" spans="1:11" ht="30" customHeight="1" x14ac:dyDescent="0.25">
      <c r="A64" s="24"/>
      <c r="B64" s="80" t="s">
        <v>36</v>
      </c>
      <c r="C64" s="39" t="s">
        <v>100</v>
      </c>
      <c r="D64" s="39" t="s">
        <v>76</v>
      </c>
      <c r="E64" s="39" t="s">
        <v>22</v>
      </c>
      <c r="F64" s="39" t="s">
        <v>139</v>
      </c>
      <c r="G64" s="26"/>
      <c r="H64" s="306">
        <f>H65</f>
        <v>10</v>
      </c>
      <c r="I64" s="35"/>
      <c r="J64" s="35"/>
      <c r="K64" s="261"/>
    </row>
    <row r="65" spans="1:11" ht="29.25" customHeight="1" x14ac:dyDescent="0.25">
      <c r="A65" s="22"/>
      <c r="B65" s="80" t="s">
        <v>81</v>
      </c>
      <c r="C65" s="39" t="s">
        <v>100</v>
      </c>
      <c r="D65" s="39" t="s">
        <v>76</v>
      </c>
      <c r="E65" s="39" t="s">
        <v>22</v>
      </c>
      <c r="F65" s="39" t="s">
        <v>139</v>
      </c>
      <c r="G65" s="26" t="s">
        <v>82</v>
      </c>
      <c r="H65" s="306">
        <f>прил._5!K153</f>
        <v>10</v>
      </c>
      <c r="I65" s="35"/>
      <c r="J65" s="35"/>
      <c r="K65" s="261"/>
    </row>
    <row r="66" spans="1:11" ht="30" hidden="1" x14ac:dyDescent="0.25">
      <c r="A66" s="24"/>
      <c r="B66" s="28" t="s">
        <v>81</v>
      </c>
      <c r="C66" s="26" t="s">
        <v>100</v>
      </c>
      <c r="D66" s="26" t="s">
        <v>76</v>
      </c>
      <c r="E66" s="26" t="s">
        <v>24</v>
      </c>
      <c r="F66" s="26" t="s">
        <v>139</v>
      </c>
      <c r="G66" s="26" t="s">
        <v>78</v>
      </c>
      <c r="H66" s="306"/>
      <c r="I66" s="35"/>
      <c r="J66" s="35"/>
      <c r="K66" s="261"/>
    </row>
    <row r="67" spans="1:11" ht="21" hidden="1" customHeight="1" x14ac:dyDescent="0.25">
      <c r="A67" s="24"/>
      <c r="B67" s="117" t="s">
        <v>81</v>
      </c>
      <c r="C67" s="26" t="s">
        <v>100</v>
      </c>
      <c r="D67" s="26" t="s">
        <v>76</v>
      </c>
      <c r="E67" s="26" t="s">
        <v>24</v>
      </c>
      <c r="F67" s="26" t="s">
        <v>139</v>
      </c>
      <c r="G67" s="26" t="s">
        <v>82</v>
      </c>
      <c r="H67" s="306"/>
      <c r="I67" s="35">
        <v>0</v>
      </c>
      <c r="J67" s="35">
        <v>0</v>
      </c>
      <c r="K67" s="261"/>
    </row>
    <row r="68" spans="1:11" ht="60" customHeight="1" x14ac:dyDescent="0.25">
      <c r="A68" s="29"/>
      <c r="B68" s="120" t="str">
        <f>прил._5!B63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09" t="s">
        <v>42</v>
      </c>
      <c r="D68" s="109" t="s">
        <v>67</v>
      </c>
      <c r="E68" s="109" t="s">
        <v>23</v>
      </c>
      <c r="F68" s="109" t="s">
        <v>134</v>
      </c>
      <c r="G68" s="111"/>
      <c r="H68" s="309">
        <f>H69</f>
        <v>0</v>
      </c>
      <c r="K68" s="261"/>
    </row>
    <row r="69" spans="1:11" ht="27.75" customHeight="1" x14ac:dyDescent="0.25">
      <c r="A69" s="29"/>
      <c r="B69" s="119" t="s">
        <v>93</v>
      </c>
      <c r="C69" s="26" t="s">
        <v>42</v>
      </c>
      <c r="D69" s="26" t="s">
        <v>76</v>
      </c>
      <c r="E69" s="26" t="s">
        <v>23</v>
      </c>
      <c r="F69" s="26" t="s">
        <v>134</v>
      </c>
      <c r="G69" s="30"/>
      <c r="H69" s="306">
        <f>H70</f>
        <v>0</v>
      </c>
      <c r="K69" s="261"/>
    </row>
    <row r="70" spans="1:11" ht="33.75" customHeight="1" x14ac:dyDescent="0.25">
      <c r="A70" s="29"/>
      <c r="B70" s="119" t="s">
        <v>94</v>
      </c>
      <c r="C70" s="26" t="s">
        <v>42</v>
      </c>
      <c r="D70" s="26" t="s">
        <v>76</v>
      </c>
      <c r="E70" s="26" t="s">
        <v>23</v>
      </c>
      <c r="F70" s="26" t="s">
        <v>140</v>
      </c>
      <c r="G70" s="30"/>
      <c r="H70" s="306">
        <f>H71</f>
        <v>0</v>
      </c>
      <c r="K70" s="261"/>
    </row>
    <row r="71" spans="1:11" ht="28.5" customHeight="1" x14ac:dyDescent="0.25">
      <c r="A71" s="29"/>
      <c r="B71" s="21" t="str">
        <f>прил._5!B66</f>
        <v>Социальное обеспечение и иные выплаты населению</v>
      </c>
      <c r="C71" s="26" t="s">
        <v>42</v>
      </c>
      <c r="D71" s="26" t="s">
        <v>76</v>
      </c>
      <c r="E71" s="26" t="s">
        <v>23</v>
      </c>
      <c r="F71" s="26" t="s">
        <v>140</v>
      </c>
      <c r="G71" s="30" t="s">
        <v>118</v>
      </c>
      <c r="H71" s="306">
        <f>прил._5!K66</f>
        <v>0</v>
      </c>
      <c r="K71" s="261"/>
    </row>
    <row r="72" spans="1:11" ht="32.25" hidden="1" customHeight="1" x14ac:dyDescent="0.25">
      <c r="A72" s="29"/>
      <c r="B72" s="81" t="s">
        <v>161</v>
      </c>
      <c r="C72" s="39" t="s">
        <v>40</v>
      </c>
      <c r="D72" s="39" t="s">
        <v>67</v>
      </c>
      <c r="E72" s="39" t="s">
        <v>23</v>
      </c>
      <c r="F72" s="39" t="s">
        <v>134</v>
      </c>
      <c r="G72" s="135"/>
      <c r="H72" s="309"/>
      <c r="K72" s="261"/>
    </row>
    <row r="73" spans="1:11" ht="22.5" hidden="1" customHeight="1" x14ac:dyDescent="0.25">
      <c r="A73" s="29"/>
      <c r="B73" s="136" t="s">
        <v>162</v>
      </c>
      <c r="C73" s="39" t="s">
        <v>40</v>
      </c>
      <c r="D73" s="39" t="s">
        <v>76</v>
      </c>
      <c r="E73" s="39" t="s">
        <v>23</v>
      </c>
      <c r="F73" s="39" t="s">
        <v>163</v>
      </c>
      <c r="G73" s="135"/>
      <c r="H73" s="306"/>
      <c r="K73" s="261"/>
    </row>
    <row r="74" spans="1:11" ht="30" hidden="1" customHeight="1" x14ac:dyDescent="0.25">
      <c r="A74" s="29"/>
      <c r="B74" s="136" t="s">
        <v>112</v>
      </c>
      <c r="C74" s="39" t="s">
        <v>40</v>
      </c>
      <c r="D74" s="39" t="s">
        <v>76</v>
      </c>
      <c r="E74" s="39" t="s">
        <v>23</v>
      </c>
      <c r="F74" s="39" t="s">
        <v>163</v>
      </c>
      <c r="G74" s="135" t="s">
        <v>113</v>
      </c>
      <c r="H74" s="306"/>
      <c r="K74" s="261"/>
    </row>
    <row r="75" spans="1:11" s="23" customFormat="1" ht="72" customHeight="1" x14ac:dyDescent="0.2">
      <c r="A75" s="25"/>
      <c r="B75" s="161" t="s">
        <v>167</v>
      </c>
      <c r="C75" s="69" t="s">
        <v>40</v>
      </c>
      <c r="D75" s="69" t="s">
        <v>67</v>
      </c>
      <c r="E75" s="69" t="s">
        <v>23</v>
      </c>
      <c r="F75" s="69" t="s">
        <v>134</v>
      </c>
      <c r="G75" s="162"/>
      <c r="H75" s="309">
        <f>H78</f>
        <v>30</v>
      </c>
      <c r="K75" s="269"/>
    </row>
    <row r="76" spans="1:11" ht="30" customHeight="1" x14ac:dyDescent="0.25">
      <c r="A76" s="29"/>
      <c r="B76" s="160" t="s">
        <v>168</v>
      </c>
      <c r="C76" s="39" t="s">
        <v>40</v>
      </c>
      <c r="D76" s="39" t="s">
        <v>76</v>
      </c>
      <c r="E76" s="39" t="s">
        <v>23</v>
      </c>
      <c r="F76" s="39" t="s">
        <v>134</v>
      </c>
      <c r="G76" s="135"/>
      <c r="H76" s="306">
        <f>H77</f>
        <v>30</v>
      </c>
      <c r="K76" s="261"/>
    </row>
    <row r="77" spans="1:11" ht="30" customHeight="1" x14ac:dyDescent="0.25">
      <c r="A77" s="29"/>
      <c r="B77" s="160" t="s">
        <v>168</v>
      </c>
      <c r="C77" s="39" t="s">
        <v>40</v>
      </c>
      <c r="D77" s="39" t="s">
        <v>76</v>
      </c>
      <c r="E77" s="39" t="s">
        <v>23</v>
      </c>
      <c r="F77" s="39" t="s">
        <v>163</v>
      </c>
      <c r="G77" s="135"/>
      <c r="H77" s="306">
        <f>H78</f>
        <v>30</v>
      </c>
      <c r="K77" s="261"/>
    </row>
    <row r="78" spans="1:11" ht="44.25" customHeight="1" x14ac:dyDescent="0.25">
      <c r="A78" s="29"/>
      <c r="B78" s="160" t="s">
        <v>112</v>
      </c>
      <c r="C78" s="39" t="s">
        <v>40</v>
      </c>
      <c r="D78" s="39" t="s">
        <v>76</v>
      </c>
      <c r="E78" s="39" t="s">
        <v>23</v>
      </c>
      <c r="F78" s="39" t="s">
        <v>163</v>
      </c>
      <c r="G78" s="135" t="s">
        <v>113</v>
      </c>
      <c r="H78" s="306">
        <f>прил._5!K178</f>
        <v>30</v>
      </c>
      <c r="K78" s="261"/>
    </row>
    <row r="79" spans="1:11" ht="58.5" customHeight="1" x14ac:dyDescent="0.25">
      <c r="A79" s="29"/>
      <c r="B79" s="280" t="s">
        <v>207</v>
      </c>
      <c r="C79" s="69" t="s">
        <v>41</v>
      </c>
      <c r="D79" s="69" t="s">
        <v>67</v>
      </c>
      <c r="E79" s="69" t="s">
        <v>23</v>
      </c>
      <c r="F79" s="69" t="s">
        <v>134</v>
      </c>
      <c r="G79" s="162"/>
      <c r="H79" s="309">
        <f>H80</f>
        <v>6.5</v>
      </c>
      <c r="K79" s="261"/>
    </row>
    <row r="80" spans="1:11" ht="30.75" customHeight="1" x14ac:dyDescent="0.25">
      <c r="A80" s="29"/>
      <c r="B80" s="158" t="s">
        <v>193</v>
      </c>
      <c r="C80" s="231" t="s">
        <v>41</v>
      </c>
      <c r="D80" s="231" t="s">
        <v>76</v>
      </c>
      <c r="E80" s="231" t="s">
        <v>23</v>
      </c>
      <c r="F80" s="231" t="s">
        <v>134</v>
      </c>
      <c r="G80" s="135"/>
      <c r="H80" s="306">
        <f>H82</f>
        <v>6.5</v>
      </c>
      <c r="K80" s="261"/>
    </row>
    <row r="81" spans="1:15" ht="69.75" customHeight="1" x14ac:dyDescent="0.25">
      <c r="A81" s="29"/>
      <c r="B81" s="281" t="s">
        <v>195</v>
      </c>
      <c r="C81" s="231" t="s">
        <v>41</v>
      </c>
      <c r="D81" s="231" t="s">
        <v>76</v>
      </c>
      <c r="E81" s="231" t="s">
        <v>23</v>
      </c>
      <c r="F81" s="231" t="s">
        <v>194</v>
      </c>
      <c r="G81" s="135"/>
      <c r="H81" s="306">
        <f>H82</f>
        <v>6.5</v>
      </c>
      <c r="K81" s="261"/>
    </row>
    <row r="82" spans="1:15" ht="33" customHeight="1" x14ac:dyDescent="0.25">
      <c r="A82" s="29"/>
      <c r="B82" s="282" t="s">
        <v>81</v>
      </c>
      <c r="C82" s="39" t="s">
        <v>41</v>
      </c>
      <c r="D82" s="39" t="s">
        <v>76</v>
      </c>
      <c r="E82" s="39" t="s">
        <v>23</v>
      </c>
      <c r="F82" s="39" t="s">
        <v>194</v>
      </c>
      <c r="G82" s="135" t="s">
        <v>82</v>
      </c>
      <c r="H82" s="306">
        <f>прил._5!K70</f>
        <v>6.5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0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0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0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прил._5!K94</f>
        <v>0</v>
      </c>
      <c r="K86" s="261"/>
    </row>
    <row r="87" spans="1:15" ht="65.25" customHeight="1" x14ac:dyDescent="0.25">
      <c r="A87" s="22"/>
      <c r="B87" s="121" t="str">
        <f>прил._5!B118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241.39999999999998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100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прил._5!K190</f>
        <v>100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141.39999999999998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141.39999999999998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прил._5!K121</f>
        <v>141.39999999999998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прил._5!K126</f>
        <v>0</v>
      </c>
      <c r="K97" s="261"/>
    </row>
    <row r="98" spans="1:11" ht="57.75" customHeight="1" x14ac:dyDescent="0.25">
      <c r="A98" s="22"/>
      <c r="B98" s="120" t="str">
        <f>прил._5!B129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H116+H113</f>
        <v>6791.5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H115+H113</f>
        <v>6791.5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H115</f>
        <v>3290.4</v>
      </c>
      <c r="K112" s="261"/>
    </row>
    <row r="113" spans="1:45" ht="16.5" customHeight="1" x14ac:dyDescent="0.25">
      <c r="A113" s="24"/>
      <c r="B113" s="360"/>
      <c r="C113" s="26" t="s">
        <v>102</v>
      </c>
      <c r="D113" s="26" t="s">
        <v>69</v>
      </c>
      <c r="E113" s="26" t="s">
        <v>23</v>
      </c>
      <c r="F113" s="26" t="s">
        <v>353</v>
      </c>
      <c r="G113" s="26"/>
      <c r="H113" s="306">
        <f>H114</f>
        <v>3501.1</v>
      </c>
      <c r="K113" s="261"/>
    </row>
    <row r="114" spans="1:45" ht="16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353</v>
      </c>
      <c r="G114" s="26" t="s">
        <v>82</v>
      </c>
      <c r="H114" s="306">
        <v>3501.1</v>
      </c>
      <c r="K114" s="261"/>
    </row>
    <row r="115" spans="1:45" ht="28.5" customHeight="1" x14ac:dyDescent="0.25">
      <c r="A115" s="24"/>
      <c r="B115" s="123" t="str">
        <f>прил._5!B133</f>
        <v>Мероприятия в области коммунального хозяйства</v>
      </c>
      <c r="C115" s="26" t="s">
        <v>102</v>
      </c>
      <c r="D115" s="26" t="s">
        <v>69</v>
      </c>
      <c r="E115" s="26" t="s">
        <v>23</v>
      </c>
      <c r="F115" s="26" t="s">
        <v>157</v>
      </c>
      <c r="G115" s="26"/>
      <c r="H115" s="306">
        <f>H116</f>
        <v>3290.4</v>
      </c>
      <c r="K115" s="261"/>
    </row>
    <row r="116" spans="1:45" ht="34.5" customHeight="1" x14ac:dyDescent="0.25">
      <c r="A116" s="24"/>
      <c r="B116" s="117" t="s">
        <v>81</v>
      </c>
      <c r="C116" s="26" t="s">
        <v>102</v>
      </c>
      <c r="D116" s="26" t="s">
        <v>69</v>
      </c>
      <c r="E116" s="26" t="s">
        <v>23</v>
      </c>
      <c r="F116" s="26" t="s">
        <v>157</v>
      </c>
      <c r="G116" s="26" t="s">
        <v>82</v>
      </c>
      <c r="H116" s="306">
        <f>прил._5!K134</f>
        <v>3290.4</v>
      </c>
      <c r="I116" s="35">
        <v>0</v>
      </c>
      <c r="J116" s="35">
        <v>0</v>
      </c>
      <c r="K116" s="261"/>
    </row>
    <row r="117" spans="1:45" ht="56.25" customHeight="1" x14ac:dyDescent="0.25">
      <c r="A117" s="22"/>
      <c r="B117" s="120" t="str">
        <f>прил._5!B136</f>
        <v>Муниципальная программа "Благоустройство территории поселения в Новодмитриевском сельском поселении на 2021-2023 годы"</v>
      </c>
      <c r="C117" s="109" t="s">
        <v>108</v>
      </c>
      <c r="D117" s="109" t="s">
        <v>67</v>
      </c>
      <c r="E117" s="109" t="s">
        <v>23</v>
      </c>
      <c r="F117" s="109" t="s">
        <v>134</v>
      </c>
      <c r="G117" s="109"/>
      <c r="H117" s="309">
        <f>H120+H128+H123+H124</f>
        <v>5849.5</v>
      </c>
      <c r="K117" s="261"/>
    </row>
    <row r="118" spans="1:45" ht="34.5" customHeight="1" x14ac:dyDescent="0.25">
      <c r="A118" s="24"/>
      <c r="B118" s="119" t="s">
        <v>109</v>
      </c>
      <c r="C118" s="26" t="s">
        <v>108</v>
      </c>
      <c r="D118" s="26" t="s">
        <v>76</v>
      </c>
      <c r="E118" s="26" t="s">
        <v>23</v>
      </c>
      <c r="F118" s="26" t="s">
        <v>134</v>
      </c>
      <c r="G118" s="26"/>
      <c r="H118" s="306">
        <f>H120</f>
        <v>290</v>
      </c>
      <c r="K118" s="261"/>
    </row>
    <row r="119" spans="1:45" ht="61.5" customHeight="1" x14ac:dyDescent="0.25">
      <c r="A119" s="24"/>
      <c r="B119" s="21" t="str">
        <f>прил._5!B138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26" t="s">
        <v>108</v>
      </c>
      <c r="D119" s="26" t="s">
        <v>76</v>
      </c>
      <c r="E119" s="26" t="s">
        <v>23</v>
      </c>
      <c r="F119" s="26" t="s">
        <v>145</v>
      </c>
      <c r="G119" s="26"/>
      <c r="H119" s="306">
        <f>H120</f>
        <v>290</v>
      </c>
      <c r="K119" s="261"/>
    </row>
    <row r="120" spans="1:45" ht="30" x14ac:dyDescent="0.25">
      <c r="A120" s="24"/>
      <c r="B120" s="117" t="s">
        <v>81</v>
      </c>
      <c r="C120" s="26" t="s">
        <v>108</v>
      </c>
      <c r="D120" s="26" t="s">
        <v>76</v>
      </c>
      <c r="E120" s="26" t="s">
        <v>23</v>
      </c>
      <c r="F120" s="26" t="s">
        <v>145</v>
      </c>
      <c r="G120" s="26" t="s">
        <v>82</v>
      </c>
      <c r="H120" s="306">
        <f>прил._5!K139</f>
        <v>290</v>
      </c>
      <c r="K120" s="261"/>
    </row>
    <row r="121" spans="1:45" ht="51.75" customHeight="1" x14ac:dyDescent="0.25">
      <c r="A121" s="24"/>
      <c r="B121" s="28" t="str">
        <f>прил._5!B140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26" t="s">
        <v>108</v>
      </c>
      <c r="D121" s="26" t="s">
        <v>69</v>
      </c>
      <c r="E121" s="26" t="s">
        <v>23</v>
      </c>
      <c r="F121" s="26" t="s">
        <v>134</v>
      </c>
      <c r="G121" s="26"/>
      <c r="H121" s="306">
        <f>H123+H124</f>
        <v>4000.6</v>
      </c>
      <c r="K121" s="261"/>
    </row>
    <row r="122" spans="1:45" ht="30.75" customHeight="1" x14ac:dyDescent="0.25">
      <c r="A122" s="24"/>
      <c r="B122" s="117" t="s">
        <v>110</v>
      </c>
      <c r="C122" s="26" t="s">
        <v>108</v>
      </c>
      <c r="D122" s="26" t="s">
        <v>69</v>
      </c>
      <c r="E122" s="26" t="s">
        <v>23</v>
      </c>
      <c r="F122" s="26" t="s">
        <v>146</v>
      </c>
      <c r="G122" s="26"/>
      <c r="H122" s="306">
        <f>H123</f>
        <v>735</v>
      </c>
      <c r="K122" s="261"/>
    </row>
    <row r="123" spans="1:45" ht="30.75" customHeight="1" x14ac:dyDescent="0.25">
      <c r="A123" s="24"/>
      <c r="B123" s="28" t="s">
        <v>81</v>
      </c>
      <c r="C123" s="361" t="s">
        <v>108</v>
      </c>
      <c r="D123" s="361" t="s">
        <v>69</v>
      </c>
      <c r="E123" s="361" t="s">
        <v>23</v>
      </c>
      <c r="F123" s="361" t="s">
        <v>146</v>
      </c>
      <c r="G123" s="361" t="s">
        <v>82</v>
      </c>
      <c r="H123" s="362">
        <f>прил._5!K142</f>
        <v>735</v>
      </c>
      <c r="K123" s="261"/>
    </row>
    <row r="124" spans="1:45" ht="30.75" customHeight="1" x14ac:dyDescent="0.25">
      <c r="A124" s="24"/>
      <c r="B124" s="149" t="s">
        <v>356</v>
      </c>
      <c r="C124" s="361" t="s">
        <v>108</v>
      </c>
      <c r="D124" s="361" t="s">
        <v>69</v>
      </c>
      <c r="E124" s="361" t="s">
        <v>23</v>
      </c>
      <c r="F124" s="361" t="s">
        <v>355</v>
      </c>
      <c r="G124" s="26"/>
      <c r="H124" s="306">
        <f>H125</f>
        <v>3265.6</v>
      </c>
      <c r="K124" s="261"/>
    </row>
    <row r="125" spans="1:45" ht="30.75" customHeight="1" x14ac:dyDescent="0.25">
      <c r="A125" s="24"/>
      <c r="B125" s="28" t="s">
        <v>81</v>
      </c>
      <c r="C125" s="361" t="s">
        <v>108</v>
      </c>
      <c r="D125" s="361" t="s">
        <v>69</v>
      </c>
      <c r="E125" s="361" t="s">
        <v>23</v>
      </c>
      <c r="F125" s="361" t="s">
        <v>355</v>
      </c>
      <c r="G125" s="361" t="s">
        <v>82</v>
      </c>
      <c r="H125" s="306">
        <f>прил._5!K144</f>
        <v>3265.6</v>
      </c>
      <c r="K125" s="261"/>
    </row>
    <row r="126" spans="1:45" s="201" customFormat="1" ht="66.75" customHeight="1" x14ac:dyDescent="0.25">
      <c r="A126" s="36"/>
      <c r="B126" s="119" t="str">
        <f>прил._5!B145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6" s="26" t="s">
        <v>108</v>
      </c>
      <c r="D126" s="26" t="s">
        <v>95</v>
      </c>
      <c r="E126" s="26" t="s">
        <v>23</v>
      </c>
      <c r="F126" s="26" t="s">
        <v>134</v>
      </c>
      <c r="G126" s="26"/>
      <c r="H126" s="306">
        <f>H128</f>
        <v>1558.9</v>
      </c>
      <c r="I126" s="74"/>
      <c r="J126" s="74"/>
      <c r="K126" s="261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</row>
    <row r="127" spans="1:45" ht="35.25" customHeight="1" x14ac:dyDescent="0.25">
      <c r="A127" s="24"/>
      <c r="B127" s="117" t="s">
        <v>111</v>
      </c>
      <c r="C127" s="26" t="s">
        <v>108</v>
      </c>
      <c r="D127" s="26" t="s">
        <v>95</v>
      </c>
      <c r="E127" s="26" t="s">
        <v>23</v>
      </c>
      <c r="F127" s="26" t="s">
        <v>147</v>
      </c>
      <c r="G127" s="26"/>
      <c r="H127" s="306">
        <f>H126</f>
        <v>1558.9</v>
      </c>
      <c r="K127" s="261"/>
    </row>
    <row r="128" spans="1:45" ht="29.25" customHeight="1" x14ac:dyDescent="0.25">
      <c r="A128" s="24"/>
      <c r="B128" s="117" t="s">
        <v>81</v>
      </c>
      <c r="C128" s="26" t="s">
        <v>108</v>
      </c>
      <c r="D128" s="26" t="s">
        <v>95</v>
      </c>
      <c r="E128" s="26" t="s">
        <v>23</v>
      </c>
      <c r="F128" s="26" t="s">
        <v>147</v>
      </c>
      <c r="G128" s="26" t="s">
        <v>82</v>
      </c>
      <c r="H128" s="306">
        <f>прил._5!K147</f>
        <v>1558.9</v>
      </c>
      <c r="K128" s="268"/>
      <c r="L128" s="34"/>
    </row>
    <row r="129" spans="1:12" ht="32.25" customHeight="1" x14ac:dyDescent="0.25">
      <c r="A129" s="19"/>
      <c r="B129" s="116" t="s">
        <v>74</v>
      </c>
      <c r="C129" s="109" t="s">
        <v>75</v>
      </c>
      <c r="D129" s="109" t="s">
        <v>67</v>
      </c>
      <c r="E129" s="109" t="s">
        <v>23</v>
      </c>
      <c r="F129" s="109" t="s">
        <v>134</v>
      </c>
      <c r="G129" s="109"/>
      <c r="H129" s="309">
        <f>H132</f>
        <v>672.2</v>
      </c>
      <c r="I129" s="110">
        <f>I132</f>
        <v>0</v>
      </c>
      <c r="J129" s="138">
        <f>J132</f>
        <v>0</v>
      </c>
      <c r="K129" s="271"/>
      <c r="L129" s="34"/>
    </row>
    <row r="130" spans="1:12" ht="24.75" customHeight="1" x14ac:dyDescent="0.25">
      <c r="A130" s="19"/>
      <c r="B130" s="21" t="s">
        <v>52</v>
      </c>
      <c r="C130" s="26" t="s">
        <v>75</v>
      </c>
      <c r="D130" s="26" t="s">
        <v>76</v>
      </c>
      <c r="E130" s="26" t="s">
        <v>23</v>
      </c>
      <c r="F130" s="26" t="s">
        <v>134</v>
      </c>
      <c r="G130" s="26"/>
      <c r="H130" s="306">
        <f>прил._5!K36</f>
        <v>672.2</v>
      </c>
      <c r="K130" s="268"/>
      <c r="L130" s="34"/>
    </row>
    <row r="131" spans="1:12" ht="30" x14ac:dyDescent="0.25">
      <c r="A131" s="19"/>
      <c r="B131" s="21" t="s">
        <v>70</v>
      </c>
      <c r="C131" s="26" t="s">
        <v>75</v>
      </c>
      <c r="D131" s="26" t="s">
        <v>76</v>
      </c>
      <c r="E131" s="26" t="s">
        <v>23</v>
      </c>
      <c r="F131" s="26" t="s">
        <v>148</v>
      </c>
      <c r="G131" s="26"/>
      <c r="H131" s="306">
        <f>H132</f>
        <v>672.2</v>
      </c>
      <c r="K131" s="268"/>
      <c r="L131" s="34"/>
    </row>
    <row r="132" spans="1:12" ht="78" customHeight="1" x14ac:dyDescent="0.25">
      <c r="A132" s="19"/>
      <c r="B132" s="21" t="s">
        <v>77</v>
      </c>
      <c r="C132" s="26" t="s">
        <v>75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прил._5!K36</f>
        <v>672.2</v>
      </c>
      <c r="K132" s="268"/>
      <c r="L132" s="34"/>
    </row>
    <row r="133" spans="1:12" ht="18" customHeight="1" x14ac:dyDescent="0.25">
      <c r="A133" s="19"/>
      <c r="B133" s="116" t="s">
        <v>173</v>
      </c>
      <c r="C133" s="109" t="s">
        <v>80</v>
      </c>
      <c r="D133" s="109" t="s">
        <v>67</v>
      </c>
      <c r="E133" s="109" t="s">
        <v>23</v>
      </c>
      <c r="F133" s="109" t="s">
        <v>134</v>
      </c>
      <c r="G133" s="109"/>
      <c r="H133" s="309">
        <f>H136+H137+H138+H140+H143+H147+H150+H163+H166+H168</f>
        <v>10796</v>
      </c>
      <c r="I133" s="110">
        <f>I136+I137+I143+I144+I147+I150+I163+I138</f>
        <v>0</v>
      </c>
      <c r="J133" s="138">
        <f>J136+J137+J143+J144+J147+J150+J163+J138</f>
        <v>0</v>
      </c>
      <c r="K133" s="271"/>
      <c r="L133" s="34"/>
    </row>
    <row r="134" spans="1:12" ht="16.5" customHeight="1" x14ac:dyDescent="0.25">
      <c r="A134" s="24"/>
      <c r="B134" s="21" t="s">
        <v>173</v>
      </c>
      <c r="C134" s="26" t="s">
        <v>80</v>
      </c>
      <c r="D134" s="26" t="s">
        <v>76</v>
      </c>
      <c r="E134" s="26" t="s">
        <v>23</v>
      </c>
      <c r="F134" s="26" t="s">
        <v>134</v>
      </c>
      <c r="G134" s="26"/>
      <c r="H134" s="334">
        <f>H135+H139+H142</f>
        <v>10180.4</v>
      </c>
      <c r="K134" s="272"/>
      <c r="L134" s="34"/>
    </row>
    <row r="135" spans="1:12" ht="30" x14ac:dyDescent="0.25">
      <c r="A135" s="24"/>
      <c r="B135" s="328" t="s">
        <v>70</v>
      </c>
      <c r="C135" s="329" t="s">
        <v>80</v>
      </c>
      <c r="D135" s="329" t="s">
        <v>76</v>
      </c>
      <c r="E135" s="329" t="s">
        <v>23</v>
      </c>
      <c r="F135" s="329" t="s">
        <v>148</v>
      </c>
      <c r="G135" s="329"/>
      <c r="H135" s="335">
        <f>H136+H137+H138</f>
        <v>5496.1</v>
      </c>
      <c r="K135" s="268"/>
      <c r="L135" s="34"/>
    </row>
    <row r="136" spans="1:12" ht="87.75" customHeight="1" x14ac:dyDescent="0.25">
      <c r="A136" s="24"/>
      <c r="B136" s="21" t="s">
        <v>77</v>
      </c>
      <c r="C136" s="26" t="s">
        <v>80</v>
      </c>
      <c r="D136" s="26" t="s">
        <v>76</v>
      </c>
      <c r="E136" s="26" t="s">
        <v>23</v>
      </c>
      <c r="F136" s="26" t="s">
        <v>148</v>
      </c>
      <c r="G136" s="26" t="s">
        <v>78</v>
      </c>
      <c r="H136" s="306">
        <f>прил._5!K41</f>
        <v>3927.5</v>
      </c>
      <c r="K136" s="270"/>
    </row>
    <row r="137" spans="1:12" ht="28.5" customHeight="1" x14ac:dyDescent="0.25">
      <c r="A137" s="24"/>
      <c r="B137" s="21" t="s">
        <v>81</v>
      </c>
      <c r="C137" s="26" t="s">
        <v>80</v>
      </c>
      <c r="D137" s="26" t="s">
        <v>76</v>
      </c>
      <c r="E137" s="26" t="s">
        <v>23</v>
      </c>
      <c r="F137" s="26" t="s">
        <v>148</v>
      </c>
      <c r="G137" s="26" t="s">
        <v>82</v>
      </c>
      <c r="H137" s="306">
        <f>прил._5!K42</f>
        <v>1551.5</v>
      </c>
      <c r="K137" s="261"/>
    </row>
    <row r="138" spans="1:12" ht="20.25" customHeight="1" x14ac:dyDescent="0.25">
      <c r="A138" s="24"/>
      <c r="B138" s="21" t="s">
        <v>83</v>
      </c>
      <c r="C138" s="26" t="s">
        <v>80</v>
      </c>
      <c r="D138" s="26" t="s">
        <v>76</v>
      </c>
      <c r="E138" s="26" t="s">
        <v>23</v>
      </c>
      <c r="F138" s="26" t="s">
        <v>148</v>
      </c>
      <c r="G138" s="26" t="s">
        <v>84</v>
      </c>
      <c r="H138" s="306">
        <f>прил._5!K43</f>
        <v>17.100000000000001</v>
      </c>
      <c r="K138" s="261"/>
    </row>
    <row r="139" spans="1:12" ht="20.25" customHeight="1" x14ac:dyDescent="0.25">
      <c r="A139" s="24"/>
      <c r="B139" s="328" t="s">
        <v>179</v>
      </c>
      <c r="C139" s="329" t="s">
        <v>80</v>
      </c>
      <c r="D139" s="329" t="s">
        <v>76</v>
      </c>
      <c r="E139" s="329" t="s">
        <v>23</v>
      </c>
      <c r="F139" s="329" t="s">
        <v>338</v>
      </c>
      <c r="G139" s="329"/>
      <c r="H139" s="335">
        <f>H140</f>
        <v>4424.5</v>
      </c>
      <c r="K139" s="261"/>
    </row>
    <row r="140" spans="1:12" ht="30" customHeight="1" x14ac:dyDescent="0.25">
      <c r="A140" s="24"/>
      <c r="B140" s="284" t="s">
        <v>255</v>
      </c>
      <c r="C140" s="26" t="s">
        <v>80</v>
      </c>
      <c r="D140" s="26" t="s">
        <v>76</v>
      </c>
      <c r="E140" s="26" t="s">
        <v>23</v>
      </c>
      <c r="F140" s="26" t="s">
        <v>180</v>
      </c>
      <c r="G140" s="26" t="s">
        <v>84</v>
      </c>
      <c r="H140" s="306">
        <f>прил._5!K73</f>
        <v>4424.5</v>
      </c>
      <c r="K140" s="261"/>
    </row>
    <row r="141" spans="1:12" ht="30" customHeight="1" x14ac:dyDescent="0.25">
      <c r="A141" s="24"/>
      <c r="B141" s="331"/>
      <c r="C141" s="329" t="s">
        <v>80</v>
      </c>
      <c r="D141" s="329" t="s">
        <v>76</v>
      </c>
      <c r="E141" s="329" t="s">
        <v>23</v>
      </c>
      <c r="F141" s="329" t="s">
        <v>339</v>
      </c>
      <c r="G141" s="329"/>
      <c r="H141" s="330">
        <v>246</v>
      </c>
      <c r="K141" s="261"/>
    </row>
    <row r="142" spans="1:12" ht="41.25" customHeight="1" x14ac:dyDescent="0.25">
      <c r="A142" s="29"/>
      <c r="B142" s="21" t="s">
        <v>35</v>
      </c>
      <c r="C142" s="26" t="s">
        <v>80</v>
      </c>
      <c r="D142" s="26" t="s">
        <v>76</v>
      </c>
      <c r="E142" s="26" t="s">
        <v>23</v>
      </c>
      <c r="F142" s="26" t="s">
        <v>152</v>
      </c>
      <c r="G142" s="26"/>
      <c r="H142" s="333">
        <f>прил._5!K79</f>
        <v>259.8</v>
      </c>
      <c r="K142" s="261"/>
    </row>
    <row r="143" spans="1:12" ht="81" customHeight="1" x14ac:dyDescent="0.25">
      <c r="A143" s="29"/>
      <c r="B143" s="21" t="s">
        <v>77</v>
      </c>
      <c r="C143" s="26" t="s">
        <v>80</v>
      </c>
      <c r="D143" s="26" t="s">
        <v>76</v>
      </c>
      <c r="E143" s="26" t="s">
        <v>23</v>
      </c>
      <c r="F143" s="26" t="s">
        <v>152</v>
      </c>
      <c r="G143" s="26" t="s">
        <v>78</v>
      </c>
      <c r="H143" s="306">
        <f>прил._5!K83</f>
        <v>259.8</v>
      </c>
      <c r="K143" s="270"/>
    </row>
    <row r="144" spans="1:12" ht="29.25" customHeight="1" x14ac:dyDescent="0.25">
      <c r="A144" s="29"/>
      <c r="B144" s="21"/>
      <c r="C144" s="26"/>
      <c r="D144" s="26"/>
      <c r="E144" s="26"/>
      <c r="F144" s="26"/>
      <c r="G144" s="26"/>
      <c r="H144" s="306"/>
      <c r="K144" s="261"/>
    </row>
    <row r="145" spans="1:11" ht="15" customHeight="1" x14ac:dyDescent="0.25">
      <c r="A145" s="24"/>
      <c r="B145" s="21" t="s">
        <v>57</v>
      </c>
      <c r="C145" s="26" t="s">
        <v>80</v>
      </c>
      <c r="D145" s="26" t="s">
        <v>69</v>
      </c>
      <c r="E145" s="26" t="s">
        <v>23</v>
      </c>
      <c r="F145" s="26" t="s">
        <v>134</v>
      </c>
      <c r="G145" s="26"/>
      <c r="H145" s="306">
        <v>3.8</v>
      </c>
      <c r="K145" s="261"/>
    </row>
    <row r="146" spans="1:11" ht="46.5" customHeight="1" x14ac:dyDescent="0.25">
      <c r="A146" s="24"/>
      <c r="B146" s="21" t="s">
        <v>85</v>
      </c>
      <c r="C146" s="26" t="s">
        <v>80</v>
      </c>
      <c r="D146" s="26" t="s">
        <v>69</v>
      </c>
      <c r="E146" s="26" t="s">
        <v>23</v>
      </c>
      <c r="F146" s="26" t="s">
        <v>149</v>
      </c>
      <c r="G146" s="26"/>
      <c r="H146" s="306">
        <v>3.8</v>
      </c>
      <c r="K146" s="261"/>
    </row>
    <row r="147" spans="1:11" ht="27" customHeight="1" x14ac:dyDescent="0.25">
      <c r="A147" s="24"/>
      <c r="B147" s="21" t="s">
        <v>81</v>
      </c>
      <c r="C147" s="26" t="s">
        <v>80</v>
      </c>
      <c r="D147" s="26" t="s">
        <v>69</v>
      </c>
      <c r="E147" s="26" t="s">
        <v>23</v>
      </c>
      <c r="F147" s="26" t="s">
        <v>149</v>
      </c>
      <c r="G147" s="26" t="s">
        <v>82</v>
      </c>
      <c r="H147" s="306">
        <f>прил._5!K46</f>
        <v>3.8</v>
      </c>
      <c r="K147" s="261"/>
    </row>
    <row r="148" spans="1:11" ht="34.5" customHeight="1" x14ac:dyDescent="0.25">
      <c r="A148" s="24"/>
      <c r="B148" s="21" t="s">
        <v>55</v>
      </c>
      <c r="C148" s="26" t="s">
        <v>80</v>
      </c>
      <c r="D148" s="26" t="s">
        <v>87</v>
      </c>
      <c r="E148" s="26" t="s">
        <v>23</v>
      </c>
      <c r="F148" s="26" t="s">
        <v>134</v>
      </c>
      <c r="G148" s="26"/>
      <c r="H148" s="306">
        <f>H150</f>
        <v>10</v>
      </c>
      <c r="K148" s="261"/>
    </row>
    <row r="149" spans="1:11" ht="20.25" customHeight="1" x14ac:dyDescent="0.25">
      <c r="A149" s="24"/>
      <c r="B149" s="21" t="s">
        <v>88</v>
      </c>
      <c r="C149" s="26" t="s">
        <v>80</v>
      </c>
      <c r="D149" s="26" t="s">
        <v>87</v>
      </c>
      <c r="E149" s="26" t="s">
        <v>23</v>
      </c>
      <c r="F149" s="26" t="s">
        <v>150</v>
      </c>
      <c r="G149" s="26"/>
      <c r="H149" s="306">
        <f>H150</f>
        <v>10</v>
      </c>
      <c r="K149" s="261"/>
    </row>
    <row r="150" spans="1:11" ht="22.5" customHeight="1" x14ac:dyDescent="0.25">
      <c r="A150" s="24"/>
      <c r="B150" s="176" t="s">
        <v>83</v>
      </c>
      <c r="C150" s="39" t="s">
        <v>80</v>
      </c>
      <c r="D150" s="39" t="s">
        <v>87</v>
      </c>
      <c r="E150" s="39" t="s">
        <v>23</v>
      </c>
      <c r="F150" s="39" t="s">
        <v>150</v>
      </c>
      <c r="G150" s="39" t="s">
        <v>84</v>
      </c>
      <c r="H150" s="306">
        <f>прил._5!K61</f>
        <v>10</v>
      </c>
      <c r="K150" s="261"/>
    </row>
    <row r="151" spans="1:11" ht="41.25" hidden="1" customHeight="1" x14ac:dyDescent="0.25">
      <c r="A151" s="24"/>
      <c r="B151" s="137" t="s">
        <v>49</v>
      </c>
      <c r="C151" s="38">
        <v>51</v>
      </c>
      <c r="D151" s="39" t="s">
        <v>92</v>
      </c>
      <c r="E151" s="39" t="s">
        <v>23</v>
      </c>
      <c r="F151" s="39" t="s">
        <v>134</v>
      </c>
      <c r="G151" s="39"/>
      <c r="H151" s="306">
        <v>0</v>
      </c>
      <c r="K151" s="261"/>
    </row>
    <row r="152" spans="1:11" ht="27.75" hidden="1" customHeight="1" x14ac:dyDescent="0.25">
      <c r="A152" s="24"/>
      <c r="B152" s="137" t="s">
        <v>50</v>
      </c>
      <c r="C152" s="39" t="s">
        <v>80</v>
      </c>
      <c r="D152" s="39" t="s">
        <v>92</v>
      </c>
      <c r="E152" s="39" t="s">
        <v>23</v>
      </c>
      <c r="F152" s="39" t="s">
        <v>153</v>
      </c>
      <c r="G152" s="26"/>
      <c r="H152" s="306">
        <v>0</v>
      </c>
      <c r="K152" s="261"/>
    </row>
    <row r="153" spans="1:11" ht="33.75" hidden="1" customHeight="1" x14ac:dyDescent="0.25">
      <c r="A153" s="24"/>
      <c r="B153" s="80" t="s">
        <v>81</v>
      </c>
      <c r="C153" s="39" t="s">
        <v>80</v>
      </c>
      <c r="D153" s="39" t="s">
        <v>92</v>
      </c>
      <c r="E153" s="39" t="s">
        <v>23</v>
      </c>
      <c r="F153" s="39" t="s">
        <v>153</v>
      </c>
      <c r="G153" s="39" t="s">
        <v>82</v>
      </c>
      <c r="H153" s="306">
        <v>0</v>
      </c>
      <c r="K153" s="261"/>
    </row>
    <row r="154" spans="1:11" ht="16.5" hidden="1" customHeight="1" x14ac:dyDescent="0.25">
      <c r="A154" s="25"/>
      <c r="B154" s="28" t="s">
        <v>56</v>
      </c>
      <c r="C154" s="26" t="s">
        <v>80</v>
      </c>
      <c r="D154" s="26" t="s">
        <v>89</v>
      </c>
      <c r="E154" s="26" t="s">
        <v>23</v>
      </c>
      <c r="F154" s="26" t="s">
        <v>134</v>
      </c>
      <c r="G154" s="26"/>
      <c r="H154" s="306">
        <v>0</v>
      </c>
      <c r="K154" s="261"/>
    </row>
    <row r="155" spans="1:11" ht="45.75" hidden="1" customHeight="1" x14ac:dyDescent="0.25">
      <c r="A155" s="29"/>
      <c r="B155" s="117" t="s">
        <v>90</v>
      </c>
      <c r="C155" s="26" t="s">
        <v>80</v>
      </c>
      <c r="D155" s="26" t="s">
        <v>89</v>
      </c>
      <c r="E155" s="26" t="s">
        <v>23</v>
      </c>
      <c r="F155" s="26" t="s">
        <v>136</v>
      </c>
      <c r="G155" s="26"/>
      <c r="H155" s="306">
        <v>0</v>
      </c>
      <c r="K155" s="261"/>
    </row>
    <row r="156" spans="1:11" ht="76.5" hidden="1" customHeight="1" x14ac:dyDescent="0.25">
      <c r="A156" s="29"/>
      <c r="B156" s="21" t="s">
        <v>77</v>
      </c>
      <c r="C156" s="26" t="s">
        <v>80</v>
      </c>
      <c r="D156" s="26" t="s">
        <v>89</v>
      </c>
      <c r="E156" s="26" t="s">
        <v>23</v>
      </c>
      <c r="F156" s="26" t="s">
        <v>136</v>
      </c>
      <c r="G156" s="26" t="s">
        <v>78</v>
      </c>
      <c r="H156" s="306">
        <v>0</v>
      </c>
      <c r="K156" s="261"/>
    </row>
    <row r="157" spans="1:11" ht="69" hidden="1" customHeight="1" x14ac:dyDescent="0.25">
      <c r="A157" s="29"/>
      <c r="B157" s="21" t="s">
        <v>81</v>
      </c>
      <c r="C157" s="26" t="s">
        <v>80</v>
      </c>
      <c r="D157" s="26" t="s">
        <v>89</v>
      </c>
      <c r="E157" s="26" t="s">
        <v>23</v>
      </c>
      <c r="F157" s="26" t="s">
        <v>136</v>
      </c>
      <c r="G157" s="26" t="s">
        <v>82</v>
      </c>
      <c r="H157" s="306">
        <v>0</v>
      </c>
      <c r="K157" s="261"/>
    </row>
    <row r="158" spans="1:11" hidden="1" x14ac:dyDescent="0.25">
      <c r="A158" s="29"/>
      <c r="B158" s="118" t="s">
        <v>83</v>
      </c>
      <c r="C158" s="26" t="s">
        <v>80</v>
      </c>
      <c r="D158" s="26" t="s">
        <v>89</v>
      </c>
      <c r="E158" s="26" t="s">
        <v>23</v>
      </c>
      <c r="F158" s="26" t="s">
        <v>136</v>
      </c>
      <c r="G158" s="26" t="s">
        <v>84</v>
      </c>
      <c r="H158" s="306">
        <v>0</v>
      </c>
      <c r="K158" s="261"/>
    </row>
    <row r="159" spans="1:11" s="31" customFormat="1" ht="34.5" customHeight="1" x14ac:dyDescent="0.25">
      <c r="A159" s="29"/>
      <c r="B159" s="119" t="s">
        <v>49</v>
      </c>
      <c r="C159" s="26" t="s">
        <v>80</v>
      </c>
      <c r="D159" s="26" t="s">
        <v>92</v>
      </c>
      <c r="E159" s="26" t="s">
        <v>23</v>
      </c>
      <c r="F159" s="26" t="s">
        <v>134</v>
      </c>
      <c r="G159" s="26"/>
      <c r="H159" s="306">
        <f>H163+H161</f>
        <v>530</v>
      </c>
      <c r="K159" s="261"/>
    </row>
    <row r="160" spans="1:11" s="31" customFormat="1" ht="23.25" hidden="1" customHeight="1" x14ac:dyDescent="0.25">
      <c r="A160" s="29"/>
      <c r="B160" s="174" t="s">
        <v>50</v>
      </c>
      <c r="C160" s="175" t="s">
        <v>80</v>
      </c>
      <c r="D160" s="175" t="s">
        <v>92</v>
      </c>
      <c r="E160" s="175" t="s">
        <v>23</v>
      </c>
      <c r="F160" s="175" t="s">
        <v>153</v>
      </c>
      <c r="G160" s="175"/>
      <c r="H160" s="306"/>
      <c r="K160" s="261"/>
    </row>
    <row r="161" spans="1:256" s="31" customFormat="1" ht="28.5" hidden="1" customHeight="1" x14ac:dyDescent="0.25">
      <c r="A161" s="29"/>
      <c r="B161" s="174" t="s">
        <v>81</v>
      </c>
      <c r="C161" s="175" t="s">
        <v>80</v>
      </c>
      <c r="D161" s="175" t="s">
        <v>92</v>
      </c>
      <c r="E161" s="175" t="s">
        <v>23</v>
      </c>
      <c r="F161" s="175" t="s">
        <v>153</v>
      </c>
      <c r="G161" s="175" t="s">
        <v>82</v>
      </c>
      <c r="H161" s="306"/>
      <c r="K161" s="261"/>
    </row>
    <row r="162" spans="1:256" x14ac:dyDescent="0.25">
      <c r="A162" s="29"/>
      <c r="B162" s="117" t="s">
        <v>116</v>
      </c>
      <c r="C162" s="26" t="s">
        <v>80</v>
      </c>
      <c r="D162" s="26" t="s">
        <v>92</v>
      </c>
      <c r="E162" s="26" t="s">
        <v>23</v>
      </c>
      <c r="F162" s="26" t="s">
        <v>151</v>
      </c>
      <c r="G162" s="26"/>
      <c r="H162" s="306">
        <f>H163</f>
        <v>530</v>
      </c>
      <c r="K162" s="261"/>
    </row>
    <row r="163" spans="1:256" ht="30" x14ac:dyDescent="0.25">
      <c r="A163" s="29"/>
      <c r="B163" s="117" t="s">
        <v>117</v>
      </c>
      <c r="C163" s="26" t="s">
        <v>80</v>
      </c>
      <c r="D163" s="26" t="s">
        <v>92</v>
      </c>
      <c r="E163" s="26" t="s">
        <v>23</v>
      </c>
      <c r="F163" s="26" t="s">
        <v>151</v>
      </c>
      <c r="G163" s="26" t="s">
        <v>118</v>
      </c>
      <c r="H163" s="306">
        <f>прил._5!K173</f>
        <v>530</v>
      </c>
      <c r="K163" s="270"/>
    </row>
    <row r="164" spans="1:256" x14ac:dyDescent="0.25">
      <c r="A164" s="29"/>
      <c r="B164" s="83" t="s">
        <v>236</v>
      </c>
      <c r="C164" s="177" t="s">
        <v>80</v>
      </c>
      <c r="D164" s="177" t="s">
        <v>159</v>
      </c>
      <c r="E164" s="177" t="s">
        <v>23</v>
      </c>
      <c r="F164" s="177" t="s">
        <v>134</v>
      </c>
      <c r="G164" s="178"/>
      <c r="H164" s="310">
        <f>H165</f>
        <v>71.8</v>
      </c>
      <c r="K164" s="270"/>
    </row>
    <row r="165" spans="1:256" ht="60" x14ac:dyDescent="0.25">
      <c r="A165" s="29"/>
      <c r="B165" s="83" t="s">
        <v>237</v>
      </c>
      <c r="C165" s="177" t="s">
        <v>80</v>
      </c>
      <c r="D165" s="177" t="s">
        <v>159</v>
      </c>
      <c r="E165" s="177" t="s">
        <v>23</v>
      </c>
      <c r="F165" s="177" t="s">
        <v>337</v>
      </c>
      <c r="G165" s="178"/>
      <c r="H165" s="310">
        <f>H166+H168</f>
        <v>71.8</v>
      </c>
      <c r="K165" s="270"/>
    </row>
    <row r="166" spans="1:256" x14ac:dyDescent="0.25">
      <c r="A166" s="29"/>
      <c r="B166" s="241" t="s">
        <v>71</v>
      </c>
      <c r="C166" s="177" t="s">
        <v>80</v>
      </c>
      <c r="D166" s="177" t="s">
        <v>159</v>
      </c>
      <c r="E166" s="177" t="s">
        <v>23</v>
      </c>
      <c r="F166" s="177" t="s">
        <v>238</v>
      </c>
      <c r="G166" s="178" t="s">
        <v>72</v>
      </c>
      <c r="H166" s="310">
        <f>прил._5!K49</f>
        <v>40.200000000000003</v>
      </c>
      <c r="K166" s="270"/>
    </row>
    <row r="167" spans="1:256" ht="30" x14ac:dyDescent="0.25">
      <c r="A167" s="29"/>
      <c r="B167" s="83" t="s">
        <v>256</v>
      </c>
      <c r="C167" s="177" t="s">
        <v>80</v>
      </c>
      <c r="D167" s="177" t="s">
        <v>159</v>
      </c>
      <c r="E167" s="177" t="s">
        <v>23</v>
      </c>
      <c r="F167" s="177" t="s">
        <v>134</v>
      </c>
      <c r="G167" s="178"/>
      <c r="H167" s="310">
        <f>H168</f>
        <v>31.599999999999998</v>
      </c>
      <c r="K167" s="270"/>
    </row>
    <row r="168" spans="1:256" x14ac:dyDescent="0.25">
      <c r="A168" s="29"/>
      <c r="B168" s="241" t="s">
        <v>71</v>
      </c>
      <c r="C168" s="177" t="s">
        <v>80</v>
      </c>
      <c r="D168" s="177" t="s">
        <v>159</v>
      </c>
      <c r="E168" s="177" t="s">
        <v>23</v>
      </c>
      <c r="F168" s="177" t="s">
        <v>240</v>
      </c>
      <c r="G168" s="178" t="s">
        <v>72</v>
      </c>
      <c r="H168" s="310">
        <f>прил._5!K51</f>
        <v>31.599999999999998</v>
      </c>
      <c r="K168" s="270"/>
    </row>
    <row r="169" spans="1:256" ht="31.5" x14ac:dyDescent="0.25">
      <c r="A169" s="29"/>
      <c r="B169" s="199" t="s">
        <v>184</v>
      </c>
      <c r="C169" s="200" t="s">
        <v>182</v>
      </c>
      <c r="D169" s="200" t="s">
        <v>67</v>
      </c>
      <c r="E169" s="200" t="s">
        <v>23</v>
      </c>
      <c r="F169" s="200" t="s">
        <v>134</v>
      </c>
      <c r="G169" s="200"/>
      <c r="H169" s="311">
        <f>H172</f>
        <v>10</v>
      </c>
      <c r="K169" s="270"/>
    </row>
    <row r="170" spans="1:256" ht="31.5" x14ac:dyDescent="0.25">
      <c r="A170" s="29"/>
      <c r="B170" s="173" t="s">
        <v>185</v>
      </c>
      <c r="C170" s="179" t="s">
        <v>182</v>
      </c>
      <c r="D170" s="250" t="s">
        <v>69</v>
      </c>
      <c r="E170" s="250" t="s">
        <v>23</v>
      </c>
      <c r="F170" s="250" t="s">
        <v>134</v>
      </c>
      <c r="G170" s="250"/>
      <c r="H170" s="251">
        <f>H172</f>
        <v>10</v>
      </c>
      <c r="K170" s="270"/>
    </row>
    <row r="171" spans="1:256" ht="31.5" x14ac:dyDescent="0.25">
      <c r="A171" s="29"/>
      <c r="B171" s="173" t="s">
        <v>186</v>
      </c>
      <c r="C171" s="179" t="s">
        <v>182</v>
      </c>
      <c r="D171" s="250" t="s">
        <v>69</v>
      </c>
      <c r="E171" s="250" t="s">
        <v>23</v>
      </c>
      <c r="F171" s="250" t="s">
        <v>134</v>
      </c>
      <c r="G171" s="250"/>
      <c r="H171" s="251">
        <f>H172</f>
        <v>10</v>
      </c>
      <c r="K171" s="270"/>
    </row>
    <row r="172" spans="1:256" ht="47.25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прил._5!K24</f>
        <v>10</v>
      </c>
      <c r="K172" s="270"/>
    </row>
    <row r="173" spans="1:256" ht="47.25" hidden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прил._5!K25</f>
        <v>85.4</v>
      </c>
      <c r="K173" s="270"/>
    </row>
    <row r="174" spans="1:256" ht="83.25" hidden="1" customHeight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прил._5!K26</f>
        <v>85.4</v>
      </c>
      <c r="K174" s="270"/>
    </row>
    <row r="175" spans="1:256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прил._5!K27</f>
        <v>85.4</v>
      </c>
      <c r="K175" s="270"/>
    </row>
    <row r="176" spans="1:256" s="163" customFormat="1" ht="47.25" hidden="1" x14ac:dyDescent="0.25">
      <c r="A176" s="29"/>
      <c r="B176" s="233" t="s">
        <v>187</v>
      </c>
      <c r="C176" s="234" t="s">
        <v>182</v>
      </c>
      <c r="D176" s="250" t="s">
        <v>69</v>
      </c>
      <c r="E176" s="250" t="s">
        <v>23</v>
      </c>
      <c r="F176" s="250" t="s">
        <v>148</v>
      </c>
      <c r="G176" s="250" t="s">
        <v>82</v>
      </c>
      <c r="H176" s="251">
        <f>прил._5!K28</f>
        <v>85.4</v>
      </c>
      <c r="I176" s="164"/>
      <c r="J176" s="164"/>
      <c r="K176" s="273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4"/>
      <c r="BL176" s="164"/>
      <c r="BM176" s="164"/>
      <c r="BN176" s="164"/>
      <c r="BO176" s="164"/>
      <c r="BP176" s="164"/>
      <c r="BQ176" s="164"/>
      <c r="BR176" s="164"/>
      <c r="BS176" s="164"/>
      <c r="BT176" s="164"/>
      <c r="BU176" s="164"/>
      <c r="BV176" s="164"/>
      <c r="BW176" s="164"/>
      <c r="BX176" s="164"/>
      <c r="BY176" s="164"/>
      <c r="BZ176" s="164"/>
      <c r="CA176" s="164"/>
      <c r="CB176" s="164"/>
      <c r="CC176" s="164"/>
      <c r="CD176" s="164"/>
      <c r="CE176" s="164"/>
      <c r="CF176" s="164"/>
      <c r="CG176" s="164"/>
      <c r="CH176" s="164"/>
      <c r="CI176" s="164"/>
      <c r="CJ176" s="164"/>
      <c r="CK176" s="164"/>
      <c r="CL176" s="164"/>
      <c r="CM176" s="164"/>
      <c r="CN176" s="164"/>
      <c r="CO176" s="164"/>
      <c r="CP176" s="164"/>
      <c r="CQ176" s="164"/>
      <c r="CR176" s="164"/>
      <c r="CS176" s="164"/>
      <c r="CT176" s="164"/>
      <c r="CU176" s="164"/>
      <c r="CV176" s="164"/>
      <c r="CW176" s="164"/>
      <c r="CX176" s="164"/>
      <c r="CY176" s="164"/>
      <c r="CZ176" s="164"/>
      <c r="DA176" s="164"/>
      <c r="DB176" s="164"/>
      <c r="DC176" s="164"/>
      <c r="DD176" s="164"/>
      <c r="DE176" s="164"/>
      <c r="DF176" s="164"/>
      <c r="DG176" s="164"/>
      <c r="DH176" s="164"/>
      <c r="DI176" s="164"/>
      <c r="DJ176" s="164"/>
      <c r="DK176" s="164"/>
      <c r="DL176" s="164"/>
      <c r="DM176" s="164"/>
      <c r="DN176" s="164"/>
      <c r="DO176" s="164"/>
      <c r="DP176" s="164"/>
      <c r="DQ176" s="164"/>
      <c r="DR176" s="164"/>
      <c r="DS176" s="164"/>
      <c r="DT176" s="164"/>
      <c r="DU176" s="164"/>
      <c r="DV176" s="164"/>
      <c r="DW176" s="164"/>
      <c r="DX176" s="164"/>
      <c r="DY176" s="164"/>
      <c r="DZ176" s="164"/>
      <c r="EA176" s="164"/>
      <c r="EB176" s="164"/>
      <c r="EC176" s="164"/>
      <c r="ED176" s="164"/>
      <c r="EE176" s="164"/>
      <c r="EF176" s="164"/>
      <c r="EG176" s="164"/>
      <c r="EH176" s="164"/>
      <c r="EI176" s="164"/>
      <c r="EJ176" s="164"/>
      <c r="EK176" s="164"/>
      <c r="EL176" s="164"/>
      <c r="EM176" s="164"/>
      <c r="EN176" s="164"/>
      <c r="EO176" s="164"/>
      <c r="EP176" s="164"/>
      <c r="EQ176" s="164"/>
      <c r="ER176" s="164"/>
      <c r="ES176" s="164"/>
      <c r="ET176" s="164"/>
      <c r="EU176" s="164"/>
      <c r="EV176" s="164"/>
      <c r="EW176" s="164"/>
      <c r="EX176" s="164"/>
      <c r="EY176" s="164"/>
      <c r="EZ176" s="164"/>
      <c r="FA176" s="164"/>
      <c r="FB176" s="164"/>
      <c r="FC176" s="164"/>
      <c r="FD176" s="164"/>
      <c r="FE176" s="164"/>
      <c r="FF176" s="164"/>
      <c r="FG176" s="164"/>
      <c r="FH176" s="164"/>
      <c r="FI176" s="164"/>
      <c r="FJ176" s="164"/>
      <c r="FK176" s="164"/>
      <c r="FL176" s="164"/>
      <c r="FM176" s="164"/>
      <c r="FN176" s="164"/>
      <c r="FO176" s="164"/>
      <c r="FP176" s="164"/>
      <c r="FQ176" s="164"/>
      <c r="FR176" s="164"/>
      <c r="FS176" s="164"/>
      <c r="FT176" s="164"/>
      <c r="FU176" s="164"/>
      <c r="FV176" s="164"/>
      <c r="FW176" s="164"/>
      <c r="FX176" s="164"/>
      <c r="FY176" s="164"/>
      <c r="FZ176" s="164"/>
      <c r="GA176" s="164"/>
      <c r="GB176" s="164"/>
      <c r="GC176" s="164"/>
      <c r="GD176" s="164"/>
      <c r="GE176" s="164"/>
      <c r="GF176" s="164"/>
      <c r="GG176" s="164"/>
      <c r="GH176" s="164"/>
      <c r="GI176" s="164"/>
      <c r="GJ176" s="164"/>
      <c r="GK176" s="164"/>
      <c r="GL176" s="164"/>
      <c r="GM176" s="164"/>
      <c r="GN176" s="164"/>
      <c r="GO176" s="164"/>
      <c r="GP176" s="164"/>
      <c r="GQ176" s="164"/>
      <c r="GR176" s="164"/>
      <c r="GS176" s="164"/>
      <c r="GT176" s="164"/>
      <c r="GU176" s="164"/>
      <c r="GV176" s="164"/>
      <c r="GW176" s="164"/>
      <c r="GX176" s="164"/>
      <c r="GY176" s="164"/>
      <c r="GZ176" s="164"/>
      <c r="HA176" s="164"/>
      <c r="HB176" s="164"/>
      <c r="HC176" s="164"/>
      <c r="HD176" s="164"/>
      <c r="HE176" s="164"/>
      <c r="HF176" s="164"/>
      <c r="HG176" s="164"/>
      <c r="HH176" s="164"/>
      <c r="HI176" s="164"/>
      <c r="HJ176" s="164"/>
      <c r="HK176" s="164"/>
      <c r="HL176" s="164"/>
      <c r="HM176" s="164"/>
      <c r="HN176" s="164"/>
      <c r="HO176" s="164"/>
      <c r="HP176" s="164"/>
      <c r="HQ176" s="164"/>
      <c r="HR176" s="164"/>
      <c r="HS176" s="164"/>
      <c r="HT176" s="164"/>
      <c r="HU176" s="164"/>
      <c r="HV176" s="164"/>
      <c r="HW176" s="164"/>
      <c r="HX176" s="164"/>
      <c r="HY176" s="164"/>
      <c r="HZ176" s="164"/>
      <c r="IA176" s="164"/>
      <c r="IB176" s="164"/>
      <c r="IC176" s="164"/>
      <c r="ID176" s="164"/>
      <c r="IE176" s="164"/>
      <c r="IF176" s="164"/>
      <c r="IG176" s="164"/>
      <c r="IH176" s="164"/>
      <c r="II176" s="164"/>
      <c r="IJ176" s="164"/>
      <c r="IK176" s="164"/>
      <c r="IL176" s="164"/>
      <c r="IM176" s="164"/>
      <c r="IN176" s="164"/>
      <c r="IO176" s="164"/>
      <c r="IP176" s="164"/>
      <c r="IQ176" s="164"/>
      <c r="IR176" s="164"/>
      <c r="IS176" s="164"/>
      <c r="IT176" s="164"/>
      <c r="IU176" s="164"/>
      <c r="IV176" s="164"/>
    </row>
    <row r="177" spans="1:256" customFormat="1" ht="43.5" hidden="1" customHeight="1" x14ac:dyDescent="0.25">
      <c r="A177" s="29"/>
      <c r="B177" s="233" t="s">
        <v>187</v>
      </c>
      <c r="C177" s="234" t="s">
        <v>182</v>
      </c>
      <c r="D177" s="250" t="s">
        <v>69</v>
      </c>
      <c r="E177" s="250" t="s">
        <v>23</v>
      </c>
      <c r="F177" s="250" t="s">
        <v>148</v>
      </c>
      <c r="G177" s="250" t="s">
        <v>82</v>
      </c>
      <c r="H177" s="251">
        <f>прил._5!K29</f>
        <v>85.4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47.25" hidden="1" x14ac:dyDescent="0.25">
      <c r="A178" s="29"/>
      <c r="B178" s="233" t="s">
        <v>187</v>
      </c>
      <c r="C178" s="234" t="s">
        <v>182</v>
      </c>
      <c r="D178" s="250" t="s">
        <v>69</v>
      </c>
      <c r="E178" s="250" t="s">
        <v>23</v>
      </c>
      <c r="F178" s="250" t="s">
        <v>148</v>
      </c>
      <c r="G178" s="250" t="s">
        <v>82</v>
      </c>
      <c r="H178" s="251">
        <f>прил._5!K30</f>
        <v>38397.9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47.25" hidden="1" x14ac:dyDescent="0.25">
      <c r="A179" s="29"/>
      <c r="B179" s="233" t="s">
        <v>187</v>
      </c>
      <c r="C179" s="234" t="s">
        <v>182</v>
      </c>
      <c r="D179" s="250" t="s">
        <v>69</v>
      </c>
      <c r="E179" s="250" t="s">
        <v>23</v>
      </c>
      <c r="F179" s="250" t="s">
        <v>148</v>
      </c>
      <c r="G179" s="250" t="s">
        <v>82</v>
      </c>
      <c r="H179" s="251">
        <f>прил._5!K31</f>
        <v>11084.900000000001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customFormat="1" ht="15.75" x14ac:dyDescent="0.25">
      <c r="A180" s="25"/>
      <c r="B180" s="349" t="s">
        <v>363</v>
      </c>
      <c r="C180" s="200" t="s">
        <v>361</v>
      </c>
      <c r="D180" s="363" t="s">
        <v>67</v>
      </c>
      <c r="E180" s="363" t="s">
        <v>23</v>
      </c>
      <c r="F180" s="363" t="s">
        <v>134</v>
      </c>
      <c r="G180" s="363"/>
      <c r="H180" s="311">
        <f>H181</f>
        <v>100</v>
      </c>
      <c r="I180" s="165"/>
      <c r="J180" s="165"/>
      <c r="K180" s="274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  <c r="CD180" s="165"/>
      <c r="CE180" s="165"/>
      <c r="CF180" s="165"/>
      <c r="CG180" s="165"/>
      <c r="CH180" s="165"/>
      <c r="CI180" s="165"/>
      <c r="CJ180" s="165"/>
      <c r="CK180" s="165"/>
      <c r="CL180" s="165"/>
      <c r="CM180" s="165"/>
      <c r="CN180" s="165"/>
      <c r="CO180" s="165"/>
      <c r="CP180" s="165"/>
      <c r="CQ180" s="165"/>
      <c r="CR180" s="165"/>
      <c r="CS180" s="165"/>
      <c r="CT180" s="165"/>
      <c r="CU180" s="165"/>
      <c r="CV180" s="165"/>
      <c r="CW180" s="165"/>
      <c r="CX180" s="165"/>
      <c r="CY180" s="165"/>
      <c r="CZ180" s="165"/>
      <c r="DA180" s="165"/>
      <c r="DB180" s="165"/>
      <c r="DC180" s="165"/>
      <c r="DD180" s="165"/>
      <c r="DE180" s="165"/>
      <c r="DF180" s="165"/>
      <c r="DG180" s="165"/>
      <c r="DH180" s="165"/>
      <c r="DI180" s="165"/>
      <c r="DJ180" s="165"/>
      <c r="DK180" s="165"/>
      <c r="DL180" s="165"/>
      <c r="DM180" s="165"/>
      <c r="DN180" s="165"/>
      <c r="DO180" s="165"/>
      <c r="DP180" s="165"/>
      <c r="DQ180" s="165"/>
      <c r="DR180" s="165"/>
      <c r="DS180" s="165"/>
      <c r="DT180" s="165"/>
      <c r="DU180" s="165"/>
      <c r="DV180" s="165"/>
      <c r="DW180" s="165"/>
      <c r="DX180" s="165"/>
      <c r="DY180" s="165"/>
      <c r="DZ180" s="165"/>
      <c r="EA180" s="165"/>
      <c r="EB180" s="165"/>
      <c r="EC180" s="165"/>
      <c r="ED180" s="165"/>
      <c r="EE180" s="165"/>
      <c r="EF180" s="165"/>
      <c r="EG180" s="165"/>
      <c r="EH180" s="165"/>
      <c r="EI180" s="165"/>
      <c r="EJ180" s="165"/>
      <c r="EK180" s="165"/>
      <c r="EL180" s="165"/>
      <c r="EM180" s="165"/>
      <c r="EN180" s="165"/>
      <c r="EO180" s="165"/>
      <c r="EP180" s="165"/>
      <c r="EQ180" s="165"/>
      <c r="ER180" s="165"/>
      <c r="ES180" s="165"/>
      <c r="ET180" s="165"/>
      <c r="EU180" s="165"/>
      <c r="EV180" s="165"/>
      <c r="EW180" s="165"/>
      <c r="EX180" s="165"/>
      <c r="EY180" s="165"/>
      <c r="EZ180" s="165"/>
      <c r="FA180" s="165"/>
      <c r="FB180" s="165"/>
      <c r="FC180" s="165"/>
      <c r="FD180" s="165"/>
      <c r="FE180" s="165"/>
      <c r="FF180" s="165"/>
      <c r="FG180" s="165"/>
      <c r="FH180" s="165"/>
      <c r="FI180" s="165"/>
      <c r="FJ180" s="165"/>
      <c r="FK180" s="165"/>
      <c r="FL180" s="165"/>
      <c r="FM180" s="165"/>
      <c r="FN180" s="165"/>
      <c r="FO180" s="165"/>
      <c r="FP180" s="165"/>
      <c r="FQ180" s="165"/>
      <c r="FR180" s="165"/>
      <c r="FS180" s="165"/>
      <c r="FT180" s="165"/>
      <c r="FU180" s="165"/>
      <c r="FV180" s="165"/>
      <c r="FW180" s="165"/>
      <c r="FX180" s="165"/>
      <c r="FY180" s="165"/>
      <c r="FZ180" s="165"/>
      <c r="GA180" s="165"/>
      <c r="GB180" s="165"/>
      <c r="GC180" s="165"/>
      <c r="GD180" s="165"/>
      <c r="GE180" s="165"/>
      <c r="GF180" s="165"/>
      <c r="GG180" s="165"/>
      <c r="GH180" s="165"/>
      <c r="GI180" s="165"/>
      <c r="GJ180" s="165"/>
      <c r="GK180" s="165"/>
      <c r="GL180" s="165"/>
      <c r="GM180" s="165"/>
      <c r="GN180" s="165"/>
      <c r="GO180" s="165"/>
      <c r="GP180" s="165"/>
      <c r="GQ180" s="165"/>
      <c r="GR180" s="165"/>
      <c r="GS180" s="165"/>
      <c r="GT180" s="165"/>
      <c r="GU180" s="165"/>
      <c r="GV180" s="165"/>
      <c r="GW180" s="165"/>
      <c r="GX180" s="165"/>
      <c r="GY180" s="165"/>
      <c r="GZ180" s="165"/>
      <c r="HA180" s="165"/>
      <c r="HB180" s="165"/>
      <c r="HC180" s="165"/>
      <c r="HD180" s="165"/>
      <c r="HE180" s="165"/>
      <c r="HF180" s="165"/>
      <c r="HG180" s="165"/>
      <c r="HH180" s="165"/>
      <c r="HI180" s="165"/>
      <c r="HJ180" s="165"/>
      <c r="HK180" s="165"/>
      <c r="HL180" s="165"/>
      <c r="HM180" s="165"/>
      <c r="HN180" s="165"/>
      <c r="HO180" s="165"/>
      <c r="HP180" s="165"/>
      <c r="HQ180" s="165"/>
      <c r="HR180" s="165"/>
      <c r="HS180" s="165"/>
      <c r="HT180" s="165"/>
      <c r="HU180" s="165"/>
      <c r="HV180" s="165"/>
      <c r="HW180" s="165"/>
      <c r="HX180" s="165"/>
      <c r="HY180" s="165"/>
      <c r="HZ180" s="165"/>
      <c r="IA180" s="165"/>
      <c r="IB180" s="165"/>
      <c r="IC180" s="165"/>
      <c r="ID180" s="165"/>
      <c r="IE180" s="165"/>
      <c r="IF180" s="165"/>
      <c r="IG180" s="165"/>
      <c r="IH180" s="165"/>
      <c r="II180" s="165"/>
      <c r="IJ180" s="165"/>
      <c r="IK180" s="165"/>
      <c r="IL180" s="165"/>
      <c r="IM180" s="165"/>
      <c r="IN180" s="165"/>
      <c r="IO180" s="165"/>
      <c r="IP180" s="165"/>
      <c r="IQ180" s="165"/>
      <c r="IR180" s="165"/>
      <c r="IS180" s="165"/>
      <c r="IT180" s="165"/>
      <c r="IU180" s="165"/>
      <c r="IV180" s="165"/>
    </row>
    <row r="181" spans="1:256" customFormat="1" ht="31.5" x14ac:dyDescent="0.25">
      <c r="A181" s="29"/>
      <c r="B181" s="233" t="s">
        <v>362</v>
      </c>
      <c r="C181" s="234" t="s">
        <v>361</v>
      </c>
      <c r="D181" s="250" t="s">
        <v>76</v>
      </c>
      <c r="E181" s="250" t="s">
        <v>23</v>
      </c>
      <c r="F181" s="250" t="s">
        <v>134</v>
      </c>
      <c r="G181" s="250"/>
      <c r="H181" s="251">
        <f>H182</f>
        <v>100</v>
      </c>
      <c r="I181" s="165"/>
      <c r="J181" s="165"/>
      <c r="K181" s="274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  <c r="CD181" s="165"/>
      <c r="CE181" s="165"/>
      <c r="CF181" s="165"/>
      <c r="CG181" s="165"/>
      <c r="CH181" s="165"/>
      <c r="CI181" s="165"/>
      <c r="CJ181" s="165"/>
      <c r="CK181" s="165"/>
      <c r="CL181" s="165"/>
      <c r="CM181" s="165"/>
      <c r="CN181" s="165"/>
      <c r="CO181" s="165"/>
      <c r="CP181" s="165"/>
      <c r="CQ181" s="165"/>
      <c r="CR181" s="165"/>
      <c r="CS181" s="165"/>
      <c r="CT181" s="165"/>
      <c r="CU181" s="165"/>
      <c r="CV181" s="165"/>
      <c r="CW181" s="165"/>
      <c r="CX181" s="165"/>
      <c r="CY181" s="165"/>
      <c r="CZ181" s="165"/>
      <c r="DA181" s="165"/>
      <c r="DB181" s="165"/>
      <c r="DC181" s="165"/>
      <c r="DD181" s="165"/>
      <c r="DE181" s="165"/>
      <c r="DF181" s="165"/>
      <c r="DG181" s="165"/>
      <c r="DH181" s="165"/>
      <c r="DI181" s="165"/>
      <c r="DJ181" s="165"/>
      <c r="DK181" s="165"/>
      <c r="DL181" s="165"/>
      <c r="DM181" s="165"/>
      <c r="DN181" s="165"/>
      <c r="DO181" s="165"/>
      <c r="DP181" s="165"/>
      <c r="DQ181" s="165"/>
      <c r="DR181" s="165"/>
      <c r="DS181" s="165"/>
      <c r="DT181" s="165"/>
      <c r="DU181" s="165"/>
      <c r="DV181" s="165"/>
      <c r="DW181" s="165"/>
      <c r="DX181" s="165"/>
      <c r="DY181" s="165"/>
      <c r="DZ181" s="165"/>
      <c r="EA181" s="165"/>
      <c r="EB181" s="165"/>
      <c r="EC181" s="165"/>
      <c r="ED181" s="165"/>
      <c r="EE181" s="165"/>
      <c r="EF181" s="165"/>
      <c r="EG181" s="165"/>
      <c r="EH181" s="165"/>
      <c r="EI181" s="165"/>
      <c r="EJ181" s="165"/>
      <c r="EK181" s="165"/>
      <c r="EL181" s="165"/>
      <c r="EM181" s="165"/>
      <c r="EN181" s="165"/>
      <c r="EO181" s="165"/>
      <c r="EP181" s="165"/>
      <c r="EQ181" s="165"/>
      <c r="ER181" s="165"/>
      <c r="ES181" s="165"/>
      <c r="ET181" s="165"/>
      <c r="EU181" s="165"/>
      <c r="EV181" s="165"/>
      <c r="EW181" s="165"/>
      <c r="EX181" s="165"/>
      <c r="EY181" s="165"/>
      <c r="EZ181" s="165"/>
      <c r="FA181" s="165"/>
      <c r="FB181" s="165"/>
      <c r="FC181" s="165"/>
      <c r="FD181" s="165"/>
      <c r="FE181" s="165"/>
      <c r="FF181" s="165"/>
      <c r="FG181" s="165"/>
      <c r="FH181" s="165"/>
      <c r="FI181" s="165"/>
      <c r="FJ181" s="165"/>
      <c r="FK181" s="165"/>
      <c r="FL181" s="165"/>
      <c r="FM181" s="165"/>
      <c r="FN181" s="165"/>
      <c r="FO181" s="165"/>
      <c r="FP181" s="165"/>
      <c r="FQ181" s="165"/>
      <c r="FR181" s="165"/>
      <c r="FS181" s="165"/>
      <c r="FT181" s="165"/>
      <c r="FU181" s="165"/>
      <c r="FV181" s="165"/>
      <c r="FW181" s="165"/>
      <c r="FX181" s="165"/>
      <c r="FY181" s="165"/>
      <c r="FZ181" s="165"/>
      <c r="GA181" s="165"/>
      <c r="GB181" s="165"/>
      <c r="GC181" s="165"/>
      <c r="GD181" s="165"/>
      <c r="GE181" s="165"/>
      <c r="GF181" s="165"/>
      <c r="GG181" s="165"/>
      <c r="GH181" s="165"/>
      <c r="GI181" s="165"/>
      <c r="GJ181" s="165"/>
      <c r="GK181" s="165"/>
      <c r="GL181" s="165"/>
      <c r="GM181" s="165"/>
      <c r="GN181" s="165"/>
      <c r="GO181" s="165"/>
      <c r="GP181" s="165"/>
      <c r="GQ181" s="165"/>
      <c r="GR181" s="165"/>
      <c r="GS181" s="165"/>
      <c r="GT181" s="165"/>
      <c r="GU181" s="165"/>
      <c r="GV181" s="165"/>
      <c r="GW181" s="165"/>
      <c r="GX181" s="165"/>
      <c r="GY181" s="165"/>
      <c r="GZ181" s="165"/>
      <c r="HA181" s="165"/>
      <c r="HB181" s="165"/>
      <c r="HC181" s="165"/>
      <c r="HD181" s="165"/>
      <c r="HE181" s="165"/>
      <c r="HF181" s="165"/>
      <c r="HG181" s="165"/>
      <c r="HH181" s="165"/>
      <c r="HI181" s="165"/>
      <c r="HJ181" s="165"/>
      <c r="HK181" s="165"/>
      <c r="HL181" s="165"/>
      <c r="HM181" s="165"/>
      <c r="HN181" s="165"/>
      <c r="HO181" s="165"/>
      <c r="HP181" s="165"/>
      <c r="HQ181" s="165"/>
      <c r="HR181" s="165"/>
      <c r="HS181" s="165"/>
      <c r="HT181" s="165"/>
      <c r="HU181" s="165"/>
      <c r="HV181" s="165"/>
      <c r="HW181" s="165"/>
      <c r="HX181" s="165"/>
      <c r="HY181" s="165"/>
      <c r="HZ181" s="165"/>
      <c r="IA181" s="165"/>
      <c r="IB181" s="165"/>
      <c r="IC181" s="165"/>
      <c r="ID181" s="165"/>
      <c r="IE181" s="165"/>
      <c r="IF181" s="165"/>
      <c r="IG181" s="165"/>
      <c r="IH181" s="165"/>
      <c r="II181" s="165"/>
      <c r="IJ181" s="165"/>
      <c r="IK181" s="165"/>
      <c r="IL181" s="165"/>
      <c r="IM181" s="165"/>
      <c r="IN181" s="165"/>
      <c r="IO181" s="165"/>
      <c r="IP181" s="165"/>
      <c r="IQ181" s="165"/>
      <c r="IR181" s="165"/>
      <c r="IS181" s="165"/>
      <c r="IT181" s="165"/>
      <c r="IU181" s="165"/>
      <c r="IV181" s="165"/>
    </row>
    <row r="182" spans="1:256" customFormat="1" ht="15.75" x14ac:dyDescent="0.25">
      <c r="A182" s="29"/>
      <c r="B182" s="233" t="s">
        <v>179</v>
      </c>
      <c r="C182" s="234" t="s">
        <v>361</v>
      </c>
      <c r="D182" s="250" t="s">
        <v>76</v>
      </c>
      <c r="E182" s="250" t="s">
        <v>23</v>
      </c>
      <c r="F182" s="250" t="s">
        <v>180</v>
      </c>
      <c r="G182" s="250"/>
      <c r="H182" s="251">
        <f>H183</f>
        <v>100</v>
      </c>
      <c r="I182" s="165"/>
      <c r="J182" s="165"/>
      <c r="K182" s="274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  <c r="CD182" s="165"/>
      <c r="CE182" s="165"/>
      <c r="CF182" s="165"/>
      <c r="CG182" s="165"/>
      <c r="CH182" s="165"/>
      <c r="CI182" s="165"/>
      <c r="CJ182" s="165"/>
      <c r="CK182" s="165"/>
      <c r="CL182" s="165"/>
      <c r="CM182" s="165"/>
      <c r="CN182" s="165"/>
      <c r="CO182" s="165"/>
      <c r="CP182" s="165"/>
      <c r="CQ182" s="165"/>
      <c r="CR182" s="165"/>
      <c r="CS182" s="165"/>
      <c r="CT182" s="165"/>
      <c r="CU182" s="165"/>
      <c r="CV182" s="165"/>
      <c r="CW182" s="165"/>
      <c r="CX182" s="165"/>
      <c r="CY182" s="165"/>
      <c r="CZ182" s="165"/>
      <c r="DA182" s="165"/>
      <c r="DB182" s="165"/>
      <c r="DC182" s="165"/>
      <c r="DD182" s="165"/>
      <c r="DE182" s="165"/>
      <c r="DF182" s="165"/>
      <c r="DG182" s="165"/>
      <c r="DH182" s="165"/>
      <c r="DI182" s="165"/>
      <c r="DJ182" s="165"/>
      <c r="DK182" s="165"/>
      <c r="DL182" s="165"/>
      <c r="DM182" s="165"/>
      <c r="DN182" s="165"/>
      <c r="DO182" s="165"/>
      <c r="DP182" s="165"/>
      <c r="DQ182" s="165"/>
      <c r="DR182" s="165"/>
      <c r="DS182" s="165"/>
      <c r="DT182" s="165"/>
      <c r="DU182" s="165"/>
      <c r="DV182" s="165"/>
      <c r="DW182" s="165"/>
      <c r="DX182" s="165"/>
      <c r="DY182" s="165"/>
      <c r="DZ182" s="165"/>
      <c r="EA182" s="165"/>
      <c r="EB182" s="165"/>
      <c r="EC182" s="165"/>
      <c r="ED182" s="165"/>
      <c r="EE182" s="165"/>
      <c r="EF182" s="165"/>
      <c r="EG182" s="165"/>
      <c r="EH182" s="165"/>
      <c r="EI182" s="165"/>
      <c r="EJ182" s="165"/>
      <c r="EK182" s="165"/>
      <c r="EL182" s="165"/>
      <c r="EM182" s="165"/>
      <c r="EN182" s="165"/>
      <c r="EO182" s="165"/>
      <c r="EP182" s="165"/>
      <c r="EQ182" s="165"/>
      <c r="ER182" s="165"/>
      <c r="ES182" s="165"/>
      <c r="ET182" s="165"/>
      <c r="EU182" s="165"/>
      <c r="EV182" s="165"/>
      <c r="EW182" s="165"/>
      <c r="EX182" s="165"/>
      <c r="EY182" s="165"/>
      <c r="EZ182" s="165"/>
      <c r="FA182" s="165"/>
      <c r="FB182" s="165"/>
      <c r="FC182" s="165"/>
      <c r="FD182" s="165"/>
      <c r="FE182" s="165"/>
      <c r="FF182" s="165"/>
      <c r="FG182" s="165"/>
      <c r="FH182" s="165"/>
      <c r="FI182" s="165"/>
      <c r="FJ182" s="165"/>
      <c r="FK182" s="165"/>
      <c r="FL182" s="165"/>
      <c r="FM182" s="165"/>
      <c r="FN182" s="165"/>
      <c r="FO182" s="165"/>
      <c r="FP182" s="165"/>
      <c r="FQ182" s="165"/>
      <c r="FR182" s="165"/>
      <c r="FS182" s="165"/>
      <c r="FT182" s="165"/>
      <c r="FU182" s="165"/>
      <c r="FV182" s="165"/>
      <c r="FW182" s="165"/>
      <c r="FX182" s="165"/>
      <c r="FY182" s="165"/>
      <c r="FZ182" s="165"/>
      <c r="GA182" s="165"/>
      <c r="GB182" s="165"/>
      <c r="GC182" s="165"/>
      <c r="GD182" s="165"/>
      <c r="GE182" s="165"/>
      <c r="GF182" s="165"/>
      <c r="GG182" s="165"/>
      <c r="GH182" s="165"/>
      <c r="GI182" s="165"/>
      <c r="GJ182" s="165"/>
      <c r="GK182" s="165"/>
      <c r="GL182" s="165"/>
      <c r="GM182" s="165"/>
      <c r="GN182" s="165"/>
      <c r="GO182" s="165"/>
      <c r="GP182" s="165"/>
      <c r="GQ182" s="165"/>
      <c r="GR182" s="165"/>
      <c r="GS182" s="165"/>
      <c r="GT182" s="165"/>
      <c r="GU182" s="165"/>
      <c r="GV182" s="165"/>
      <c r="GW182" s="165"/>
      <c r="GX182" s="165"/>
      <c r="GY182" s="165"/>
      <c r="GZ182" s="165"/>
      <c r="HA182" s="165"/>
      <c r="HB182" s="165"/>
      <c r="HC182" s="165"/>
      <c r="HD182" s="165"/>
      <c r="HE182" s="165"/>
      <c r="HF182" s="165"/>
      <c r="HG182" s="165"/>
      <c r="HH182" s="165"/>
      <c r="HI182" s="165"/>
      <c r="HJ182" s="165"/>
      <c r="HK182" s="165"/>
      <c r="HL182" s="165"/>
      <c r="HM182" s="165"/>
      <c r="HN182" s="165"/>
      <c r="HO182" s="165"/>
      <c r="HP182" s="165"/>
      <c r="HQ182" s="165"/>
      <c r="HR182" s="165"/>
      <c r="HS182" s="165"/>
      <c r="HT182" s="165"/>
      <c r="HU182" s="165"/>
      <c r="HV182" s="165"/>
      <c r="HW182" s="165"/>
      <c r="HX182" s="165"/>
      <c r="HY182" s="165"/>
      <c r="HZ182" s="165"/>
      <c r="IA182" s="165"/>
      <c r="IB182" s="165"/>
      <c r="IC182" s="165"/>
      <c r="ID182" s="165"/>
      <c r="IE182" s="165"/>
      <c r="IF182" s="165"/>
      <c r="IG182" s="165"/>
      <c r="IH182" s="165"/>
      <c r="II182" s="165"/>
      <c r="IJ182" s="165"/>
      <c r="IK182" s="165"/>
      <c r="IL182" s="165"/>
      <c r="IM182" s="165"/>
      <c r="IN182" s="165"/>
      <c r="IO182" s="165"/>
      <c r="IP182" s="165"/>
      <c r="IQ182" s="165"/>
      <c r="IR182" s="165"/>
      <c r="IS182" s="165"/>
      <c r="IT182" s="165"/>
      <c r="IU182" s="165"/>
      <c r="IV182" s="165"/>
    </row>
    <row r="183" spans="1:256" customFormat="1" ht="31.5" x14ac:dyDescent="0.25">
      <c r="A183" s="29"/>
      <c r="B183" s="233" t="s">
        <v>364</v>
      </c>
      <c r="C183" s="234" t="s">
        <v>361</v>
      </c>
      <c r="D183" s="250" t="s">
        <v>76</v>
      </c>
      <c r="E183" s="250" t="s">
        <v>23</v>
      </c>
      <c r="F183" s="250" t="s">
        <v>180</v>
      </c>
      <c r="G183" s="250" t="s">
        <v>360</v>
      </c>
      <c r="H183" s="251">
        <f>прил._5!K77</f>
        <v>100</v>
      </c>
      <c r="I183" s="165"/>
      <c r="J183" s="165"/>
      <c r="K183" s="274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  <c r="CD183" s="165"/>
      <c r="CE183" s="165"/>
      <c r="CF183" s="165"/>
      <c r="CG183" s="165"/>
      <c r="CH183" s="165"/>
      <c r="CI183" s="165"/>
      <c r="CJ183" s="165"/>
      <c r="CK183" s="165"/>
      <c r="CL183" s="165"/>
      <c r="CM183" s="165"/>
      <c r="CN183" s="165"/>
      <c r="CO183" s="165"/>
      <c r="CP183" s="165"/>
      <c r="CQ183" s="165"/>
      <c r="CR183" s="165"/>
      <c r="CS183" s="165"/>
      <c r="CT183" s="165"/>
      <c r="CU183" s="165"/>
      <c r="CV183" s="165"/>
      <c r="CW183" s="165"/>
      <c r="CX183" s="165"/>
      <c r="CY183" s="165"/>
      <c r="CZ183" s="165"/>
      <c r="DA183" s="165"/>
      <c r="DB183" s="165"/>
      <c r="DC183" s="165"/>
      <c r="DD183" s="165"/>
      <c r="DE183" s="165"/>
      <c r="DF183" s="165"/>
      <c r="DG183" s="165"/>
      <c r="DH183" s="165"/>
      <c r="DI183" s="165"/>
      <c r="DJ183" s="165"/>
      <c r="DK183" s="165"/>
      <c r="DL183" s="165"/>
      <c r="DM183" s="165"/>
      <c r="DN183" s="165"/>
      <c r="DO183" s="165"/>
      <c r="DP183" s="165"/>
      <c r="DQ183" s="165"/>
      <c r="DR183" s="165"/>
      <c r="DS183" s="165"/>
      <c r="DT183" s="165"/>
      <c r="DU183" s="165"/>
      <c r="DV183" s="165"/>
      <c r="DW183" s="165"/>
      <c r="DX183" s="165"/>
      <c r="DY183" s="165"/>
      <c r="DZ183" s="165"/>
      <c r="EA183" s="165"/>
      <c r="EB183" s="165"/>
      <c r="EC183" s="165"/>
      <c r="ED183" s="165"/>
      <c r="EE183" s="165"/>
      <c r="EF183" s="165"/>
      <c r="EG183" s="165"/>
      <c r="EH183" s="165"/>
      <c r="EI183" s="165"/>
      <c r="EJ183" s="165"/>
      <c r="EK183" s="165"/>
      <c r="EL183" s="165"/>
      <c r="EM183" s="165"/>
      <c r="EN183" s="165"/>
      <c r="EO183" s="165"/>
      <c r="EP183" s="165"/>
      <c r="EQ183" s="165"/>
      <c r="ER183" s="165"/>
      <c r="ES183" s="165"/>
      <c r="ET183" s="165"/>
      <c r="EU183" s="165"/>
      <c r="EV183" s="165"/>
      <c r="EW183" s="165"/>
      <c r="EX183" s="165"/>
      <c r="EY183" s="165"/>
      <c r="EZ183" s="165"/>
      <c r="FA183" s="165"/>
      <c r="FB183" s="165"/>
      <c r="FC183" s="165"/>
      <c r="FD183" s="165"/>
      <c r="FE183" s="165"/>
      <c r="FF183" s="165"/>
      <c r="FG183" s="165"/>
      <c r="FH183" s="165"/>
      <c r="FI183" s="165"/>
      <c r="FJ183" s="165"/>
      <c r="FK183" s="165"/>
      <c r="FL183" s="165"/>
      <c r="FM183" s="165"/>
      <c r="FN183" s="165"/>
      <c r="FO183" s="165"/>
      <c r="FP183" s="165"/>
      <c r="FQ183" s="165"/>
      <c r="FR183" s="165"/>
      <c r="FS183" s="165"/>
      <c r="FT183" s="165"/>
      <c r="FU183" s="165"/>
      <c r="FV183" s="165"/>
      <c r="FW183" s="165"/>
      <c r="FX183" s="165"/>
      <c r="FY183" s="165"/>
      <c r="FZ183" s="165"/>
      <c r="GA183" s="165"/>
      <c r="GB183" s="165"/>
      <c r="GC183" s="165"/>
      <c r="GD183" s="165"/>
      <c r="GE183" s="165"/>
      <c r="GF183" s="165"/>
      <c r="GG183" s="165"/>
      <c r="GH183" s="165"/>
      <c r="GI183" s="165"/>
      <c r="GJ183" s="165"/>
      <c r="GK183" s="165"/>
      <c r="GL183" s="165"/>
      <c r="GM183" s="165"/>
      <c r="GN183" s="165"/>
      <c r="GO183" s="165"/>
      <c r="GP183" s="165"/>
      <c r="GQ183" s="165"/>
      <c r="GR183" s="165"/>
      <c r="GS183" s="165"/>
      <c r="GT183" s="165"/>
      <c r="GU183" s="165"/>
      <c r="GV183" s="165"/>
      <c r="GW183" s="165"/>
      <c r="GX183" s="165"/>
      <c r="GY183" s="165"/>
      <c r="GZ183" s="165"/>
      <c r="HA183" s="165"/>
      <c r="HB183" s="165"/>
      <c r="HC183" s="165"/>
      <c r="HD183" s="165"/>
      <c r="HE183" s="165"/>
      <c r="HF183" s="165"/>
      <c r="HG183" s="165"/>
      <c r="HH183" s="165"/>
      <c r="HI183" s="165"/>
      <c r="HJ183" s="165"/>
      <c r="HK183" s="165"/>
      <c r="HL183" s="165"/>
      <c r="HM183" s="165"/>
      <c r="HN183" s="165"/>
      <c r="HO183" s="165"/>
      <c r="HP183" s="165"/>
      <c r="HQ183" s="165"/>
      <c r="HR183" s="165"/>
      <c r="HS183" s="165"/>
      <c r="HT183" s="165"/>
      <c r="HU183" s="165"/>
      <c r="HV183" s="165"/>
      <c r="HW183" s="165"/>
      <c r="HX183" s="165"/>
      <c r="HY183" s="165"/>
      <c r="HZ183" s="165"/>
      <c r="IA183" s="165"/>
      <c r="IB183" s="165"/>
      <c r="IC183" s="165"/>
      <c r="ID183" s="165"/>
      <c r="IE183" s="165"/>
      <c r="IF183" s="165"/>
      <c r="IG183" s="165"/>
      <c r="IH183" s="165"/>
      <c r="II183" s="165"/>
      <c r="IJ183" s="165"/>
      <c r="IK183" s="165"/>
      <c r="IL183" s="165"/>
      <c r="IM183" s="165"/>
      <c r="IN183" s="165"/>
      <c r="IO183" s="165"/>
      <c r="IP183" s="165"/>
      <c r="IQ183" s="165"/>
      <c r="IR183" s="165"/>
      <c r="IS183" s="165"/>
      <c r="IT183" s="165"/>
      <c r="IU183" s="165"/>
      <c r="IV183" s="165"/>
    </row>
    <row r="184" spans="1:256" customFormat="1" ht="31.5" x14ac:dyDescent="0.25">
      <c r="A184" s="29"/>
      <c r="B184" s="349" t="s">
        <v>349</v>
      </c>
      <c r="C184" s="350" t="s">
        <v>343</v>
      </c>
      <c r="D184" s="351" t="s">
        <v>67</v>
      </c>
      <c r="E184" s="351" t="s">
        <v>23</v>
      </c>
      <c r="F184" s="351" t="s">
        <v>134</v>
      </c>
      <c r="G184" s="351"/>
      <c r="H184" s="251">
        <f>H185</f>
        <v>1</v>
      </c>
      <c r="I184" s="165"/>
      <c r="J184" s="165"/>
      <c r="K184" s="274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/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  <c r="BI184" s="165"/>
      <c r="BJ184" s="165"/>
      <c r="BK184" s="165"/>
      <c r="BL184" s="165"/>
      <c r="BM184" s="165"/>
      <c r="BN184" s="165"/>
      <c r="BO184" s="165"/>
      <c r="BP184" s="165"/>
      <c r="BQ184" s="165"/>
      <c r="BR184" s="165"/>
      <c r="BS184" s="165"/>
      <c r="BT184" s="165"/>
      <c r="BU184" s="165"/>
      <c r="BV184" s="165"/>
      <c r="BW184" s="165"/>
      <c r="BX184" s="165"/>
      <c r="BY184" s="165"/>
      <c r="BZ184" s="165"/>
      <c r="CA184" s="165"/>
      <c r="CB184" s="165"/>
      <c r="CC184" s="165"/>
      <c r="CD184" s="165"/>
      <c r="CE184" s="165"/>
      <c r="CF184" s="165"/>
      <c r="CG184" s="165"/>
      <c r="CH184" s="165"/>
      <c r="CI184" s="165"/>
      <c r="CJ184" s="165"/>
      <c r="CK184" s="165"/>
      <c r="CL184" s="165"/>
      <c r="CM184" s="165"/>
      <c r="CN184" s="165"/>
      <c r="CO184" s="165"/>
      <c r="CP184" s="165"/>
      <c r="CQ184" s="165"/>
      <c r="CR184" s="165"/>
      <c r="CS184" s="165"/>
      <c r="CT184" s="165"/>
      <c r="CU184" s="165"/>
      <c r="CV184" s="165"/>
      <c r="CW184" s="165"/>
      <c r="CX184" s="165"/>
      <c r="CY184" s="165"/>
      <c r="CZ184" s="165"/>
      <c r="DA184" s="165"/>
      <c r="DB184" s="165"/>
      <c r="DC184" s="165"/>
      <c r="DD184" s="165"/>
      <c r="DE184" s="165"/>
      <c r="DF184" s="165"/>
      <c r="DG184" s="165"/>
      <c r="DH184" s="165"/>
      <c r="DI184" s="165"/>
      <c r="DJ184" s="165"/>
      <c r="DK184" s="165"/>
      <c r="DL184" s="165"/>
      <c r="DM184" s="165"/>
      <c r="DN184" s="165"/>
      <c r="DO184" s="165"/>
      <c r="DP184" s="165"/>
      <c r="DQ184" s="165"/>
      <c r="DR184" s="165"/>
      <c r="DS184" s="165"/>
      <c r="DT184" s="165"/>
      <c r="DU184" s="165"/>
      <c r="DV184" s="165"/>
      <c r="DW184" s="165"/>
      <c r="DX184" s="165"/>
      <c r="DY184" s="165"/>
      <c r="DZ184" s="165"/>
      <c r="EA184" s="165"/>
      <c r="EB184" s="165"/>
      <c r="EC184" s="165"/>
      <c r="ED184" s="165"/>
      <c r="EE184" s="165"/>
      <c r="EF184" s="165"/>
      <c r="EG184" s="165"/>
      <c r="EH184" s="165"/>
      <c r="EI184" s="165"/>
      <c r="EJ184" s="165"/>
      <c r="EK184" s="165"/>
      <c r="EL184" s="165"/>
      <c r="EM184" s="165"/>
      <c r="EN184" s="165"/>
      <c r="EO184" s="165"/>
      <c r="EP184" s="165"/>
      <c r="EQ184" s="165"/>
      <c r="ER184" s="165"/>
      <c r="ES184" s="165"/>
      <c r="ET184" s="165"/>
      <c r="EU184" s="165"/>
      <c r="EV184" s="165"/>
      <c r="EW184" s="165"/>
      <c r="EX184" s="165"/>
      <c r="EY184" s="165"/>
      <c r="EZ184" s="165"/>
      <c r="FA184" s="165"/>
      <c r="FB184" s="165"/>
      <c r="FC184" s="165"/>
      <c r="FD184" s="165"/>
      <c r="FE184" s="165"/>
      <c r="FF184" s="165"/>
      <c r="FG184" s="165"/>
      <c r="FH184" s="165"/>
      <c r="FI184" s="165"/>
      <c r="FJ184" s="165"/>
      <c r="FK184" s="165"/>
      <c r="FL184" s="165"/>
      <c r="FM184" s="165"/>
      <c r="FN184" s="165"/>
      <c r="FO184" s="165"/>
      <c r="FP184" s="165"/>
      <c r="FQ184" s="165"/>
      <c r="FR184" s="165"/>
      <c r="FS184" s="165"/>
      <c r="FT184" s="165"/>
      <c r="FU184" s="165"/>
      <c r="FV184" s="165"/>
      <c r="FW184" s="165"/>
      <c r="FX184" s="165"/>
      <c r="FY184" s="165"/>
      <c r="FZ184" s="165"/>
      <c r="GA184" s="165"/>
      <c r="GB184" s="165"/>
      <c r="GC184" s="165"/>
      <c r="GD184" s="165"/>
      <c r="GE184" s="165"/>
      <c r="GF184" s="165"/>
      <c r="GG184" s="165"/>
      <c r="GH184" s="165"/>
      <c r="GI184" s="165"/>
      <c r="GJ184" s="165"/>
      <c r="GK184" s="165"/>
      <c r="GL184" s="165"/>
      <c r="GM184" s="165"/>
      <c r="GN184" s="165"/>
      <c r="GO184" s="165"/>
      <c r="GP184" s="165"/>
      <c r="GQ184" s="165"/>
      <c r="GR184" s="165"/>
      <c r="GS184" s="165"/>
      <c r="GT184" s="165"/>
      <c r="GU184" s="165"/>
      <c r="GV184" s="165"/>
      <c r="GW184" s="165"/>
      <c r="GX184" s="165"/>
      <c r="GY184" s="165"/>
      <c r="GZ184" s="165"/>
      <c r="HA184" s="165"/>
      <c r="HB184" s="165"/>
      <c r="HC184" s="165"/>
      <c r="HD184" s="165"/>
      <c r="HE184" s="165"/>
      <c r="HF184" s="165"/>
      <c r="HG184" s="165"/>
      <c r="HH184" s="165"/>
      <c r="HI184" s="165"/>
      <c r="HJ184" s="165"/>
      <c r="HK184" s="165"/>
      <c r="HL184" s="165"/>
      <c r="HM184" s="165"/>
      <c r="HN184" s="165"/>
      <c r="HO184" s="165"/>
      <c r="HP184" s="165"/>
      <c r="HQ184" s="165"/>
      <c r="HR184" s="165"/>
      <c r="HS184" s="165"/>
      <c r="HT184" s="165"/>
      <c r="HU184" s="165"/>
      <c r="HV184" s="165"/>
      <c r="HW184" s="165"/>
      <c r="HX184" s="165"/>
      <c r="HY184" s="165"/>
      <c r="HZ184" s="165"/>
      <c r="IA184" s="165"/>
      <c r="IB184" s="165"/>
      <c r="IC184" s="165"/>
      <c r="ID184" s="165"/>
      <c r="IE184" s="165"/>
      <c r="IF184" s="165"/>
      <c r="IG184" s="165"/>
      <c r="IH184" s="165"/>
      <c r="II184" s="165"/>
      <c r="IJ184" s="165"/>
      <c r="IK184" s="165"/>
      <c r="IL184" s="165"/>
      <c r="IM184" s="165"/>
      <c r="IN184" s="165"/>
      <c r="IO184" s="165"/>
      <c r="IP184" s="165"/>
      <c r="IQ184" s="165"/>
      <c r="IR184" s="165"/>
      <c r="IS184" s="165"/>
      <c r="IT184" s="165"/>
      <c r="IU184" s="165"/>
      <c r="IV184" s="165"/>
    </row>
    <row r="185" spans="1:256" customFormat="1" ht="31.5" x14ac:dyDescent="0.25">
      <c r="A185" s="29"/>
      <c r="B185" s="233" t="s">
        <v>350</v>
      </c>
      <c r="C185" s="352" t="s">
        <v>343</v>
      </c>
      <c r="D185" s="353" t="s">
        <v>69</v>
      </c>
      <c r="E185" s="353" t="s">
        <v>23</v>
      </c>
      <c r="F185" s="353" t="s">
        <v>134</v>
      </c>
      <c r="G185" s="353"/>
      <c r="H185" s="251">
        <f>H186</f>
        <v>1</v>
      </c>
      <c r="I185" s="165"/>
      <c r="J185" s="165"/>
      <c r="K185" s="274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/>
      <c r="AF185" s="165"/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  <c r="BI185" s="165"/>
      <c r="BJ185" s="165"/>
      <c r="BK185" s="165"/>
      <c r="BL185" s="165"/>
      <c r="BM185" s="165"/>
      <c r="BN185" s="165"/>
      <c r="BO185" s="165"/>
      <c r="BP185" s="165"/>
      <c r="BQ185" s="165"/>
      <c r="BR185" s="165"/>
      <c r="BS185" s="165"/>
      <c r="BT185" s="165"/>
      <c r="BU185" s="165"/>
      <c r="BV185" s="165"/>
      <c r="BW185" s="165"/>
      <c r="BX185" s="165"/>
      <c r="BY185" s="165"/>
      <c r="BZ185" s="165"/>
      <c r="CA185" s="165"/>
      <c r="CB185" s="165"/>
      <c r="CC185" s="165"/>
      <c r="CD185" s="165"/>
      <c r="CE185" s="165"/>
      <c r="CF185" s="165"/>
      <c r="CG185" s="165"/>
      <c r="CH185" s="165"/>
      <c r="CI185" s="165"/>
      <c r="CJ185" s="165"/>
      <c r="CK185" s="165"/>
      <c r="CL185" s="165"/>
      <c r="CM185" s="165"/>
      <c r="CN185" s="165"/>
      <c r="CO185" s="165"/>
      <c r="CP185" s="165"/>
      <c r="CQ185" s="165"/>
      <c r="CR185" s="165"/>
      <c r="CS185" s="165"/>
      <c r="CT185" s="165"/>
      <c r="CU185" s="165"/>
      <c r="CV185" s="165"/>
      <c r="CW185" s="165"/>
      <c r="CX185" s="165"/>
      <c r="CY185" s="165"/>
      <c r="CZ185" s="165"/>
      <c r="DA185" s="165"/>
      <c r="DB185" s="165"/>
      <c r="DC185" s="165"/>
      <c r="DD185" s="165"/>
      <c r="DE185" s="165"/>
      <c r="DF185" s="165"/>
      <c r="DG185" s="165"/>
      <c r="DH185" s="165"/>
      <c r="DI185" s="165"/>
      <c r="DJ185" s="165"/>
      <c r="DK185" s="165"/>
      <c r="DL185" s="165"/>
      <c r="DM185" s="165"/>
      <c r="DN185" s="165"/>
      <c r="DO185" s="165"/>
      <c r="DP185" s="165"/>
      <c r="DQ185" s="165"/>
      <c r="DR185" s="165"/>
      <c r="DS185" s="165"/>
      <c r="DT185" s="165"/>
      <c r="DU185" s="165"/>
      <c r="DV185" s="165"/>
      <c r="DW185" s="165"/>
      <c r="DX185" s="165"/>
      <c r="DY185" s="165"/>
      <c r="DZ185" s="165"/>
      <c r="EA185" s="165"/>
      <c r="EB185" s="165"/>
      <c r="EC185" s="165"/>
      <c r="ED185" s="165"/>
      <c r="EE185" s="165"/>
      <c r="EF185" s="165"/>
      <c r="EG185" s="165"/>
      <c r="EH185" s="165"/>
      <c r="EI185" s="165"/>
      <c r="EJ185" s="165"/>
      <c r="EK185" s="165"/>
      <c r="EL185" s="165"/>
      <c r="EM185" s="165"/>
      <c r="EN185" s="165"/>
      <c r="EO185" s="165"/>
      <c r="EP185" s="165"/>
      <c r="EQ185" s="165"/>
      <c r="ER185" s="165"/>
      <c r="ES185" s="165"/>
      <c r="ET185" s="165"/>
      <c r="EU185" s="165"/>
      <c r="EV185" s="165"/>
      <c r="EW185" s="165"/>
      <c r="EX185" s="165"/>
      <c r="EY185" s="165"/>
      <c r="EZ185" s="165"/>
      <c r="FA185" s="165"/>
      <c r="FB185" s="165"/>
      <c r="FC185" s="165"/>
      <c r="FD185" s="165"/>
      <c r="FE185" s="165"/>
      <c r="FF185" s="165"/>
      <c r="FG185" s="165"/>
      <c r="FH185" s="165"/>
      <c r="FI185" s="165"/>
      <c r="FJ185" s="165"/>
      <c r="FK185" s="165"/>
      <c r="FL185" s="165"/>
      <c r="FM185" s="165"/>
      <c r="FN185" s="165"/>
      <c r="FO185" s="165"/>
      <c r="FP185" s="165"/>
      <c r="FQ185" s="165"/>
      <c r="FR185" s="165"/>
      <c r="FS185" s="165"/>
      <c r="FT185" s="165"/>
      <c r="FU185" s="165"/>
      <c r="FV185" s="165"/>
      <c r="FW185" s="165"/>
      <c r="FX185" s="165"/>
      <c r="FY185" s="165"/>
      <c r="FZ185" s="165"/>
      <c r="GA185" s="165"/>
      <c r="GB185" s="165"/>
      <c r="GC185" s="165"/>
      <c r="GD185" s="165"/>
      <c r="GE185" s="165"/>
      <c r="GF185" s="165"/>
      <c r="GG185" s="165"/>
      <c r="GH185" s="165"/>
      <c r="GI185" s="165"/>
      <c r="GJ185" s="165"/>
      <c r="GK185" s="165"/>
      <c r="GL185" s="165"/>
      <c r="GM185" s="165"/>
      <c r="GN185" s="165"/>
      <c r="GO185" s="165"/>
      <c r="GP185" s="165"/>
      <c r="GQ185" s="165"/>
      <c r="GR185" s="165"/>
      <c r="GS185" s="165"/>
      <c r="GT185" s="165"/>
      <c r="GU185" s="165"/>
      <c r="GV185" s="165"/>
      <c r="GW185" s="165"/>
      <c r="GX185" s="165"/>
      <c r="GY185" s="165"/>
      <c r="GZ185" s="165"/>
      <c r="HA185" s="165"/>
      <c r="HB185" s="165"/>
      <c r="HC185" s="165"/>
      <c r="HD185" s="165"/>
      <c r="HE185" s="165"/>
      <c r="HF185" s="165"/>
      <c r="HG185" s="165"/>
      <c r="HH185" s="165"/>
      <c r="HI185" s="165"/>
      <c r="HJ185" s="165"/>
      <c r="HK185" s="165"/>
      <c r="HL185" s="165"/>
      <c r="HM185" s="165"/>
      <c r="HN185" s="165"/>
      <c r="HO185" s="165"/>
      <c r="HP185" s="165"/>
      <c r="HQ185" s="165"/>
      <c r="HR185" s="165"/>
      <c r="HS185" s="165"/>
      <c r="HT185" s="165"/>
      <c r="HU185" s="165"/>
      <c r="HV185" s="165"/>
      <c r="HW185" s="165"/>
      <c r="HX185" s="165"/>
      <c r="HY185" s="165"/>
      <c r="HZ185" s="165"/>
      <c r="IA185" s="165"/>
      <c r="IB185" s="165"/>
      <c r="IC185" s="165"/>
      <c r="ID185" s="165"/>
      <c r="IE185" s="165"/>
      <c r="IF185" s="165"/>
      <c r="IG185" s="165"/>
      <c r="IH185" s="165"/>
      <c r="II185" s="165"/>
      <c r="IJ185" s="165"/>
      <c r="IK185" s="165"/>
      <c r="IL185" s="165"/>
      <c r="IM185" s="165"/>
      <c r="IN185" s="165"/>
      <c r="IO185" s="165"/>
      <c r="IP185" s="165"/>
      <c r="IQ185" s="165"/>
      <c r="IR185" s="165"/>
      <c r="IS185" s="165"/>
      <c r="IT185" s="165"/>
      <c r="IU185" s="165"/>
      <c r="IV185" s="165"/>
    </row>
    <row r="186" spans="1:256" customFormat="1" ht="31.5" x14ac:dyDescent="0.25">
      <c r="A186" s="29"/>
      <c r="B186" s="233" t="s">
        <v>351</v>
      </c>
      <c r="C186" s="352" t="s">
        <v>343</v>
      </c>
      <c r="D186" s="353" t="s">
        <v>69</v>
      </c>
      <c r="E186" s="353" t="s">
        <v>23</v>
      </c>
      <c r="F186" s="353" t="s">
        <v>346</v>
      </c>
      <c r="G186" s="353"/>
      <c r="H186" s="251">
        <f>H187</f>
        <v>1</v>
      </c>
      <c r="I186" s="165"/>
      <c r="J186" s="165"/>
      <c r="K186" s="274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  <c r="BI186" s="165"/>
      <c r="BJ186" s="165"/>
      <c r="BK186" s="165"/>
      <c r="BL186" s="165"/>
      <c r="BM186" s="165"/>
      <c r="BN186" s="165"/>
      <c r="BO186" s="165"/>
      <c r="BP186" s="165"/>
      <c r="BQ186" s="165"/>
      <c r="BR186" s="165"/>
      <c r="BS186" s="165"/>
      <c r="BT186" s="165"/>
      <c r="BU186" s="165"/>
      <c r="BV186" s="165"/>
      <c r="BW186" s="165"/>
      <c r="BX186" s="165"/>
      <c r="BY186" s="165"/>
      <c r="BZ186" s="165"/>
      <c r="CA186" s="165"/>
      <c r="CB186" s="165"/>
      <c r="CC186" s="165"/>
      <c r="CD186" s="165"/>
      <c r="CE186" s="165"/>
      <c r="CF186" s="165"/>
      <c r="CG186" s="165"/>
      <c r="CH186" s="165"/>
      <c r="CI186" s="165"/>
      <c r="CJ186" s="165"/>
      <c r="CK186" s="165"/>
      <c r="CL186" s="165"/>
      <c r="CM186" s="165"/>
      <c r="CN186" s="165"/>
      <c r="CO186" s="165"/>
      <c r="CP186" s="165"/>
      <c r="CQ186" s="165"/>
      <c r="CR186" s="165"/>
      <c r="CS186" s="165"/>
      <c r="CT186" s="165"/>
      <c r="CU186" s="165"/>
      <c r="CV186" s="165"/>
      <c r="CW186" s="165"/>
      <c r="CX186" s="165"/>
      <c r="CY186" s="165"/>
      <c r="CZ186" s="165"/>
      <c r="DA186" s="165"/>
      <c r="DB186" s="165"/>
      <c r="DC186" s="165"/>
      <c r="DD186" s="165"/>
      <c r="DE186" s="165"/>
      <c r="DF186" s="165"/>
      <c r="DG186" s="165"/>
      <c r="DH186" s="165"/>
      <c r="DI186" s="165"/>
      <c r="DJ186" s="165"/>
      <c r="DK186" s="165"/>
      <c r="DL186" s="165"/>
      <c r="DM186" s="165"/>
      <c r="DN186" s="165"/>
      <c r="DO186" s="165"/>
      <c r="DP186" s="165"/>
      <c r="DQ186" s="165"/>
      <c r="DR186" s="165"/>
      <c r="DS186" s="165"/>
      <c r="DT186" s="165"/>
      <c r="DU186" s="165"/>
      <c r="DV186" s="165"/>
      <c r="DW186" s="165"/>
      <c r="DX186" s="165"/>
      <c r="DY186" s="165"/>
      <c r="DZ186" s="165"/>
      <c r="EA186" s="165"/>
      <c r="EB186" s="165"/>
      <c r="EC186" s="165"/>
      <c r="ED186" s="165"/>
      <c r="EE186" s="165"/>
      <c r="EF186" s="165"/>
      <c r="EG186" s="165"/>
      <c r="EH186" s="165"/>
      <c r="EI186" s="165"/>
      <c r="EJ186" s="165"/>
      <c r="EK186" s="165"/>
      <c r="EL186" s="165"/>
      <c r="EM186" s="165"/>
      <c r="EN186" s="165"/>
      <c r="EO186" s="165"/>
      <c r="EP186" s="165"/>
      <c r="EQ186" s="165"/>
      <c r="ER186" s="165"/>
      <c r="ES186" s="165"/>
      <c r="ET186" s="165"/>
      <c r="EU186" s="165"/>
      <c r="EV186" s="165"/>
      <c r="EW186" s="165"/>
      <c r="EX186" s="165"/>
      <c r="EY186" s="165"/>
      <c r="EZ186" s="165"/>
      <c r="FA186" s="165"/>
      <c r="FB186" s="165"/>
      <c r="FC186" s="165"/>
      <c r="FD186" s="165"/>
      <c r="FE186" s="165"/>
      <c r="FF186" s="165"/>
      <c r="FG186" s="165"/>
      <c r="FH186" s="165"/>
      <c r="FI186" s="165"/>
      <c r="FJ186" s="165"/>
      <c r="FK186" s="165"/>
      <c r="FL186" s="165"/>
      <c r="FM186" s="165"/>
      <c r="FN186" s="165"/>
      <c r="FO186" s="165"/>
      <c r="FP186" s="165"/>
      <c r="FQ186" s="165"/>
      <c r="FR186" s="165"/>
      <c r="FS186" s="165"/>
      <c r="FT186" s="165"/>
      <c r="FU186" s="165"/>
      <c r="FV186" s="165"/>
      <c r="FW186" s="165"/>
      <c r="FX186" s="165"/>
      <c r="FY186" s="165"/>
      <c r="FZ186" s="165"/>
      <c r="GA186" s="165"/>
      <c r="GB186" s="165"/>
      <c r="GC186" s="165"/>
      <c r="GD186" s="165"/>
      <c r="GE186" s="165"/>
      <c r="GF186" s="165"/>
      <c r="GG186" s="165"/>
      <c r="GH186" s="165"/>
      <c r="GI186" s="165"/>
      <c r="GJ186" s="165"/>
      <c r="GK186" s="165"/>
      <c r="GL186" s="165"/>
      <c r="GM186" s="165"/>
      <c r="GN186" s="165"/>
      <c r="GO186" s="165"/>
      <c r="GP186" s="165"/>
      <c r="GQ186" s="165"/>
      <c r="GR186" s="165"/>
      <c r="GS186" s="165"/>
      <c r="GT186" s="165"/>
      <c r="GU186" s="165"/>
      <c r="GV186" s="165"/>
      <c r="GW186" s="165"/>
      <c r="GX186" s="165"/>
      <c r="GY186" s="165"/>
      <c r="GZ186" s="165"/>
      <c r="HA186" s="165"/>
      <c r="HB186" s="165"/>
      <c r="HC186" s="165"/>
      <c r="HD186" s="165"/>
      <c r="HE186" s="165"/>
      <c r="HF186" s="165"/>
      <c r="HG186" s="165"/>
      <c r="HH186" s="165"/>
      <c r="HI186" s="165"/>
      <c r="HJ186" s="165"/>
      <c r="HK186" s="165"/>
      <c r="HL186" s="165"/>
      <c r="HM186" s="165"/>
      <c r="HN186" s="165"/>
      <c r="HO186" s="165"/>
      <c r="HP186" s="165"/>
      <c r="HQ186" s="165"/>
      <c r="HR186" s="165"/>
      <c r="HS186" s="165"/>
      <c r="HT186" s="165"/>
      <c r="HU186" s="165"/>
      <c r="HV186" s="165"/>
      <c r="HW186" s="165"/>
      <c r="HX186" s="165"/>
      <c r="HY186" s="165"/>
      <c r="HZ186" s="165"/>
      <c r="IA186" s="165"/>
      <c r="IB186" s="165"/>
      <c r="IC186" s="165"/>
      <c r="ID186" s="165"/>
      <c r="IE186" s="165"/>
      <c r="IF186" s="165"/>
      <c r="IG186" s="165"/>
      <c r="IH186" s="165"/>
      <c r="II186" s="165"/>
      <c r="IJ186" s="165"/>
      <c r="IK186" s="165"/>
      <c r="IL186" s="165"/>
      <c r="IM186" s="165"/>
      <c r="IN186" s="165"/>
      <c r="IO186" s="165"/>
      <c r="IP186" s="165"/>
      <c r="IQ186" s="165"/>
      <c r="IR186" s="165"/>
      <c r="IS186" s="165"/>
      <c r="IT186" s="165"/>
      <c r="IU186" s="165"/>
      <c r="IV186" s="165"/>
    </row>
    <row r="187" spans="1:256" customFormat="1" ht="15.75" x14ac:dyDescent="0.25">
      <c r="A187" s="29"/>
      <c r="B187" s="233" t="s">
        <v>352</v>
      </c>
      <c r="C187" s="352" t="s">
        <v>343</v>
      </c>
      <c r="D187" s="353" t="s">
        <v>69</v>
      </c>
      <c r="E187" s="353" t="s">
        <v>23</v>
      </c>
      <c r="F187" s="353" t="s">
        <v>346</v>
      </c>
      <c r="G187" s="353" t="s">
        <v>348</v>
      </c>
      <c r="H187" s="251">
        <f>прил._5!K196</f>
        <v>1</v>
      </c>
      <c r="I187" s="165"/>
      <c r="J187" s="165"/>
      <c r="K187" s="274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  <c r="BI187" s="165"/>
      <c r="BJ187" s="165"/>
      <c r="BK187" s="165"/>
      <c r="BL187" s="165"/>
      <c r="BM187" s="165"/>
      <c r="BN187" s="165"/>
      <c r="BO187" s="165"/>
      <c r="BP187" s="165"/>
      <c r="BQ187" s="165"/>
      <c r="BR187" s="165"/>
      <c r="BS187" s="165"/>
      <c r="BT187" s="165"/>
      <c r="BU187" s="165"/>
      <c r="BV187" s="165"/>
      <c r="BW187" s="165"/>
      <c r="BX187" s="165"/>
      <c r="BY187" s="165"/>
      <c r="BZ187" s="165"/>
      <c r="CA187" s="165"/>
      <c r="CB187" s="165"/>
      <c r="CC187" s="165"/>
      <c r="CD187" s="165"/>
      <c r="CE187" s="165"/>
      <c r="CF187" s="165"/>
      <c r="CG187" s="165"/>
      <c r="CH187" s="165"/>
      <c r="CI187" s="165"/>
      <c r="CJ187" s="165"/>
      <c r="CK187" s="165"/>
      <c r="CL187" s="165"/>
      <c r="CM187" s="165"/>
      <c r="CN187" s="165"/>
      <c r="CO187" s="165"/>
      <c r="CP187" s="165"/>
      <c r="CQ187" s="165"/>
      <c r="CR187" s="165"/>
      <c r="CS187" s="165"/>
      <c r="CT187" s="165"/>
      <c r="CU187" s="165"/>
      <c r="CV187" s="165"/>
      <c r="CW187" s="165"/>
      <c r="CX187" s="165"/>
      <c r="CY187" s="165"/>
      <c r="CZ187" s="165"/>
      <c r="DA187" s="165"/>
      <c r="DB187" s="165"/>
      <c r="DC187" s="165"/>
      <c r="DD187" s="165"/>
      <c r="DE187" s="165"/>
      <c r="DF187" s="165"/>
      <c r="DG187" s="165"/>
      <c r="DH187" s="165"/>
      <c r="DI187" s="165"/>
      <c r="DJ187" s="165"/>
      <c r="DK187" s="165"/>
      <c r="DL187" s="165"/>
      <c r="DM187" s="165"/>
      <c r="DN187" s="165"/>
      <c r="DO187" s="165"/>
      <c r="DP187" s="165"/>
      <c r="DQ187" s="165"/>
      <c r="DR187" s="165"/>
      <c r="DS187" s="165"/>
      <c r="DT187" s="165"/>
      <c r="DU187" s="165"/>
      <c r="DV187" s="165"/>
      <c r="DW187" s="165"/>
      <c r="DX187" s="165"/>
      <c r="DY187" s="165"/>
      <c r="DZ187" s="165"/>
      <c r="EA187" s="165"/>
      <c r="EB187" s="165"/>
      <c r="EC187" s="165"/>
      <c r="ED187" s="165"/>
      <c r="EE187" s="165"/>
      <c r="EF187" s="165"/>
      <c r="EG187" s="165"/>
      <c r="EH187" s="165"/>
      <c r="EI187" s="165"/>
      <c r="EJ187" s="165"/>
      <c r="EK187" s="165"/>
      <c r="EL187" s="165"/>
      <c r="EM187" s="165"/>
      <c r="EN187" s="165"/>
      <c r="EO187" s="165"/>
      <c r="EP187" s="165"/>
      <c r="EQ187" s="165"/>
      <c r="ER187" s="165"/>
      <c r="ES187" s="165"/>
      <c r="ET187" s="165"/>
      <c r="EU187" s="165"/>
      <c r="EV187" s="165"/>
      <c r="EW187" s="165"/>
      <c r="EX187" s="165"/>
      <c r="EY187" s="165"/>
      <c r="EZ187" s="165"/>
      <c r="FA187" s="165"/>
      <c r="FB187" s="165"/>
      <c r="FC187" s="165"/>
      <c r="FD187" s="165"/>
      <c r="FE187" s="165"/>
      <c r="FF187" s="165"/>
      <c r="FG187" s="165"/>
      <c r="FH187" s="165"/>
      <c r="FI187" s="165"/>
      <c r="FJ187" s="165"/>
      <c r="FK187" s="165"/>
      <c r="FL187" s="165"/>
      <c r="FM187" s="165"/>
      <c r="FN187" s="165"/>
      <c r="FO187" s="165"/>
      <c r="FP187" s="165"/>
      <c r="FQ187" s="165"/>
      <c r="FR187" s="165"/>
      <c r="FS187" s="165"/>
      <c r="FT187" s="165"/>
      <c r="FU187" s="165"/>
      <c r="FV187" s="165"/>
      <c r="FW187" s="165"/>
      <c r="FX187" s="165"/>
      <c r="FY187" s="165"/>
      <c r="FZ187" s="165"/>
      <c r="GA187" s="165"/>
      <c r="GB187" s="165"/>
      <c r="GC187" s="165"/>
      <c r="GD187" s="165"/>
      <c r="GE187" s="165"/>
      <c r="GF187" s="165"/>
      <c r="GG187" s="165"/>
      <c r="GH187" s="165"/>
      <c r="GI187" s="165"/>
      <c r="GJ187" s="165"/>
      <c r="GK187" s="165"/>
      <c r="GL187" s="165"/>
      <c r="GM187" s="165"/>
      <c r="GN187" s="165"/>
      <c r="GO187" s="165"/>
      <c r="GP187" s="165"/>
      <c r="GQ187" s="165"/>
      <c r="GR187" s="165"/>
      <c r="GS187" s="165"/>
      <c r="GT187" s="165"/>
      <c r="GU187" s="165"/>
      <c r="GV187" s="165"/>
      <c r="GW187" s="165"/>
      <c r="GX187" s="165"/>
      <c r="GY187" s="165"/>
      <c r="GZ187" s="165"/>
      <c r="HA187" s="165"/>
      <c r="HB187" s="165"/>
      <c r="HC187" s="165"/>
      <c r="HD187" s="165"/>
      <c r="HE187" s="165"/>
      <c r="HF187" s="165"/>
      <c r="HG187" s="165"/>
      <c r="HH187" s="165"/>
      <c r="HI187" s="165"/>
      <c r="HJ187" s="165"/>
      <c r="HK187" s="165"/>
      <c r="HL187" s="165"/>
      <c r="HM187" s="165"/>
      <c r="HN187" s="165"/>
      <c r="HO187" s="165"/>
      <c r="HP187" s="165"/>
      <c r="HQ187" s="165"/>
      <c r="HR187" s="165"/>
      <c r="HS187" s="165"/>
      <c r="HT187" s="165"/>
      <c r="HU187" s="165"/>
      <c r="HV187" s="165"/>
      <c r="HW187" s="165"/>
      <c r="HX187" s="165"/>
      <c r="HY187" s="165"/>
      <c r="HZ187" s="165"/>
      <c r="IA187" s="165"/>
      <c r="IB187" s="165"/>
      <c r="IC187" s="165"/>
      <c r="ID187" s="165"/>
      <c r="IE187" s="165"/>
      <c r="IF187" s="165"/>
      <c r="IG187" s="165"/>
      <c r="IH187" s="165"/>
      <c r="II187" s="165"/>
      <c r="IJ187" s="165"/>
      <c r="IK187" s="165"/>
      <c r="IL187" s="165"/>
      <c r="IM187" s="165"/>
      <c r="IN187" s="165"/>
      <c r="IO187" s="165"/>
      <c r="IP187" s="165"/>
      <c r="IQ187" s="165"/>
      <c r="IR187" s="165"/>
      <c r="IS187" s="165"/>
      <c r="IT187" s="165"/>
      <c r="IU187" s="165"/>
      <c r="IV187" s="165"/>
    </row>
    <row r="188" spans="1:256" ht="43.5" x14ac:dyDescent="0.25">
      <c r="A188" s="19"/>
      <c r="B188" s="348" t="s">
        <v>65</v>
      </c>
      <c r="C188" s="109" t="s">
        <v>66</v>
      </c>
      <c r="D188" s="109" t="s">
        <v>67</v>
      </c>
      <c r="E188" s="109" t="s">
        <v>23</v>
      </c>
      <c r="F188" s="109" t="s">
        <v>134</v>
      </c>
      <c r="G188" s="108"/>
      <c r="H188" s="312">
        <f>H191</f>
        <v>85.4</v>
      </c>
      <c r="K188" s="261"/>
    </row>
    <row r="189" spans="1:256" x14ac:dyDescent="0.25">
      <c r="A189" s="18"/>
      <c r="B189" s="21" t="s">
        <v>54</v>
      </c>
      <c r="C189" s="26" t="s">
        <v>66</v>
      </c>
      <c r="D189" s="26" t="s">
        <v>69</v>
      </c>
      <c r="E189" s="26" t="s">
        <v>23</v>
      </c>
      <c r="F189" s="26" t="s">
        <v>134</v>
      </c>
      <c r="G189" s="27"/>
      <c r="H189" s="313">
        <f>H190</f>
        <v>85.4</v>
      </c>
      <c r="K189" s="261"/>
    </row>
    <row r="190" spans="1:256" ht="30" x14ac:dyDescent="0.25">
      <c r="A190" s="18"/>
      <c r="B190" s="21" t="s">
        <v>70</v>
      </c>
      <c r="C190" s="26" t="s">
        <v>66</v>
      </c>
      <c r="D190" s="26" t="s">
        <v>69</v>
      </c>
      <c r="E190" s="26" t="s">
        <v>23</v>
      </c>
      <c r="F190" s="26" t="s">
        <v>148</v>
      </c>
      <c r="G190" s="27"/>
      <c r="H190" s="313">
        <f>H191</f>
        <v>85.4</v>
      </c>
      <c r="K190" s="261"/>
    </row>
    <row r="191" spans="1:256" ht="16.5" customHeight="1" x14ac:dyDescent="0.25">
      <c r="A191" s="18"/>
      <c r="B191" s="241" t="s">
        <v>71</v>
      </c>
      <c r="C191" s="26" t="s">
        <v>66</v>
      </c>
      <c r="D191" s="26" t="s">
        <v>69</v>
      </c>
      <c r="E191" s="26" t="s">
        <v>23</v>
      </c>
      <c r="F191" s="26" t="s">
        <v>148</v>
      </c>
      <c r="G191" s="27" t="s">
        <v>72</v>
      </c>
      <c r="H191" s="313">
        <f>прил._5!K29</f>
        <v>85.4</v>
      </c>
      <c r="K191" s="261"/>
    </row>
    <row r="192" spans="1:256" ht="25.5" hidden="1" customHeight="1" x14ac:dyDescent="0.25">
      <c r="A192" s="18"/>
      <c r="B192" s="241" t="s">
        <v>192</v>
      </c>
      <c r="C192" s="26" t="s">
        <v>188</v>
      </c>
      <c r="D192" s="26" t="s">
        <v>67</v>
      </c>
      <c r="E192" s="26" t="s">
        <v>23</v>
      </c>
      <c r="F192" s="26" t="s">
        <v>134</v>
      </c>
      <c r="G192" s="27"/>
      <c r="H192" s="313" t="e">
        <f>H194+H196</f>
        <v>#REF!</v>
      </c>
      <c r="K192" s="261"/>
    </row>
    <row r="193" spans="1:17" ht="30" hidden="1" x14ac:dyDescent="0.25">
      <c r="A193" s="18"/>
      <c r="B193" s="241" t="s">
        <v>190</v>
      </c>
      <c r="C193" s="26" t="s">
        <v>188</v>
      </c>
      <c r="D193" s="26" t="s">
        <v>95</v>
      </c>
      <c r="E193" s="26" t="s">
        <v>23</v>
      </c>
      <c r="F193" s="26" t="s">
        <v>189</v>
      </c>
      <c r="G193" s="27"/>
      <c r="H193" s="313" t="e">
        <f>H194</f>
        <v>#REF!</v>
      </c>
      <c r="K193" s="261"/>
    </row>
    <row r="194" spans="1:17" ht="32.25" hidden="1" customHeight="1" x14ac:dyDescent="0.25">
      <c r="A194" s="18"/>
      <c r="B194" s="241" t="s">
        <v>81</v>
      </c>
      <c r="C194" s="26" t="s">
        <v>188</v>
      </c>
      <c r="D194" s="26" t="s">
        <v>95</v>
      </c>
      <c r="E194" s="26" t="s">
        <v>23</v>
      </c>
      <c r="F194" s="26" t="s">
        <v>189</v>
      </c>
      <c r="G194" s="27" t="s">
        <v>82</v>
      </c>
      <c r="H194" s="313" t="e">
        <f>прил._5!#REF!</f>
        <v>#REF!</v>
      </c>
      <c r="K194" s="261"/>
    </row>
    <row r="195" spans="1:17" ht="32.25" hidden="1" customHeight="1" x14ac:dyDescent="0.25">
      <c r="A195" s="18"/>
      <c r="B195" s="241" t="s">
        <v>191</v>
      </c>
      <c r="C195" s="26" t="s">
        <v>188</v>
      </c>
      <c r="D195" s="26" t="s">
        <v>89</v>
      </c>
      <c r="E195" s="26" t="s">
        <v>23</v>
      </c>
      <c r="F195" s="26" t="s">
        <v>189</v>
      </c>
      <c r="G195" s="27"/>
      <c r="H195" s="313" t="e">
        <f>H196</f>
        <v>#REF!</v>
      </c>
      <c r="K195" s="261"/>
    </row>
    <row r="196" spans="1:17" ht="32.25" hidden="1" customHeight="1" x14ac:dyDescent="0.25">
      <c r="A196" s="18"/>
      <c r="B196" s="241" t="s">
        <v>81</v>
      </c>
      <c r="C196" s="26" t="s">
        <v>188</v>
      </c>
      <c r="D196" s="26" t="s">
        <v>89</v>
      </c>
      <c r="E196" s="26" t="s">
        <v>23</v>
      </c>
      <c r="F196" s="26" t="s">
        <v>189</v>
      </c>
      <c r="G196" s="27" t="s">
        <v>82</v>
      </c>
      <c r="H196" s="313" t="e">
        <f>прил._5!#REF!</f>
        <v>#REF!</v>
      </c>
      <c r="K196" s="261"/>
    </row>
    <row r="197" spans="1:17" ht="32.25" customHeight="1" x14ac:dyDescent="0.25">
      <c r="A197" s="18"/>
      <c r="B197" s="83" t="s">
        <v>301</v>
      </c>
      <c r="C197" s="69" t="s">
        <v>296</v>
      </c>
      <c r="D197" s="69" t="s">
        <v>67</v>
      </c>
      <c r="E197" s="69" t="s">
        <v>23</v>
      </c>
      <c r="F197" s="69" t="s">
        <v>134</v>
      </c>
      <c r="G197" s="69"/>
      <c r="H197" s="312">
        <f>H198</f>
        <v>300</v>
      </c>
      <c r="K197" s="261"/>
    </row>
    <row r="198" spans="1:17" ht="32.25" customHeight="1" x14ac:dyDescent="0.25">
      <c r="A198" s="18"/>
      <c r="B198" s="83" t="s">
        <v>179</v>
      </c>
      <c r="C198" s="231" t="s">
        <v>296</v>
      </c>
      <c r="D198" s="231" t="s">
        <v>159</v>
      </c>
      <c r="E198" s="231" t="s">
        <v>23</v>
      </c>
      <c r="F198" s="231" t="s">
        <v>134</v>
      </c>
      <c r="G198" s="231"/>
      <c r="H198" s="313">
        <f>H199</f>
        <v>300</v>
      </c>
      <c r="K198" s="261"/>
    </row>
    <row r="199" spans="1:17" ht="32.25" customHeight="1" x14ac:dyDescent="0.25">
      <c r="A199" s="18"/>
      <c r="B199" s="83" t="s">
        <v>302</v>
      </c>
      <c r="C199" s="231" t="s">
        <v>296</v>
      </c>
      <c r="D199" s="231" t="s">
        <v>159</v>
      </c>
      <c r="E199" s="231" t="s">
        <v>23</v>
      </c>
      <c r="F199" s="231" t="s">
        <v>297</v>
      </c>
      <c r="G199" s="231"/>
      <c r="H199" s="313">
        <f>H200</f>
        <v>300</v>
      </c>
      <c r="K199" s="261"/>
    </row>
    <row r="200" spans="1:17" ht="32.25" customHeight="1" x14ac:dyDescent="0.25">
      <c r="A200" s="18"/>
      <c r="B200" s="83" t="s">
        <v>83</v>
      </c>
      <c r="C200" s="231" t="s">
        <v>296</v>
      </c>
      <c r="D200" s="231" t="s">
        <v>159</v>
      </c>
      <c r="E200" s="231" t="s">
        <v>23</v>
      </c>
      <c r="F200" s="231" t="s">
        <v>297</v>
      </c>
      <c r="G200" s="231" t="s">
        <v>84</v>
      </c>
      <c r="H200" s="313">
        <f>прил._5!K56</f>
        <v>300</v>
      </c>
      <c r="K200" s="261"/>
    </row>
    <row r="201" spans="1:17" ht="32.25" customHeight="1" x14ac:dyDescent="0.25">
      <c r="A201" s="314"/>
      <c r="B201" s="82"/>
      <c r="C201" s="87"/>
      <c r="D201" s="87"/>
      <c r="E201" s="87"/>
      <c r="F201" s="87"/>
      <c r="G201" s="87"/>
      <c r="H201" s="315"/>
      <c r="K201" s="261"/>
    </row>
    <row r="202" spans="1:17" ht="32.25" customHeight="1" x14ac:dyDescent="0.3">
      <c r="A202" s="34"/>
      <c r="B202" s="377" t="s">
        <v>307</v>
      </c>
      <c r="C202" s="378"/>
      <c r="D202" s="378"/>
      <c r="E202" s="378"/>
      <c r="F202" s="378"/>
      <c r="G202" s="378"/>
      <c r="H202" s="378"/>
      <c r="K202" s="261"/>
    </row>
    <row r="203" spans="1:17" ht="32.25" customHeight="1" x14ac:dyDescent="0.25">
      <c r="A203" s="34"/>
      <c r="B203" s="28"/>
      <c r="C203" s="112"/>
      <c r="D203" s="112"/>
      <c r="E203" s="112"/>
      <c r="F203" s="112"/>
      <c r="G203" s="112"/>
      <c r="H203" s="272"/>
      <c r="K203" s="261"/>
    </row>
    <row r="204" spans="1:17" x14ac:dyDescent="0.25">
      <c r="G204" s="15"/>
      <c r="K204" s="261"/>
      <c r="O204" s="261"/>
      <c r="P204" s="261"/>
      <c r="Q204" s="261"/>
    </row>
    <row r="205" spans="1:17" x14ac:dyDescent="0.25">
      <c r="B205" s="31"/>
      <c r="C205" s="31"/>
      <c r="D205" s="31"/>
      <c r="E205" s="31"/>
      <c r="F205" s="31"/>
      <c r="G205" s="133"/>
      <c r="K205" s="261"/>
      <c r="O205" s="261"/>
      <c r="P205" s="261"/>
      <c r="Q205" s="261"/>
    </row>
    <row r="206" spans="1:17" x14ac:dyDescent="0.25">
      <c r="K206" s="261"/>
      <c r="O206" s="261"/>
      <c r="P206" s="261"/>
      <c r="Q206" s="261"/>
    </row>
    <row r="207" spans="1:17" x14ac:dyDescent="0.25">
      <c r="K207" s="261"/>
    </row>
  </sheetData>
  <mergeCells count="14">
    <mergeCell ref="C13:F13"/>
    <mergeCell ref="C14:F14"/>
    <mergeCell ref="B202:H202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8"/>
  <sheetViews>
    <sheetView tabSelected="1" view="pageBreakPreview" topLeftCell="A154" zoomScaleNormal="91" zoomScaleSheetLayoutView="100" workbookViewId="0">
      <selection activeCell="L167" sqref="L167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5.710937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80" t="s">
        <v>308</v>
      </c>
      <c r="D1" s="380"/>
      <c r="E1" s="380"/>
      <c r="F1" s="380"/>
      <c r="G1" s="380"/>
      <c r="H1" s="380"/>
      <c r="I1" s="380"/>
      <c r="J1" s="380"/>
      <c r="K1" s="380"/>
    </row>
    <row r="2" spans="1:17" x14ac:dyDescent="0.25">
      <c r="C2" s="380" t="s">
        <v>0</v>
      </c>
      <c r="D2" s="380"/>
      <c r="E2" s="380"/>
      <c r="F2" s="380"/>
      <c r="G2" s="380"/>
      <c r="H2" s="380"/>
      <c r="I2" s="380"/>
      <c r="J2" s="380"/>
      <c r="K2" s="380"/>
    </row>
    <row r="3" spans="1:17" x14ac:dyDescent="0.25">
      <c r="C3" s="380" t="s">
        <v>1</v>
      </c>
      <c r="D3" s="380"/>
      <c r="E3" s="380"/>
      <c r="F3" s="380"/>
      <c r="G3" s="380"/>
      <c r="H3" s="380"/>
      <c r="I3" s="380"/>
      <c r="J3" s="380"/>
      <c r="K3" s="380"/>
    </row>
    <row r="4" spans="1:17" x14ac:dyDescent="0.25">
      <c r="C4" s="380" t="s">
        <v>2</v>
      </c>
      <c r="D4" s="380"/>
      <c r="E4" s="380"/>
      <c r="F4" s="380"/>
      <c r="G4" s="380"/>
      <c r="H4" s="380"/>
      <c r="I4" s="380"/>
      <c r="J4" s="380"/>
      <c r="K4" s="380"/>
    </row>
    <row r="5" spans="1:17" x14ac:dyDescent="0.25">
      <c r="C5" s="326"/>
      <c r="D5" s="326"/>
      <c r="E5" s="326"/>
      <c r="F5" s="326"/>
      <c r="G5" s="326"/>
      <c r="H5" s="326"/>
      <c r="I5" s="326"/>
      <c r="J5" s="326"/>
      <c r="K5" s="326" t="s">
        <v>365</v>
      </c>
    </row>
    <row r="6" spans="1:17" x14ac:dyDescent="0.25">
      <c r="B6"/>
      <c r="C6" s="380" t="s">
        <v>205</v>
      </c>
      <c r="D6" s="380"/>
      <c r="E6" s="380"/>
      <c r="F6" s="380"/>
      <c r="G6" s="380"/>
      <c r="H6" s="380"/>
      <c r="I6" s="380"/>
      <c r="J6" s="380"/>
      <c r="K6" s="380"/>
    </row>
    <row r="7" spans="1:17" x14ac:dyDescent="0.25">
      <c r="C7" s="380" t="s">
        <v>0</v>
      </c>
      <c r="D7" s="380"/>
      <c r="E7" s="380"/>
      <c r="F7" s="380"/>
      <c r="G7" s="380"/>
      <c r="H7" s="380"/>
      <c r="I7" s="380"/>
      <c r="J7" s="380"/>
      <c r="K7" s="380"/>
      <c r="P7" s="193"/>
      <c r="Q7" s="193"/>
    </row>
    <row r="8" spans="1:17" x14ac:dyDescent="0.25">
      <c r="C8" s="380" t="s">
        <v>1</v>
      </c>
      <c r="D8" s="380"/>
      <c r="E8" s="380"/>
      <c r="F8" s="380"/>
      <c r="G8" s="380"/>
      <c r="H8" s="380"/>
      <c r="I8" s="380"/>
      <c r="J8" s="380"/>
      <c r="K8" s="380"/>
    </row>
    <row r="9" spans="1:17" x14ac:dyDescent="0.25">
      <c r="C9" s="380" t="s">
        <v>2</v>
      </c>
      <c r="D9" s="380"/>
      <c r="E9" s="380"/>
      <c r="F9" s="380"/>
      <c r="G9" s="380"/>
      <c r="H9" s="380"/>
      <c r="I9" s="380"/>
      <c r="J9" s="380"/>
      <c r="K9" s="380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80"/>
      <c r="D11" s="380"/>
      <c r="E11" s="380"/>
      <c r="F11" s="380"/>
      <c r="G11" s="380"/>
      <c r="H11" s="380"/>
      <c r="I11" s="380"/>
      <c r="J11" s="380"/>
      <c r="K11" s="380"/>
    </row>
    <row r="12" spans="1:17" x14ac:dyDescent="0.25">
      <c r="A12" s="381" t="s">
        <v>305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7" ht="6" customHeight="1" x14ac:dyDescent="0.25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4" t="s">
        <v>32</v>
      </c>
      <c r="G15" s="385"/>
      <c r="H15" s="385"/>
      <c r="I15" s="386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7">
        <v>6</v>
      </c>
      <c r="G16" s="388"/>
      <c r="H16" s="388"/>
      <c r="I16" s="389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90"/>
      <c r="G17" s="391"/>
      <c r="H17" s="391"/>
      <c r="I17" s="392"/>
      <c r="J17" s="107"/>
      <c r="K17" s="249">
        <f>K30+K18</f>
        <v>38493.300000000003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31.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K31+K78+K85+K103+K127+K148+K154+K168+K179+K185+K191</f>
        <v>38397.9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11084.900000000001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672.2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672.2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672.2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672.2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f>853.1-180.9</f>
        <v>672.2</v>
      </c>
      <c r="L36" s="189"/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5571.7000000000007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5571.7000000000007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5496.1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5496.1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f>3427.5+500</f>
        <v>3927.5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f>1351.5+200</f>
        <v>1551.5</v>
      </c>
      <c r="L42" s="182">
        <v>200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K63+K67+K71+K74</f>
        <v>4531</v>
      </c>
      <c r="L62" s="189"/>
      <c r="M62" s="185"/>
      <c r="N62" s="185"/>
    </row>
    <row r="63" spans="1:14" ht="3" customHeight="1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0</v>
      </c>
    </row>
    <row r="64" spans="1:14" hidden="1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0</v>
      </c>
    </row>
    <row r="65" spans="1:256" s="31" customFormat="1" hidden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0</v>
      </c>
      <c r="L65" s="345"/>
      <c r="M65" s="187"/>
      <c r="N65" s="187"/>
    </row>
    <row r="66" spans="1:256" hidden="1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f>14.4-14.4</f>
        <v>0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6.5</v>
      </c>
    </row>
    <row r="68" spans="1:256" x14ac:dyDescent="0.25">
      <c r="A68" s="36"/>
      <c r="B68" s="158" t="s">
        <v>357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6.5</v>
      </c>
    </row>
    <row r="69" spans="1:256" ht="58.5" customHeight="1" x14ac:dyDescent="0.25">
      <c r="A69" s="36"/>
      <c r="B69" s="158" t="s">
        <v>195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6.5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f>146.5-100-40</f>
        <v>6.5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4424.5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4424.5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992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5219.6+653.2-828.3-620</f>
        <v>4424.5</v>
      </c>
      <c r="L73" s="182">
        <v>-620</v>
      </c>
    </row>
    <row r="74" spans="1:256" ht="15.75" x14ac:dyDescent="0.25">
      <c r="A74" s="36"/>
      <c r="B74" s="349" t="s">
        <v>363</v>
      </c>
      <c r="C74" s="38">
        <v>992</v>
      </c>
      <c r="D74" s="231" t="s">
        <v>22</v>
      </c>
      <c r="E74" s="231" t="s">
        <v>41</v>
      </c>
      <c r="F74" s="40" t="s">
        <v>361</v>
      </c>
      <c r="G74" s="41" t="s">
        <v>76</v>
      </c>
      <c r="H74" s="41" t="s">
        <v>23</v>
      </c>
      <c r="I74" s="42" t="s">
        <v>180</v>
      </c>
      <c r="J74" s="231"/>
      <c r="K74" s="242">
        <f>K75</f>
        <v>100</v>
      </c>
    </row>
    <row r="75" spans="1:256" ht="15.75" x14ac:dyDescent="0.25">
      <c r="A75" s="36"/>
      <c r="B75" s="233" t="s">
        <v>362</v>
      </c>
      <c r="C75" s="38">
        <v>992</v>
      </c>
      <c r="D75" s="231" t="s">
        <v>22</v>
      </c>
      <c r="E75" s="231" t="s">
        <v>41</v>
      </c>
      <c r="F75" s="40" t="s">
        <v>361</v>
      </c>
      <c r="G75" s="41" t="s">
        <v>76</v>
      </c>
      <c r="H75" s="41" t="s">
        <v>23</v>
      </c>
      <c r="I75" s="42" t="s">
        <v>180</v>
      </c>
      <c r="J75" s="231"/>
      <c r="K75" s="242">
        <f>K76</f>
        <v>100</v>
      </c>
    </row>
    <row r="76" spans="1:256" ht="15.75" x14ac:dyDescent="0.25">
      <c r="A76" s="36"/>
      <c r="B76" s="233" t="s">
        <v>179</v>
      </c>
      <c r="C76" s="38">
        <v>992</v>
      </c>
      <c r="D76" s="231" t="s">
        <v>22</v>
      </c>
      <c r="E76" s="231" t="s">
        <v>41</v>
      </c>
      <c r="F76" s="40" t="s">
        <v>361</v>
      </c>
      <c r="G76" s="41" t="s">
        <v>76</v>
      </c>
      <c r="H76" s="41" t="s">
        <v>23</v>
      </c>
      <c r="I76" s="42" t="s">
        <v>180</v>
      </c>
      <c r="J76" s="231"/>
      <c r="K76" s="242">
        <f>K77</f>
        <v>100</v>
      </c>
    </row>
    <row r="77" spans="1:256" ht="15.75" x14ac:dyDescent="0.25">
      <c r="A77" s="36"/>
      <c r="B77" s="233" t="s">
        <v>364</v>
      </c>
      <c r="C77" s="38">
        <v>992</v>
      </c>
      <c r="D77" s="231" t="s">
        <v>22</v>
      </c>
      <c r="E77" s="231" t="s">
        <v>41</v>
      </c>
      <c r="F77" s="40" t="s">
        <v>361</v>
      </c>
      <c r="G77" s="41" t="s">
        <v>76</v>
      </c>
      <c r="H77" s="41" t="s">
        <v>23</v>
      </c>
      <c r="I77" s="42" t="s">
        <v>180</v>
      </c>
      <c r="J77" s="231" t="s">
        <v>360</v>
      </c>
      <c r="K77" s="242">
        <v>100</v>
      </c>
      <c r="L77" s="182">
        <v>100</v>
      </c>
    </row>
    <row r="78" spans="1:256" s="73" customFormat="1" ht="14.25" x14ac:dyDescent="0.2">
      <c r="A78" s="66"/>
      <c r="B78" s="67" t="s">
        <v>34</v>
      </c>
      <c r="C78" s="68">
        <v>992</v>
      </c>
      <c r="D78" s="69" t="s">
        <v>24</v>
      </c>
      <c r="E78" s="69" t="s">
        <v>23</v>
      </c>
      <c r="F78" s="70"/>
      <c r="G78" s="71"/>
      <c r="H78" s="71"/>
      <c r="I78" s="72"/>
      <c r="J78" s="69"/>
      <c r="K78" s="249">
        <f>K83+K84</f>
        <v>259.8</v>
      </c>
      <c r="L78" s="189"/>
      <c r="M78" s="185"/>
      <c r="N78" s="185"/>
    </row>
    <row r="79" spans="1:256" ht="21.75" customHeight="1" x14ac:dyDescent="0.25">
      <c r="A79" s="36"/>
      <c r="B79" s="232" t="s">
        <v>10</v>
      </c>
      <c r="C79" s="38">
        <v>992</v>
      </c>
      <c r="D79" s="231" t="s">
        <v>24</v>
      </c>
      <c r="E79" s="231" t="s">
        <v>26</v>
      </c>
      <c r="F79" s="40"/>
      <c r="G79" s="41"/>
      <c r="H79" s="41"/>
      <c r="I79" s="42"/>
      <c r="J79" s="231"/>
      <c r="K79" s="242">
        <f>K78</f>
        <v>259.8</v>
      </c>
    </row>
    <row r="80" spans="1:256" x14ac:dyDescent="0.25">
      <c r="A80" s="36"/>
      <c r="B80" s="77" t="s">
        <v>257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67</v>
      </c>
      <c r="H80" s="41" t="s">
        <v>23</v>
      </c>
      <c r="I80" s="42" t="s">
        <v>68</v>
      </c>
      <c r="J80" s="39"/>
      <c r="K80" s="242">
        <f>K78</f>
        <v>259.8</v>
      </c>
    </row>
    <row r="81" spans="1:14" ht="21" customHeight="1" x14ac:dyDescent="0.25">
      <c r="A81" s="36"/>
      <c r="B81" s="77" t="s">
        <v>173</v>
      </c>
      <c r="C81" s="38">
        <v>992</v>
      </c>
      <c r="D81" s="39" t="s">
        <v>24</v>
      </c>
      <c r="E81" s="39" t="s">
        <v>26</v>
      </c>
      <c r="F81" s="40" t="s">
        <v>80</v>
      </c>
      <c r="G81" s="41" t="s">
        <v>76</v>
      </c>
      <c r="H81" s="41" t="s">
        <v>23</v>
      </c>
      <c r="I81" s="42" t="s">
        <v>68</v>
      </c>
      <c r="J81" s="39"/>
      <c r="K81" s="242">
        <f>K78</f>
        <v>259.8</v>
      </c>
    </row>
    <row r="82" spans="1:14" ht="30" x14ac:dyDescent="0.25">
      <c r="A82" s="36"/>
      <c r="B82" s="77" t="s">
        <v>35</v>
      </c>
      <c r="C82" s="38">
        <v>992</v>
      </c>
      <c r="D82" s="39" t="s">
        <v>24</v>
      </c>
      <c r="E82" s="39" t="s">
        <v>26</v>
      </c>
      <c r="F82" s="40" t="s">
        <v>80</v>
      </c>
      <c r="G82" s="41" t="s">
        <v>76</v>
      </c>
      <c r="H82" s="41" t="s">
        <v>23</v>
      </c>
      <c r="I82" s="42" t="s">
        <v>152</v>
      </c>
      <c r="J82" s="39"/>
      <c r="K82" s="242">
        <f>K83+K84</f>
        <v>259.8</v>
      </c>
    </row>
    <row r="83" spans="1:14" ht="60" x14ac:dyDescent="0.25">
      <c r="A83" s="36"/>
      <c r="B83" s="77" t="s">
        <v>77</v>
      </c>
      <c r="C83" s="38">
        <v>992</v>
      </c>
      <c r="D83" s="39" t="s">
        <v>24</v>
      </c>
      <c r="E83" s="39" t="s">
        <v>26</v>
      </c>
      <c r="F83" s="40" t="s">
        <v>80</v>
      </c>
      <c r="G83" s="41" t="s">
        <v>76</v>
      </c>
      <c r="H83" s="41" t="s">
        <v>23</v>
      </c>
      <c r="I83" s="42" t="s">
        <v>152</v>
      </c>
      <c r="J83" s="39" t="s">
        <v>78</v>
      </c>
      <c r="K83" s="318">
        <f>246+13.8</f>
        <v>259.8</v>
      </c>
    </row>
    <row r="84" spans="1:14" ht="4.5" customHeight="1" x14ac:dyDescent="0.25">
      <c r="A84" s="36"/>
      <c r="B84" s="77" t="s">
        <v>81</v>
      </c>
      <c r="C84" s="38">
        <v>992</v>
      </c>
      <c r="D84" s="39" t="s">
        <v>24</v>
      </c>
      <c r="E84" s="39" t="s">
        <v>26</v>
      </c>
      <c r="F84" s="40" t="s">
        <v>80</v>
      </c>
      <c r="G84" s="41" t="s">
        <v>76</v>
      </c>
      <c r="H84" s="41" t="s">
        <v>23</v>
      </c>
      <c r="I84" s="42" t="s">
        <v>152</v>
      </c>
      <c r="J84" s="39" t="s">
        <v>82</v>
      </c>
      <c r="K84" s="318">
        <v>0</v>
      </c>
    </row>
    <row r="85" spans="1:14" s="73" customFormat="1" ht="39.75" customHeight="1" x14ac:dyDescent="0.2">
      <c r="A85" s="66"/>
      <c r="B85" s="81" t="s">
        <v>11</v>
      </c>
      <c r="C85" s="68">
        <v>992</v>
      </c>
      <c r="D85" s="69" t="s">
        <v>26</v>
      </c>
      <c r="E85" s="69" t="s">
        <v>23</v>
      </c>
      <c r="F85" s="70"/>
      <c r="G85" s="71"/>
      <c r="H85" s="71"/>
      <c r="I85" s="72"/>
      <c r="J85" s="69"/>
      <c r="K85" s="249">
        <f>K86+K95</f>
        <v>40</v>
      </c>
      <c r="L85" s="189"/>
      <c r="M85" s="185"/>
      <c r="N85" s="185"/>
    </row>
    <row r="86" spans="1:14" ht="45" customHeight="1" x14ac:dyDescent="0.25">
      <c r="A86" s="36"/>
      <c r="B86" s="43" t="s">
        <v>333</v>
      </c>
      <c r="C86" s="38">
        <v>992</v>
      </c>
      <c r="D86" s="231" t="s">
        <v>26</v>
      </c>
      <c r="E86" s="231" t="s">
        <v>100</v>
      </c>
      <c r="F86" s="40"/>
      <c r="G86" s="41"/>
      <c r="H86" s="41"/>
      <c r="I86" s="42"/>
      <c r="J86" s="231"/>
      <c r="K86" s="242">
        <f>K90+K91</f>
        <v>20</v>
      </c>
    </row>
    <row r="87" spans="1:14" ht="33" customHeight="1" x14ac:dyDescent="0.25">
      <c r="A87" s="36"/>
      <c r="B87" s="43" t="s">
        <v>272</v>
      </c>
      <c r="C87" s="38">
        <v>992</v>
      </c>
      <c r="D87" s="39" t="s">
        <v>26</v>
      </c>
      <c r="E87" s="39" t="s">
        <v>100</v>
      </c>
      <c r="F87" s="40" t="s">
        <v>30</v>
      </c>
      <c r="G87" s="41" t="s">
        <v>67</v>
      </c>
      <c r="H87" s="41" t="s">
        <v>23</v>
      </c>
      <c r="I87" s="42" t="s">
        <v>134</v>
      </c>
      <c r="J87" s="39"/>
      <c r="K87" s="242">
        <f>K90</f>
        <v>20</v>
      </c>
    </row>
    <row r="88" spans="1:14" ht="45.75" customHeight="1" x14ac:dyDescent="0.25">
      <c r="A88" s="36"/>
      <c r="B88" s="43" t="s">
        <v>174</v>
      </c>
      <c r="C88" s="38">
        <v>992</v>
      </c>
      <c r="D88" s="39" t="s">
        <v>26</v>
      </c>
      <c r="E88" s="39" t="s">
        <v>100</v>
      </c>
      <c r="F88" s="40" t="s">
        <v>30</v>
      </c>
      <c r="G88" s="41" t="s">
        <v>76</v>
      </c>
      <c r="H88" s="41" t="s">
        <v>23</v>
      </c>
      <c r="I88" s="42" t="s">
        <v>134</v>
      </c>
      <c r="J88" s="39"/>
      <c r="K88" s="242">
        <f>K90</f>
        <v>20</v>
      </c>
    </row>
    <row r="89" spans="1:14" ht="62.25" customHeight="1" x14ac:dyDescent="0.25">
      <c r="A89" s="36"/>
      <c r="B89" s="84" t="s">
        <v>273</v>
      </c>
      <c r="C89" s="38">
        <v>992</v>
      </c>
      <c r="D89" s="39" t="s">
        <v>26</v>
      </c>
      <c r="E89" s="39" t="s">
        <v>100</v>
      </c>
      <c r="F89" s="40" t="s">
        <v>30</v>
      </c>
      <c r="G89" s="41" t="s">
        <v>76</v>
      </c>
      <c r="H89" s="41" t="s">
        <v>23</v>
      </c>
      <c r="I89" s="42" t="s">
        <v>154</v>
      </c>
      <c r="J89" s="39"/>
      <c r="K89" s="242">
        <f>K90</f>
        <v>20</v>
      </c>
    </row>
    <row r="90" spans="1:14" ht="36.75" customHeight="1" x14ac:dyDescent="0.25">
      <c r="A90" s="156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30</v>
      </c>
      <c r="G90" s="264" t="s">
        <v>76</v>
      </c>
      <c r="H90" s="264" t="s">
        <v>23</v>
      </c>
      <c r="I90" s="202" t="s">
        <v>154</v>
      </c>
      <c r="J90" s="177" t="s">
        <v>82</v>
      </c>
      <c r="K90" s="310">
        <v>20</v>
      </c>
    </row>
    <row r="91" spans="1:14" ht="2.25" customHeight="1" x14ac:dyDescent="0.25">
      <c r="A91" s="301"/>
      <c r="B91" s="83" t="s">
        <v>289</v>
      </c>
      <c r="C91" s="157">
        <v>992</v>
      </c>
      <c r="D91" s="177" t="s">
        <v>26</v>
      </c>
      <c r="E91" s="177" t="s">
        <v>100</v>
      </c>
      <c r="F91" s="263" t="s">
        <v>46</v>
      </c>
      <c r="G91" s="264" t="s">
        <v>67</v>
      </c>
      <c r="H91" s="264" t="s">
        <v>23</v>
      </c>
      <c r="I91" s="202" t="s">
        <v>134</v>
      </c>
      <c r="J91" s="177"/>
      <c r="K91" s="310">
        <f>K92</f>
        <v>0</v>
      </c>
    </row>
    <row r="92" spans="1:14" hidden="1" x14ac:dyDescent="0.25">
      <c r="A92" s="301"/>
      <c r="B92" s="83" t="s">
        <v>290</v>
      </c>
      <c r="C92" s="157">
        <v>992</v>
      </c>
      <c r="D92" s="177" t="s">
        <v>26</v>
      </c>
      <c r="E92" s="177" t="s">
        <v>100</v>
      </c>
      <c r="F92" s="263" t="s">
        <v>46</v>
      </c>
      <c r="G92" s="264" t="s">
        <v>76</v>
      </c>
      <c r="H92" s="264" t="s">
        <v>23</v>
      </c>
      <c r="I92" s="202" t="s">
        <v>134</v>
      </c>
      <c r="J92" s="177"/>
      <c r="K92" s="310">
        <f>K93</f>
        <v>0</v>
      </c>
    </row>
    <row r="93" spans="1:14" ht="51" hidden="1" customHeight="1" x14ac:dyDescent="0.25">
      <c r="A93" s="301"/>
      <c r="B93" s="83" t="s">
        <v>291</v>
      </c>
      <c r="C93" s="157">
        <v>992</v>
      </c>
      <c r="D93" s="177" t="s">
        <v>26</v>
      </c>
      <c r="E93" s="177" t="s">
        <v>100</v>
      </c>
      <c r="F93" s="263" t="s">
        <v>46</v>
      </c>
      <c r="G93" s="264" t="s">
        <v>76</v>
      </c>
      <c r="H93" s="264" t="s">
        <v>22</v>
      </c>
      <c r="I93" s="202" t="s">
        <v>288</v>
      </c>
      <c r="J93" s="177"/>
      <c r="K93" s="310">
        <f>K94</f>
        <v>0</v>
      </c>
    </row>
    <row r="94" spans="1:14" ht="36.75" hidden="1" customHeight="1" x14ac:dyDescent="0.25">
      <c r="A94" s="301"/>
      <c r="B94" s="83" t="s">
        <v>81</v>
      </c>
      <c r="C94" s="157">
        <v>992</v>
      </c>
      <c r="D94" s="177" t="s">
        <v>26</v>
      </c>
      <c r="E94" s="177" t="s">
        <v>100</v>
      </c>
      <c r="F94" s="263" t="s">
        <v>46</v>
      </c>
      <c r="G94" s="264" t="s">
        <v>76</v>
      </c>
      <c r="H94" s="264" t="s">
        <v>22</v>
      </c>
      <c r="I94" s="202" t="s">
        <v>288</v>
      </c>
      <c r="J94" s="177" t="s">
        <v>82</v>
      </c>
      <c r="K94" s="310">
        <v>0</v>
      </c>
    </row>
    <row r="95" spans="1:14" ht="36.75" customHeight="1" x14ac:dyDescent="0.25">
      <c r="A95" s="301"/>
      <c r="B95" s="324" t="s">
        <v>12</v>
      </c>
      <c r="C95" s="302">
        <v>992</v>
      </c>
      <c r="D95" s="288" t="s">
        <v>26</v>
      </c>
      <c r="E95" s="288" t="s">
        <v>46</v>
      </c>
      <c r="F95" s="40"/>
      <c r="G95" s="41"/>
      <c r="H95" s="41"/>
      <c r="I95" s="42"/>
      <c r="J95" s="177"/>
      <c r="K95" s="310">
        <f>K98+K102</f>
        <v>20</v>
      </c>
    </row>
    <row r="96" spans="1:14" ht="1.5" customHeight="1" x14ac:dyDescent="0.25">
      <c r="A96" s="36"/>
      <c r="B96" s="83" t="s">
        <v>269</v>
      </c>
      <c r="C96" s="157">
        <v>992</v>
      </c>
      <c r="D96" s="177" t="s">
        <v>26</v>
      </c>
      <c r="E96" s="177" t="s">
        <v>46</v>
      </c>
      <c r="F96" s="263" t="s">
        <v>30</v>
      </c>
      <c r="G96" s="264" t="s">
        <v>89</v>
      </c>
      <c r="H96" s="264" t="s">
        <v>23</v>
      </c>
      <c r="I96" s="202" t="s">
        <v>134</v>
      </c>
      <c r="J96" s="177"/>
      <c r="K96" s="310">
        <f>K98</f>
        <v>0</v>
      </c>
    </row>
    <row r="97" spans="1:14" ht="51.75" hidden="1" customHeight="1" x14ac:dyDescent="0.25">
      <c r="A97" s="36"/>
      <c r="B97" s="83" t="s">
        <v>270</v>
      </c>
      <c r="C97" s="157">
        <v>992</v>
      </c>
      <c r="D97" s="177" t="s">
        <v>26</v>
      </c>
      <c r="E97" s="177" t="s">
        <v>46</v>
      </c>
      <c r="F97" s="263" t="s">
        <v>30</v>
      </c>
      <c r="G97" s="264" t="s">
        <v>89</v>
      </c>
      <c r="H97" s="264" t="s">
        <v>23</v>
      </c>
      <c r="I97" s="202" t="s">
        <v>271</v>
      </c>
      <c r="J97" s="177"/>
      <c r="K97" s="310">
        <f>K98</f>
        <v>0</v>
      </c>
    </row>
    <row r="98" spans="1:14" ht="30.75" hidden="1" customHeight="1" x14ac:dyDescent="0.25">
      <c r="A98" s="36"/>
      <c r="B98" s="83" t="s">
        <v>81</v>
      </c>
      <c r="C98" s="38">
        <v>992</v>
      </c>
      <c r="D98" s="231" t="s">
        <v>26</v>
      </c>
      <c r="E98" s="231" t="s">
        <v>46</v>
      </c>
      <c r="F98" s="263" t="s">
        <v>30</v>
      </c>
      <c r="G98" s="264" t="s">
        <v>89</v>
      </c>
      <c r="H98" s="264" t="s">
        <v>23</v>
      </c>
      <c r="I98" s="202" t="s">
        <v>271</v>
      </c>
      <c r="J98" s="231" t="s">
        <v>82</v>
      </c>
      <c r="K98" s="242">
        <v>0</v>
      </c>
    </row>
    <row r="99" spans="1:14" ht="29.25" customHeight="1" x14ac:dyDescent="0.25">
      <c r="A99" s="36"/>
      <c r="B99" s="83" t="s">
        <v>274</v>
      </c>
      <c r="C99" s="38">
        <v>992</v>
      </c>
      <c r="D99" s="231" t="s">
        <v>26</v>
      </c>
      <c r="E99" s="231" t="s">
        <v>46</v>
      </c>
      <c r="F99" s="263" t="s">
        <v>30</v>
      </c>
      <c r="G99" s="264" t="s">
        <v>67</v>
      </c>
      <c r="H99" s="264" t="s">
        <v>23</v>
      </c>
      <c r="I99" s="202" t="s">
        <v>134</v>
      </c>
      <c r="J99" s="231"/>
      <c r="K99" s="242">
        <f>K102</f>
        <v>20</v>
      </c>
    </row>
    <row r="100" spans="1:14" ht="17.25" customHeight="1" x14ac:dyDescent="0.25">
      <c r="A100" s="36"/>
      <c r="B100" s="83" t="s">
        <v>96</v>
      </c>
      <c r="C100" s="38">
        <v>992</v>
      </c>
      <c r="D100" s="39" t="s">
        <v>26</v>
      </c>
      <c r="E100" s="152" t="s">
        <v>46</v>
      </c>
      <c r="F100" s="153" t="s">
        <v>30</v>
      </c>
      <c r="G100" s="154" t="s">
        <v>91</v>
      </c>
      <c r="H100" s="154" t="s">
        <v>23</v>
      </c>
      <c r="I100" s="155" t="s">
        <v>134</v>
      </c>
      <c r="J100" s="39"/>
      <c r="K100" s="242">
        <f>K102</f>
        <v>20</v>
      </c>
    </row>
    <row r="101" spans="1:14" s="167" customFormat="1" ht="23.25" customHeight="1" x14ac:dyDescent="0.25">
      <c r="A101" s="166"/>
      <c r="B101" s="281" t="s">
        <v>249</v>
      </c>
      <c r="C101" s="38">
        <v>992</v>
      </c>
      <c r="D101" s="39" t="s">
        <v>26</v>
      </c>
      <c r="E101" s="39" t="s">
        <v>46</v>
      </c>
      <c r="F101" s="40" t="s">
        <v>30</v>
      </c>
      <c r="G101" s="41" t="s">
        <v>91</v>
      </c>
      <c r="H101" s="41" t="s">
        <v>23</v>
      </c>
      <c r="I101" s="42" t="s">
        <v>155</v>
      </c>
      <c r="J101" s="39"/>
      <c r="K101" s="242">
        <f>K102</f>
        <v>20</v>
      </c>
      <c r="L101" s="182"/>
      <c r="M101" s="188"/>
      <c r="N101" s="188"/>
    </row>
    <row r="102" spans="1:14" s="167" customFormat="1" ht="33.75" customHeight="1" x14ac:dyDescent="0.25">
      <c r="A102" s="166"/>
      <c r="B102" s="230" t="s">
        <v>112</v>
      </c>
      <c r="C102" s="38">
        <v>992</v>
      </c>
      <c r="D102" s="39" t="s">
        <v>26</v>
      </c>
      <c r="E102" s="39" t="s">
        <v>46</v>
      </c>
      <c r="F102" s="40" t="s">
        <v>30</v>
      </c>
      <c r="G102" s="41" t="s">
        <v>91</v>
      </c>
      <c r="H102" s="41" t="s">
        <v>23</v>
      </c>
      <c r="I102" s="42" t="s">
        <v>155</v>
      </c>
      <c r="J102" s="39" t="s">
        <v>113</v>
      </c>
      <c r="K102" s="242">
        <v>20</v>
      </c>
      <c r="L102" s="182"/>
      <c r="M102" s="188"/>
      <c r="N102" s="188"/>
    </row>
    <row r="103" spans="1:14" s="170" customFormat="1" ht="19.5" customHeight="1" x14ac:dyDescent="0.2">
      <c r="A103" s="168"/>
      <c r="B103" s="169" t="s">
        <v>13</v>
      </c>
      <c r="C103" s="68">
        <v>992</v>
      </c>
      <c r="D103" s="69" t="s">
        <v>25</v>
      </c>
      <c r="E103" s="69" t="s">
        <v>23</v>
      </c>
      <c r="F103" s="70"/>
      <c r="G103" s="71"/>
      <c r="H103" s="71"/>
      <c r="I103" s="72"/>
      <c r="J103" s="69"/>
      <c r="K103" s="249">
        <f>K104+K117+K122</f>
        <v>6129.8</v>
      </c>
      <c r="L103" s="189"/>
      <c r="M103" s="190"/>
      <c r="N103" s="191"/>
    </row>
    <row r="104" spans="1:14" x14ac:dyDescent="0.25">
      <c r="A104" s="36"/>
      <c r="B104" s="43" t="s">
        <v>98</v>
      </c>
      <c r="C104" s="38">
        <v>992</v>
      </c>
      <c r="D104" s="231" t="s">
        <v>25</v>
      </c>
      <c r="E104" s="231" t="s">
        <v>27</v>
      </c>
      <c r="F104" s="40"/>
      <c r="G104" s="41"/>
      <c r="H104" s="41"/>
      <c r="I104" s="42"/>
      <c r="J104" s="231"/>
      <c r="K104" s="242">
        <f>K109+K105</f>
        <v>5988.4000000000005</v>
      </c>
    </row>
    <row r="105" spans="1:14" ht="1.5" customHeight="1" x14ac:dyDescent="0.25">
      <c r="A105" s="36"/>
      <c r="B105" s="83" t="s">
        <v>170</v>
      </c>
      <c r="C105" s="38">
        <v>992</v>
      </c>
      <c r="D105" s="39" t="s">
        <v>25</v>
      </c>
      <c r="E105" s="39" t="s">
        <v>27</v>
      </c>
      <c r="F105" s="40" t="s">
        <v>24</v>
      </c>
      <c r="G105" s="41" t="s">
        <v>67</v>
      </c>
      <c r="H105" s="41" t="s">
        <v>23</v>
      </c>
      <c r="I105" s="42" t="s">
        <v>134</v>
      </c>
      <c r="J105" s="39"/>
      <c r="K105" s="242">
        <f>K106</f>
        <v>0</v>
      </c>
    </row>
    <row r="106" spans="1:14" hidden="1" x14ac:dyDescent="0.25">
      <c r="A106" s="36"/>
      <c r="B106" s="83" t="s">
        <v>106</v>
      </c>
      <c r="C106" s="38">
        <v>992</v>
      </c>
      <c r="D106" s="39" t="s">
        <v>25</v>
      </c>
      <c r="E106" s="39" t="s">
        <v>27</v>
      </c>
      <c r="F106" s="40" t="s">
        <v>24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0</v>
      </c>
    </row>
    <row r="107" spans="1:14" ht="30" hidden="1" x14ac:dyDescent="0.25">
      <c r="A107" s="36"/>
      <c r="B107" s="83" t="s">
        <v>169</v>
      </c>
      <c r="C107" s="38">
        <v>992</v>
      </c>
      <c r="D107" s="39" t="s">
        <v>25</v>
      </c>
      <c r="E107" s="39" t="s">
        <v>27</v>
      </c>
      <c r="F107" s="40" t="s">
        <v>24</v>
      </c>
      <c r="G107" s="41" t="s">
        <v>76</v>
      </c>
      <c r="H107" s="41" t="s">
        <v>23</v>
      </c>
      <c r="I107" s="42" t="s">
        <v>133</v>
      </c>
      <c r="J107" s="39"/>
      <c r="K107" s="242">
        <f>K108</f>
        <v>0</v>
      </c>
    </row>
    <row r="108" spans="1:14" ht="30" hidden="1" x14ac:dyDescent="0.25">
      <c r="A108" s="36"/>
      <c r="B108" s="83" t="s">
        <v>81</v>
      </c>
      <c r="C108" s="38">
        <v>992</v>
      </c>
      <c r="D108" s="39" t="s">
        <v>25</v>
      </c>
      <c r="E108" s="39" t="s">
        <v>27</v>
      </c>
      <c r="F108" s="40" t="s">
        <v>24</v>
      </c>
      <c r="G108" s="41" t="s">
        <v>76</v>
      </c>
      <c r="H108" s="41" t="s">
        <v>23</v>
      </c>
      <c r="I108" s="42" t="s">
        <v>133</v>
      </c>
      <c r="J108" s="39" t="s">
        <v>82</v>
      </c>
      <c r="K108" s="242">
        <v>0</v>
      </c>
    </row>
    <row r="109" spans="1:14" ht="45" x14ac:dyDescent="0.25">
      <c r="A109" s="36"/>
      <c r="B109" s="43" t="s">
        <v>275</v>
      </c>
      <c r="C109" s="38">
        <v>992</v>
      </c>
      <c r="D109" s="39" t="s">
        <v>25</v>
      </c>
      <c r="E109" s="39" t="s">
        <v>27</v>
      </c>
      <c r="F109" s="40" t="s">
        <v>25</v>
      </c>
      <c r="G109" s="41" t="s">
        <v>67</v>
      </c>
      <c r="H109" s="41" t="s">
        <v>23</v>
      </c>
      <c r="I109" s="42" t="s">
        <v>134</v>
      </c>
      <c r="J109" s="39"/>
      <c r="K109" s="242">
        <f>K114+K110</f>
        <v>5988.4000000000005</v>
      </c>
    </row>
    <row r="110" spans="1:14" ht="32.25" customHeight="1" x14ac:dyDescent="0.25">
      <c r="A110" s="36"/>
      <c r="B110" s="83" t="s">
        <v>234</v>
      </c>
      <c r="C110" s="38">
        <v>992</v>
      </c>
      <c r="D110" s="39" t="s">
        <v>25</v>
      </c>
      <c r="E110" s="39" t="s">
        <v>27</v>
      </c>
      <c r="F110" s="40" t="s">
        <v>25</v>
      </c>
      <c r="G110" s="41" t="s">
        <v>76</v>
      </c>
      <c r="H110" s="41" t="s">
        <v>23</v>
      </c>
      <c r="I110" s="42" t="s">
        <v>134</v>
      </c>
      <c r="J110" s="39"/>
      <c r="K110" s="242">
        <f>K111</f>
        <v>5825.8</v>
      </c>
    </row>
    <row r="111" spans="1:14" ht="40.5" customHeight="1" x14ac:dyDescent="0.25">
      <c r="A111" s="36"/>
      <c r="B111" s="43" t="s">
        <v>175</v>
      </c>
      <c r="C111" s="38">
        <v>992</v>
      </c>
      <c r="D111" s="39" t="s">
        <v>25</v>
      </c>
      <c r="E111" s="39" t="s">
        <v>27</v>
      </c>
      <c r="F111" s="40" t="s">
        <v>25</v>
      </c>
      <c r="G111" s="41" t="s">
        <v>76</v>
      </c>
      <c r="H111" s="41" t="s">
        <v>23</v>
      </c>
      <c r="I111" s="42" t="s">
        <v>135</v>
      </c>
      <c r="J111" s="39"/>
      <c r="K111" s="242">
        <f>K112+K113</f>
        <v>5825.8</v>
      </c>
    </row>
    <row r="112" spans="1:14" ht="30" x14ac:dyDescent="0.25">
      <c r="A112" s="36"/>
      <c r="B112" s="84" t="s">
        <v>81</v>
      </c>
      <c r="C112" s="38">
        <v>992</v>
      </c>
      <c r="D112" s="39" t="s">
        <v>25</v>
      </c>
      <c r="E112" s="39" t="s">
        <v>27</v>
      </c>
      <c r="F112" s="40" t="s">
        <v>25</v>
      </c>
      <c r="G112" s="41" t="s">
        <v>76</v>
      </c>
      <c r="H112" s="41" t="s">
        <v>23</v>
      </c>
      <c r="I112" s="42" t="s">
        <v>135</v>
      </c>
      <c r="J112" s="39" t="s">
        <v>82</v>
      </c>
      <c r="K112" s="242">
        <f>5229.8+560</f>
        <v>5789.8</v>
      </c>
      <c r="L112" s="182">
        <v>560</v>
      </c>
    </row>
    <row r="113" spans="1:14" ht="30" x14ac:dyDescent="0.25">
      <c r="A113" s="36"/>
      <c r="B113" s="84" t="s">
        <v>335</v>
      </c>
      <c r="C113" s="38">
        <v>992</v>
      </c>
      <c r="D113" s="231" t="s">
        <v>25</v>
      </c>
      <c r="E113" s="231" t="s">
        <v>27</v>
      </c>
      <c r="F113" s="40" t="s">
        <v>25</v>
      </c>
      <c r="G113" s="41" t="s">
        <v>76</v>
      </c>
      <c r="H113" s="41" t="s">
        <v>23</v>
      </c>
      <c r="I113" s="42" t="s">
        <v>135</v>
      </c>
      <c r="J113" s="231" t="s">
        <v>334</v>
      </c>
      <c r="K113" s="242">
        <f>120-84</f>
        <v>36</v>
      </c>
    </row>
    <row r="114" spans="1:14" x14ac:dyDescent="0.25">
      <c r="A114" s="36"/>
      <c r="B114" s="84" t="s">
        <v>295</v>
      </c>
      <c r="C114" s="38">
        <v>992</v>
      </c>
      <c r="D114" s="231" t="s">
        <v>25</v>
      </c>
      <c r="E114" s="231" t="s">
        <v>27</v>
      </c>
      <c r="F114" s="40" t="s">
        <v>25</v>
      </c>
      <c r="G114" s="41" t="s">
        <v>69</v>
      </c>
      <c r="H114" s="41" t="s">
        <v>23</v>
      </c>
      <c r="I114" s="42" t="s">
        <v>134</v>
      </c>
      <c r="J114" s="231"/>
      <c r="K114" s="242">
        <f>K115</f>
        <v>162.60000000000002</v>
      </c>
    </row>
    <row r="115" spans="1:14" x14ac:dyDescent="0.25">
      <c r="A115" s="36"/>
      <c r="B115" s="84" t="s">
        <v>294</v>
      </c>
      <c r="C115" s="38">
        <v>992</v>
      </c>
      <c r="D115" s="231" t="s">
        <v>25</v>
      </c>
      <c r="E115" s="231" t="s">
        <v>27</v>
      </c>
      <c r="F115" s="40" t="s">
        <v>25</v>
      </c>
      <c r="G115" s="41" t="s">
        <v>69</v>
      </c>
      <c r="H115" s="41" t="s">
        <v>23</v>
      </c>
      <c r="I115" s="42" t="s">
        <v>135</v>
      </c>
      <c r="J115" s="231"/>
      <c r="K115" s="242">
        <f>K116</f>
        <v>162.60000000000002</v>
      </c>
    </row>
    <row r="116" spans="1:14" ht="30" x14ac:dyDescent="0.25">
      <c r="A116" s="36"/>
      <c r="B116" s="84" t="s">
        <v>81</v>
      </c>
      <c r="C116" s="38">
        <v>992</v>
      </c>
      <c r="D116" s="231" t="s">
        <v>25</v>
      </c>
      <c r="E116" s="231" t="s">
        <v>27</v>
      </c>
      <c r="F116" s="40" t="s">
        <v>25</v>
      </c>
      <c r="G116" s="41" t="s">
        <v>69</v>
      </c>
      <c r="H116" s="41" t="s">
        <v>23</v>
      </c>
      <c r="I116" s="42" t="s">
        <v>135</v>
      </c>
      <c r="J116" s="231" t="s">
        <v>82</v>
      </c>
      <c r="K116" s="242">
        <f>362.6-200</f>
        <v>162.60000000000002</v>
      </c>
      <c r="L116" s="182">
        <v>-200</v>
      </c>
    </row>
    <row r="117" spans="1:14" x14ac:dyDescent="0.25">
      <c r="A117" s="36"/>
      <c r="B117" s="67" t="s">
        <v>99</v>
      </c>
      <c r="C117" s="68">
        <v>992</v>
      </c>
      <c r="D117" s="69" t="s">
        <v>25</v>
      </c>
      <c r="E117" s="69" t="s">
        <v>100</v>
      </c>
      <c r="F117" s="70"/>
      <c r="G117" s="71"/>
      <c r="H117" s="71"/>
      <c r="I117" s="72"/>
      <c r="J117" s="69"/>
      <c r="K117" s="249">
        <f>K121</f>
        <v>141.39999999999998</v>
      </c>
    </row>
    <row r="118" spans="1:14" ht="35.25" customHeight="1" x14ac:dyDescent="0.25">
      <c r="A118" s="36"/>
      <c r="B118" s="83" t="s">
        <v>276</v>
      </c>
      <c r="C118" s="38">
        <v>992</v>
      </c>
      <c r="D118" s="39" t="s">
        <v>25</v>
      </c>
      <c r="E118" s="39" t="s">
        <v>100</v>
      </c>
      <c r="F118" s="40" t="s">
        <v>101</v>
      </c>
      <c r="G118" s="41" t="s">
        <v>67</v>
      </c>
      <c r="H118" s="41" t="s">
        <v>23</v>
      </c>
      <c r="I118" s="42" t="s">
        <v>134</v>
      </c>
      <c r="J118" s="39"/>
      <c r="K118" s="242">
        <f>K121</f>
        <v>141.39999999999998</v>
      </c>
    </row>
    <row r="119" spans="1:14" x14ac:dyDescent="0.25">
      <c r="A119" s="36"/>
      <c r="B119" s="82" t="s">
        <v>251</v>
      </c>
      <c r="C119" s="38">
        <v>992</v>
      </c>
      <c r="D119" s="39" t="s">
        <v>25</v>
      </c>
      <c r="E119" s="39" t="s">
        <v>100</v>
      </c>
      <c r="F119" s="40" t="s">
        <v>101</v>
      </c>
      <c r="G119" s="41" t="s">
        <v>69</v>
      </c>
      <c r="H119" s="41" t="s">
        <v>23</v>
      </c>
      <c r="I119" s="42" t="s">
        <v>134</v>
      </c>
      <c r="J119" s="39"/>
      <c r="K119" s="242">
        <f>K121</f>
        <v>141.39999999999998</v>
      </c>
    </row>
    <row r="120" spans="1:14" x14ac:dyDescent="0.25">
      <c r="A120" s="36"/>
      <c r="B120" s="84" t="s">
        <v>58</v>
      </c>
      <c r="C120" s="38">
        <v>992</v>
      </c>
      <c r="D120" s="39" t="s">
        <v>25</v>
      </c>
      <c r="E120" s="39" t="s">
        <v>100</v>
      </c>
      <c r="F120" s="40" t="s">
        <v>101</v>
      </c>
      <c r="G120" s="41" t="s">
        <v>69</v>
      </c>
      <c r="H120" s="41" t="s">
        <v>23</v>
      </c>
      <c r="I120" s="42" t="s">
        <v>142</v>
      </c>
      <c r="J120" s="39"/>
      <c r="K120" s="242">
        <f>K121</f>
        <v>141.39999999999998</v>
      </c>
    </row>
    <row r="121" spans="1:14" ht="30" x14ac:dyDescent="0.25">
      <c r="A121" s="156"/>
      <c r="B121" s="84" t="s">
        <v>81</v>
      </c>
      <c r="C121" s="157">
        <v>992</v>
      </c>
      <c r="D121" s="177" t="s">
        <v>25</v>
      </c>
      <c r="E121" s="177" t="s">
        <v>100</v>
      </c>
      <c r="F121" s="263" t="s">
        <v>101</v>
      </c>
      <c r="G121" s="264" t="s">
        <v>69</v>
      </c>
      <c r="H121" s="264" t="s">
        <v>23</v>
      </c>
      <c r="I121" s="202" t="s">
        <v>142</v>
      </c>
      <c r="J121" s="177" t="s">
        <v>82</v>
      </c>
      <c r="K121" s="310">
        <f>201.4+80-100-40</f>
        <v>141.39999999999998</v>
      </c>
    </row>
    <row r="122" spans="1:14" ht="1.5" customHeight="1" x14ac:dyDescent="0.25">
      <c r="A122" s="36"/>
      <c r="B122" s="83" t="s">
        <v>258</v>
      </c>
      <c r="C122" s="38">
        <v>992</v>
      </c>
      <c r="D122" s="231" t="s">
        <v>25</v>
      </c>
      <c r="E122" s="231" t="s">
        <v>40</v>
      </c>
      <c r="F122" s="177"/>
      <c r="G122" s="177"/>
      <c r="H122" s="177"/>
      <c r="I122" s="177"/>
      <c r="J122" s="231"/>
      <c r="K122" s="242">
        <f>K126</f>
        <v>0</v>
      </c>
    </row>
    <row r="123" spans="1:14" ht="45" hidden="1" x14ac:dyDescent="0.25">
      <c r="A123" s="36"/>
      <c r="B123" s="83" t="s">
        <v>259</v>
      </c>
      <c r="C123" s="38">
        <v>992</v>
      </c>
      <c r="D123" s="231" t="s">
        <v>25</v>
      </c>
      <c r="E123" s="40" t="s">
        <v>40</v>
      </c>
      <c r="F123" s="40" t="s">
        <v>97</v>
      </c>
      <c r="G123" s="41" t="s">
        <v>67</v>
      </c>
      <c r="H123" s="41" t="s">
        <v>23</v>
      </c>
      <c r="I123" s="42" t="s">
        <v>134</v>
      </c>
      <c r="J123" s="42"/>
      <c r="K123" s="242">
        <f>K126</f>
        <v>0</v>
      </c>
    </row>
    <row r="124" spans="1:14" ht="30" hidden="1" x14ac:dyDescent="0.25">
      <c r="A124" s="36"/>
      <c r="B124" s="83" t="s">
        <v>260</v>
      </c>
      <c r="C124" s="38">
        <v>992</v>
      </c>
      <c r="D124" s="231" t="s">
        <v>25</v>
      </c>
      <c r="E124" s="40" t="s">
        <v>40</v>
      </c>
      <c r="F124" s="289" t="s">
        <v>97</v>
      </c>
      <c r="G124" s="87" t="s">
        <v>76</v>
      </c>
      <c r="H124" s="87" t="s">
        <v>23</v>
      </c>
      <c r="I124" s="290" t="s">
        <v>134</v>
      </c>
      <c r="J124" s="42"/>
      <c r="K124" s="242">
        <f>K126</f>
        <v>0</v>
      </c>
    </row>
    <row r="125" spans="1:14" ht="39" hidden="1" customHeight="1" x14ac:dyDescent="0.25">
      <c r="A125" s="36"/>
      <c r="B125" s="281" t="s">
        <v>261</v>
      </c>
      <c r="C125" s="38">
        <v>992</v>
      </c>
      <c r="D125" s="231" t="s">
        <v>25</v>
      </c>
      <c r="E125" s="40" t="s">
        <v>40</v>
      </c>
      <c r="F125" s="40" t="s">
        <v>97</v>
      </c>
      <c r="G125" s="41" t="s">
        <v>76</v>
      </c>
      <c r="H125" s="41" t="s">
        <v>22</v>
      </c>
      <c r="I125" s="42" t="s">
        <v>156</v>
      </c>
      <c r="J125" s="42"/>
      <c r="K125" s="242">
        <f>K126</f>
        <v>0</v>
      </c>
    </row>
    <row r="126" spans="1:14" ht="30" hidden="1" x14ac:dyDescent="0.25">
      <c r="A126" s="36"/>
      <c r="B126" s="84" t="s">
        <v>81</v>
      </c>
      <c r="C126" s="38">
        <v>992</v>
      </c>
      <c r="D126" s="231" t="s">
        <v>25</v>
      </c>
      <c r="E126" s="40" t="s">
        <v>40</v>
      </c>
      <c r="F126" s="153" t="s">
        <v>97</v>
      </c>
      <c r="G126" s="154" t="s">
        <v>76</v>
      </c>
      <c r="H126" s="154" t="s">
        <v>22</v>
      </c>
      <c r="I126" s="155" t="s">
        <v>156</v>
      </c>
      <c r="J126" s="42" t="s">
        <v>82</v>
      </c>
      <c r="K126" s="242">
        <v>0</v>
      </c>
    </row>
    <row r="127" spans="1:14" s="73" customFormat="1" ht="14.25" x14ac:dyDescent="0.2">
      <c r="A127" s="66"/>
      <c r="B127" s="81" t="s">
        <v>14</v>
      </c>
      <c r="C127" s="68">
        <v>992</v>
      </c>
      <c r="D127" s="69" t="s">
        <v>30</v>
      </c>
      <c r="E127" s="69" t="s">
        <v>23</v>
      </c>
      <c r="F127" s="265"/>
      <c r="G127" s="266"/>
      <c r="H127" s="266"/>
      <c r="I127" s="267"/>
      <c r="J127" s="69"/>
      <c r="K127" s="249">
        <f>K128+K135</f>
        <v>12641</v>
      </c>
      <c r="L127" s="189"/>
      <c r="M127" s="186"/>
      <c r="N127" s="185"/>
    </row>
    <row r="128" spans="1:14" x14ac:dyDescent="0.25">
      <c r="A128" s="36"/>
      <c r="B128" s="338" t="s">
        <v>15</v>
      </c>
      <c r="C128" s="339">
        <v>992</v>
      </c>
      <c r="D128" s="340" t="s">
        <v>30</v>
      </c>
      <c r="E128" s="340" t="s">
        <v>24</v>
      </c>
      <c r="F128" s="341"/>
      <c r="G128" s="342"/>
      <c r="H128" s="342"/>
      <c r="I128" s="343"/>
      <c r="J128" s="340"/>
      <c r="K128" s="344">
        <f>K129</f>
        <v>6791.5</v>
      </c>
    </row>
    <row r="129" spans="1:21" ht="45" x14ac:dyDescent="0.25">
      <c r="A129" s="36"/>
      <c r="B129" s="43" t="s">
        <v>277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67</v>
      </c>
      <c r="H129" s="41" t="s">
        <v>23</v>
      </c>
      <c r="I129" s="42" t="s">
        <v>134</v>
      </c>
      <c r="J129" s="39"/>
      <c r="K129" s="242">
        <f>K130</f>
        <v>6791.5</v>
      </c>
    </row>
    <row r="130" spans="1:21" x14ac:dyDescent="0.25">
      <c r="A130" s="36"/>
      <c r="B130" s="43" t="s">
        <v>166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134</v>
      </c>
      <c r="J130" s="39"/>
      <c r="K130" s="242">
        <f>K134+K131</f>
        <v>6791.5</v>
      </c>
    </row>
    <row r="131" spans="1:21" x14ac:dyDescent="0.25">
      <c r="A131" s="36"/>
      <c r="B131" s="43" t="s">
        <v>354</v>
      </c>
      <c r="C131" s="38">
        <v>992</v>
      </c>
      <c r="D131" s="231" t="s">
        <v>30</v>
      </c>
      <c r="E131" s="231" t="s">
        <v>24</v>
      </c>
      <c r="F131" s="40" t="s">
        <v>102</v>
      </c>
      <c r="G131" s="41" t="s">
        <v>69</v>
      </c>
      <c r="H131" s="41" t="s">
        <v>23</v>
      </c>
      <c r="I131" s="42" t="s">
        <v>353</v>
      </c>
      <c r="J131" s="231"/>
      <c r="K131" s="242">
        <f>K132</f>
        <v>3501.1</v>
      </c>
    </row>
    <row r="132" spans="1:21" ht="30" x14ac:dyDescent="0.25">
      <c r="A132" s="36"/>
      <c r="B132" s="43" t="s">
        <v>81</v>
      </c>
      <c r="C132" s="38">
        <v>992</v>
      </c>
      <c r="D132" s="231" t="s">
        <v>30</v>
      </c>
      <c r="E132" s="231" t="s">
        <v>24</v>
      </c>
      <c r="F132" s="40" t="s">
        <v>102</v>
      </c>
      <c r="G132" s="41" t="s">
        <v>69</v>
      </c>
      <c r="H132" s="41" t="s">
        <v>23</v>
      </c>
      <c r="I132" s="42" t="s">
        <v>353</v>
      </c>
      <c r="J132" s="231" t="s">
        <v>82</v>
      </c>
      <c r="K132" s="242">
        <v>3501.1</v>
      </c>
    </row>
    <row r="133" spans="1:21" x14ac:dyDescent="0.25">
      <c r="A133" s="36"/>
      <c r="B133" s="43" t="s">
        <v>47</v>
      </c>
      <c r="C133" s="38">
        <v>992</v>
      </c>
      <c r="D133" s="39" t="s">
        <v>30</v>
      </c>
      <c r="E133" s="39" t="s">
        <v>24</v>
      </c>
      <c r="F133" s="40" t="s">
        <v>102</v>
      </c>
      <c r="G133" s="41" t="s">
        <v>69</v>
      </c>
      <c r="H133" s="41" t="s">
        <v>23</v>
      </c>
      <c r="I133" s="42" t="s">
        <v>157</v>
      </c>
      <c r="J133" s="39"/>
      <c r="K133" s="242">
        <f>K134</f>
        <v>3290.4</v>
      </c>
    </row>
    <row r="134" spans="1:21" ht="30" x14ac:dyDescent="0.25">
      <c r="A134" s="36"/>
      <c r="B134" s="43" t="s">
        <v>81</v>
      </c>
      <c r="C134" s="38">
        <v>992</v>
      </c>
      <c r="D134" s="39" t="s">
        <v>30</v>
      </c>
      <c r="E134" s="39" t="s">
        <v>24</v>
      </c>
      <c r="F134" s="40" t="s">
        <v>102</v>
      </c>
      <c r="G134" s="41" t="s">
        <v>69</v>
      </c>
      <c r="H134" s="41" t="s">
        <v>23</v>
      </c>
      <c r="I134" s="42" t="s">
        <v>157</v>
      </c>
      <c r="J134" s="39" t="s">
        <v>82</v>
      </c>
      <c r="K134" s="242">
        <f>515.3+100+273.4+800.1+1400+201.6-300+300</f>
        <v>3290.4</v>
      </c>
      <c r="L134" s="182">
        <v>300</v>
      </c>
    </row>
    <row r="135" spans="1:21" s="73" customFormat="1" x14ac:dyDescent="0.25">
      <c r="A135" s="66"/>
      <c r="B135" s="43" t="s">
        <v>16</v>
      </c>
      <c r="C135" s="38">
        <v>992</v>
      </c>
      <c r="D135" s="231" t="s">
        <v>30</v>
      </c>
      <c r="E135" s="231" t="s">
        <v>26</v>
      </c>
      <c r="F135" s="40"/>
      <c r="G135" s="41"/>
      <c r="H135" s="41"/>
      <c r="I135" s="42"/>
      <c r="J135" s="231"/>
      <c r="K135" s="242">
        <f>K139+K142+K147+K143</f>
        <v>5849.5</v>
      </c>
      <c r="L135" s="189"/>
      <c r="M135" s="186"/>
      <c r="N135" s="185"/>
    </row>
    <row r="136" spans="1:21" ht="30" x14ac:dyDescent="0.25">
      <c r="A136" s="36"/>
      <c r="B136" s="43" t="s">
        <v>278</v>
      </c>
      <c r="C136" s="38">
        <v>992</v>
      </c>
      <c r="D136" s="39" t="s">
        <v>30</v>
      </c>
      <c r="E136" s="39" t="s">
        <v>26</v>
      </c>
      <c r="F136" s="40" t="s">
        <v>108</v>
      </c>
      <c r="G136" s="41" t="s">
        <v>67</v>
      </c>
      <c r="H136" s="41" t="s">
        <v>23</v>
      </c>
      <c r="I136" s="42" t="s">
        <v>134</v>
      </c>
      <c r="J136" s="39"/>
      <c r="K136" s="242">
        <f>K139+K142+K147</f>
        <v>2583.9</v>
      </c>
    </row>
    <row r="137" spans="1:21" ht="27.75" customHeight="1" x14ac:dyDescent="0.25">
      <c r="A137" s="36"/>
      <c r="B137" s="43" t="s">
        <v>109</v>
      </c>
      <c r="C137" s="38">
        <v>992</v>
      </c>
      <c r="D137" s="39" t="s">
        <v>30</v>
      </c>
      <c r="E137" s="39" t="s">
        <v>26</v>
      </c>
      <c r="F137" s="40" t="s">
        <v>108</v>
      </c>
      <c r="G137" s="41" t="s">
        <v>76</v>
      </c>
      <c r="H137" s="41" t="s">
        <v>23</v>
      </c>
      <c r="I137" s="42" t="s">
        <v>134</v>
      </c>
      <c r="J137" s="39"/>
      <c r="K137" s="242">
        <f>K139</f>
        <v>290</v>
      </c>
    </row>
    <row r="138" spans="1:21" ht="45" x14ac:dyDescent="0.25">
      <c r="A138" s="36"/>
      <c r="B138" s="77" t="s">
        <v>279</v>
      </c>
      <c r="C138" s="38">
        <v>992</v>
      </c>
      <c r="D138" s="39" t="s">
        <v>30</v>
      </c>
      <c r="E138" s="39" t="s">
        <v>26</v>
      </c>
      <c r="F138" s="40" t="s">
        <v>108</v>
      </c>
      <c r="G138" s="41" t="s">
        <v>76</v>
      </c>
      <c r="H138" s="41" t="s">
        <v>23</v>
      </c>
      <c r="I138" s="42" t="s">
        <v>145</v>
      </c>
      <c r="J138" s="39"/>
      <c r="K138" s="242">
        <f>K139</f>
        <v>290</v>
      </c>
      <c r="U138" s="74" t="s">
        <v>181</v>
      </c>
    </row>
    <row r="139" spans="1:21" ht="30" x14ac:dyDescent="0.25">
      <c r="A139" s="36"/>
      <c r="B139" s="149" t="s">
        <v>81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76</v>
      </c>
      <c r="H139" s="150" t="s">
        <v>23</v>
      </c>
      <c r="I139" s="27" t="s">
        <v>145</v>
      </c>
      <c r="J139" s="26" t="s">
        <v>82</v>
      </c>
      <c r="K139" s="242">
        <f>840-550</f>
        <v>290</v>
      </c>
    </row>
    <row r="140" spans="1:21" ht="45" x14ac:dyDescent="0.25">
      <c r="A140" s="36"/>
      <c r="B140" s="149" t="s">
        <v>280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134</v>
      </c>
      <c r="J140" s="26"/>
      <c r="K140" s="242">
        <f>K142+K143</f>
        <v>4000.6</v>
      </c>
    </row>
    <row r="141" spans="1:21" x14ac:dyDescent="0.25">
      <c r="A141" s="287"/>
      <c r="B141" s="149" t="s">
        <v>110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69</v>
      </c>
      <c r="H141" s="150" t="s">
        <v>23</v>
      </c>
      <c r="I141" s="27" t="s">
        <v>146</v>
      </c>
      <c r="J141" s="26"/>
      <c r="K141" s="242">
        <f>K142</f>
        <v>735</v>
      </c>
    </row>
    <row r="142" spans="1:21" ht="30" x14ac:dyDescent="0.25">
      <c r="A142" s="287"/>
      <c r="B142" s="149" t="s">
        <v>81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69</v>
      </c>
      <c r="H142" s="150" t="s">
        <v>23</v>
      </c>
      <c r="I142" s="27" t="s">
        <v>146</v>
      </c>
      <c r="J142" s="26" t="s">
        <v>82</v>
      </c>
      <c r="K142" s="242">
        <f>485+250</f>
        <v>735</v>
      </c>
      <c r="N142" s="180"/>
    </row>
    <row r="143" spans="1:21" ht="30" x14ac:dyDescent="0.25">
      <c r="A143" s="287"/>
      <c r="B143" s="149" t="s">
        <v>356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69</v>
      </c>
      <c r="H143" s="150" t="s">
        <v>23</v>
      </c>
      <c r="I143" s="27" t="s">
        <v>355</v>
      </c>
      <c r="J143" s="26"/>
      <c r="K143" s="242">
        <f>K144</f>
        <v>3265.6</v>
      </c>
      <c r="N143" s="180"/>
    </row>
    <row r="144" spans="1:21" ht="30" x14ac:dyDescent="0.25">
      <c r="A144" s="287"/>
      <c r="B144" s="149" t="s">
        <v>81</v>
      </c>
      <c r="C144" s="159">
        <v>992</v>
      </c>
      <c r="D144" s="26" t="s">
        <v>30</v>
      </c>
      <c r="E144" s="26" t="s">
        <v>26</v>
      </c>
      <c r="F144" s="148" t="s">
        <v>108</v>
      </c>
      <c r="G144" s="150" t="s">
        <v>69</v>
      </c>
      <c r="H144" s="150" t="s">
        <v>23</v>
      </c>
      <c r="I144" s="27" t="s">
        <v>355</v>
      </c>
      <c r="J144" s="26" t="s">
        <v>82</v>
      </c>
      <c r="K144" s="242">
        <v>3265.6</v>
      </c>
      <c r="N144" s="180"/>
    </row>
    <row r="145" spans="1:14" ht="55.5" customHeight="1" x14ac:dyDescent="0.25">
      <c r="A145" s="36"/>
      <c r="B145" s="158" t="s">
        <v>281</v>
      </c>
      <c r="C145" s="159">
        <v>992</v>
      </c>
      <c r="D145" s="26" t="s">
        <v>30</v>
      </c>
      <c r="E145" s="26" t="s">
        <v>26</v>
      </c>
      <c r="F145" s="148" t="s">
        <v>108</v>
      </c>
      <c r="G145" s="150" t="s">
        <v>95</v>
      </c>
      <c r="H145" s="150" t="s">
        <v>23</v>
      </c>
      <c r="I145" s="27" t="s">
        <v>134</v>
      </c>
      <c r="J145" s="26"/>
      <c r="K145" s="242">
        <f>K147</f>
        <v>1558.9</v>
      </c>
      <c r="N145" s="180"/>
    </row>
    <row r="146" spans="1:14" ht="30" x14ac:dyDescent="0.25">
      <c r="A146" s="36"/>
      <c r="B146" s="149" t="s">
        <v>111</v>
      </c>
      <c r="C146" s="159">
        <v>992</v>
      </c>
      <c r="D146" s="26" t="s">
        <v>30</v>
      </c>
      <c r="E146" s="26" t="s">
        <v>26</v>
      </c>
      <c r="F146" s="148" t="s">
        <v>108</v>
      </c>
      <c r="G146" s="150" t="s">
        <v>95</v>
      </c>
      <c r="H146" s="150" t="s">
        <v>23</v>
      </c>
      <c r="I146" s="27" t="s">
        <v>147</v>
      </c>
      <c r="J146" s="26"/>
      <c r="K146" s="242">
        <f>K147</f>
        <v>1558.9</v>
      </c>
      <c r="M146" s="183"/>
    </row>
    <row r="147" spans="1:14" ht="33.75" customHeight="1" x14ac:dyDescent="0.25">
      <c r="A147" s="36"/>
      <c r="B147" s="149" t="s">
        <v>81</v>
      </c>
      <c r="C147" s="159">
        <v>992</v>
      </c>
      <c r="D147" s="26" t="s">
        <v>30</v>
      </c>
      <c r="E147" s="26" t="s">
        <v>26</v>
      </c>
      <c r="F147" s="148" t="s">
        <v>108</v>
      </c>
      <c r="G147" s="150" t="s">
        <v>95</v>
      </c>
      <c r="H147" s="150" t="s">
        <v>23</v>
      </c>
      <c r="I147" s="27" t="s">
        <v>147</v>
      </c>
      <c r="J147" s="26" t="s">
        <v>82</v>
      </c>
      <c r="K147" s="242">
        <f>177+321.9+400+660</f>
        <v>1558.9</v>
      </c>
      <c r="L147" s="346">
        <v>660</v>
      </c>
    </row>
    <row r="148" spans="1:14" s="73" customFormat="1" x14ac:dyDescent="0.25">
      <c r="A148" s="66"/>
      <c r="B148" s="81" t="s">
        <v>17</v>
      </c>
      <c r="C148" s="68">
        <v>992</v>
      </c>
      <c r="D148" s="69" t="s">
        <v>29</v>
      </c>
      <c r="E148" s="69" t="s">
        <v>23</v>
      </c>
      <c r="F148" s="70"/>
      <c r="G148" s="71"/>
      <c r="H148" s="41"/>
      <c r="I148" s="72"/>
      <c r="J148" s="69"/>
      <c r="K148" s="249">
        <f>K149</f>
        <v>10</v>
      </c>
      <c r="L148" s="189"/>
      <c r="M148" s="185"/>
      <c r="N148" s="185"/>
    </row>
    <row r="149" spans="1:14" x14ac:dyDescent="0.25">
      <c r="A149" s="36"/>
      <c r="B149" s="232" t="s">
        <v>171</v>
      </c>
      <c r="C149" s="38">
        <v>992</v>
      </c>
      <c r="D149" s="231" t="s">
        <v>29</v>
      </c>
      <c r="E149" s="231" t="s">
        <v>29</v>
      </c>
      <c r="F149" s="40"/>
      <c r="G149" s="41"/>
      <c r="H149" s="41"/>
      <c r="I149" s="42"/>
      <c r="J149" s="231"/>
      <c r="K149" s="242">
        <f>K153</f>
        <v>10</v>
      </c>
    </row>
    <row r="150" spans="1:14" ht="30" x14ac:dyDescent="0.25">
      <c r="A150" s="36"/>
      <c r="B150" s="43" t="s">
        <v>282</v>
      </c>
      <c r="C150" s="38">
        <v>992</v>
      </c>
      <c r="D150" s="39" t="s">
        <v>29</v>
      </c>
      <c r="E150" s="39" t="s">
        <v>29</v>
      </c>
      <c r="F150" s="40" t="s">
        <v>100</v>
      </c>
      <c r="G150" s="41" t="s">
        <v>67</v>
      </c>
      <c r="H150" s="41" t="s">
        <v>23</v>
      </c>
      <c r="I150" s="42" t="s">
        <v>134</v>
      </c>
      <c r="J150" s="39"/>
      <c r="K150" s="242">
        <f>K153</f>
        <v>10</v>
      </c>
    </row>
    <row r="151" spans="1:14" ht="30" x14ac:dyDescent="0.25">
      <c r="A151" s="36"/>
      <c r="B151" s="43" t="s">
        <v>250</v>
      </c>
      <c r="C151" s="38">
        <v>992</v>
      </c>
      <c r="D151" s="39" t="s">
        <v>29</v>
      </c>
      <c r="E151" s="39" t="s">
        <v>29</v>
      </c>
      <c r="F151" s="40" t="s">
        <v>100</v>
      </c>
      <c r="G151" s="41" t="s">
        <v>76</v>
      </c>
      <c r="H151" s="41" t="s">
        <v>23</v>
      </c>
      <c r="I151" s="42" t="s">
        <v>134</v>
      </c>
      <c r="J151" s="39"/>
      <c r="K151" s="242">
        <f>K153</f>
        <v>10</v>
      </c>
    </row>
    <row r="152" spans="1:14" x14ac:dyDescent="0.25">
      <c r="A152" s="36"/>
      <c r="B152" s="37" t="s">
        <v>262</v>
      </c>
      <c r="C152" s="38">
        <v>992</v>
      </c>
      <c r="D152" s="231" t="s">
        <v>29</v>
      </c>
      <c r="E152" s="231" t="s">
        <v>29</v>
      </c>
      <c r="F152" s="40" t="s">
        <v>100</v>
      </c>
      <c r="G152" s="41" t="s">
        <v>76</v>
      </c>
      <c r="H152" s="41" t="s">
        <v>22</v>
      </c>
      <c r="I152" s="42" t="s">
        <v>139</v>
      </c>
      <c r="J152" s="231"/>
      <c r="K152" s="242">
        <f>K153</f>
        <v>10</v>
      </c>
    </row>
    <row r="153" spans="1:14" ht="31.5" customHeight="1" x14ac:dyDescent="0.25">
      <c r="A153" s="36"/>
      <c r="B153" s="20" t="s">
        <v>81</v>
      </c>
      <c r="C153" s="159">
        <v>992</v>
      </c>
      <c r="D153" s="26" t="s">
        <v>29</v>
      </c>
      <c r="E153" s="26" t="s">
        <v>29</v>
      </c>
      <c r="F153" s="148" t="s">
        <v>100</v>
      </c>
      <c r="G153" s="150" t="s">
        <v>76</v>
      </c>
      <c r="H153" s="150" t="s">
        <v>22</v>
      </c>
      <c r="I153" s="27" t="s">
        <v>139</v>
      </c>
      <c r="J153" s="26" t="s">
        <v>82</v>
      </c>
      <c r="K153" s="242">
        <v>10</v>
      </c>
      <c r="L153" s="345"/>
    </row>
    <row r="154" spans="1:14" s="73" customFormat="1" ht="14.25" x14ac:dyDescent="0.2">
      <c r="A154" s="66"/>
      <c r="B154" s="224" t="s">
        <v>18</v>
      </c>
      <c r="C154" s="225">
        <v>992</v>
      </c>
      <c r="D154" s="109" t="s">
        <v>31</v>
      </c>
      <c r="E154" s="109" t="s">
        <v>23</v>
      </c>
      <c r="F154" s="226"/>
      <c r="G154" s="227"/>
      <c r="H154" s="227"/>
      <c r="I154" s="108"/>
      <c r="J154" s="109"/>
      <c r="K154" s="249">
        <f>K155</f>
        <v>7324</v>
      </c>
      <c r="L154" s="347"/>
      <c r="M154" s="185"/>
      <c r="N154" s="185"/>
    </row>
    <row r="155" spans="1:14" x14ac:dyDescent="0.25">
      <c r="A155" s="36"/>
      <c r="B155" s="158" t="s">
        <v>19</v>
      </c>
      <c r="C155" s="159">
        <v>992</v>
      </c>
      <c r="D155" s="26" t="s">
        <v>31</v>
      </c>
      <c r="E155" s="26" t="s">
        <v>22</v>
      </c>
      <c r="F155" s="148"/>
      <c r="G155" s="150"/>
      <c r="H155" s="150"/>
      <c r="I155" s="27"/>
      <c r="J155" s="26"/>
      <c r="K155" s="242">
        <f>K156</f>
        <v>7324</v>
      </c>
      <c r="L155" s="345"/>
    </row>
    <row r="156" spans="1:14" ht="30" x14ac:dyDescent="0.25">
      <c r="A156" s="36"/>
      <c r="B156" s="228" t="s">
        <v>283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67</v>
      </c>
      <c r="H156" s="150" t="s">
        <v>23</v>
      </c>
      <c r="I156" s="27" t="s">
        <v>134</v>
      </c>
      <c r="J156" s="26"/>
      <c r="K156" s="242">
        <f>K157</f>
        <v>7324</v>
      </c>
      <c r="L156" s="345"/>
    </row>
    <row r="157" spans="1:14" ht="18" customHeight="1" x14ac:dyDescent="0.25">
      <c r="A157" s="36"/>
      <c r="B157" s="158" t="s">
        <v>176</v>
      </c>
      <c r="C157" s="159">
        <v>992</v>
      </c>
      <c r="D157" s="26" t="s">
        <v>31</v>
      </c>
      <c r="E157" s="26" t="s">
        <v>22</v>
      </c>
      <c r="F157" s="148" t="s">
        <v>28</v>
      </c>
      <c r="G157" s="150" t="s">
        <v>76</v>
      </c>
      <c r="H157" s="150" t="s">
        <v>23</v>
      </c>
      <c r="I157" s="27" t="s">
        <v>134</v>
      </c>
      <c r="J157" s="26"/>
      <c r="K157" s="242">
        <f>K158+K165</f>
        <v>7324</v>
      </c>
      <c r="L157" s="345"/>
    </row>
    <row r="158" spans="1:14" x14ac:dyDescent="0.25">
      <c r="A158" s="36"/>
      <c r="B158" s="158" t="s">
        <v>114</v>
      </c>
      <c r="C158" s="159">
        <v>992</v>
      </c>
      <c r="D158" s="26" t="s">
        <v>31</v>
      </c>
      <c r="E158" s="26" t="s">
        <v>22</v>
      </c>
      <c r="F158" s="148" t="s">
        <v>28</v>
      </c>
      <c r="G158" s="150" t="s">
        <v>76</v>
      </c>
      <c r="H158" s="150" t="s">
        <v>30</v>
      </c>
      <c r="I158" s="27" t="s">
        <v>134</v>
      </c>
      <c r="J158" s="26"/>
      <c r="K158" s="242">
        <f>K162+K159+K163</f>
        <v>7264</v>
      </c>
      <c r="L158" s="345"/>
    </row>
    <row r="159" spans="1:14" ht="48" customHeight="1" x14ac:dyDescent="0.25">
      <c r="A159" s="36"/>
      <c r="B159" s="158" t="s">
        <v>298</v>
      </c>
      <c r="C159" s="159">
        <v>992</v>
      </c>
      <c r="D159" s="26" t="s">
        <v>31</v>
      </c>
      <c r="E159" s="26" t="s">
        <v>22</v>
      </c>
      <c r="F159" s="148" t="s">
        <v>28</v>
      </c>
      <c r="G159" s="150" t="s">
        <v>76</v>
      </c>
      <c r="H159" s="150" t="s">
        <v>30</v>
      </c>
      <c r="I159" s="27" t="s">
        <v>293</v>
      </c>
      <c r="J159" s="26"/>
      <c r="K159" s="242">
        <f>K160</f>
        <v>2174</v>
      </c>
      <c r="L159" s="345"/>
    </row>
    <row r="160" spans="1:14" x14ac:dyDescent="0.25">
      <c r="A160" s="36"/>
      <c r="B160" s="158" t="s">
        <v>292</v>
      </c>
      <c r="C160" s="159">
        <v>992</v>
      </c>
      <c r="D160" s="26" t="s">
        <v>31</v>
      </c>
      <c r="E160" s="26" t="s">
        <v>22</v>
      </c>
      <c r="F160" s="148" t="s">
        <v>28</v>
      </c>
      <c r="G160" s="150" t="s">
        <v>76</v>
      </c>
      <c r="H160" s="150" t="s">
        <v>30</v>
      </c>
      <c r="I160" s="27" t="s">
        <v>293</v>
      </c>
      <c r="J160" s="26" t="s">
        <v>113</v>
      </c>
      <c r="K160" s="242">
        <v>2174</v>
      </c>
      <c r="L160" s="345"/>
    </row>
    <row r="161" spans="1:14" ht="35.25" customHeight="1" x14ac:dyDescent="0.25">
      <c r="A161" s="36"/>
      <c r="B161" s="286" t="s">
        <v>177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30</v>
      </c>
      <c r="I161" s="42" t="s">
        <v>136</v>
      </c>
      <c r="J161" s="39"/>
      <c r="K161" s="242">
        <f>K162</f>
        <v>5090</v>
      </c>
    </row>
    <row r="162" spans="1:14" ht="30" x14ac:dyDescent="0.25">
      <c r="A162" s="36"/>
      <c r="B162" s="43" t="s">
        <v>112</v>
      </c>
      <c r="C162" s="38">
        <v>992</v>
      </c>
      <c r="D162" s="39" t="s">
        <v>31</v>
      </c>
      <c r="E162" s="39" t="s">
        <v>22</v>
      </c>
      <c r="F162" s="40" t="s">
        <v>28</v>
      </c>
      <c r="G162" s="41" t="s">
        <v>76</v>
      </c>
      <c r="H162" s="41" t="s">
        <v>30</v>
      </c>
      <c r="I162" s="42" t="s">
        <v>136</v>
      </c>
      <c r="J162" s="39" t="s">
        <v>113</v>
      </c>
      <c r="K162" s="242">
        <f>4920+170</f>
        <v>5090</v>
      </c>
    </row>
    <row r="163" spans="1:14" ht="1.5" customHeight="1" x14ac:dyDescent="0.25">
      <c r="A163" s="36"/>
      <c r="B163" s="286" t="s">
        <v>177</v>
      </c>
      <c r="C163" s="38">
        <v>992</v>
      </c>
      <c r="D163" s="231" t="s">
        <v>31</v>
      </c>
      <c r="E163" s="231" t="s">
        <v>22</v>
      </c>
      <c r="F163" s="40" t="s">
        <v>28</v>
      </c>
      <c r="G163" s="41" t="s">
        <v>76</v>
      </c>
      <c r="H163" s="41" t="s">
        <v>30</v>
      </c>
      <c r="I163" s="42" t="s">
        <v>358</v>
      </c>
      <c r="J163" s="231"/>
      <c r="K163" s="242">
        <f>K164</f>
        <v>0</v>
      </c>
    </row>
    <row r="164" spans="1:14" ht="30" hidden="1" x14ac:dyDescent="0.25">
      <c r="A164" s="36"/>
      <c r="B164" s="43" t="s">
        <v>112</v>
      </c>
      <c r="C164" s="38">
        <v>992</v>
      </c>
      <c r="D164" s="231" t="s">
        <v>31</v>
      </c>
      <c r="E164" s="231" t="s">
        <v>22</v>
      </c>
      <c r="F164" s="40" t="s">
        <v>28</v>
      </c>
      <c r="G164" s="41" t="s">
        <v>76</v>
      </c>
      <c r="H164" s="41" t="s">
        <v>30</v>
      </c>
      <c r="I164" s="42" t="s">
        <v>358</v>
      </c>
      <c r="J164" s="231" t="s">
        <v>113</v>
      </c>
      <c r="K164" s="242"/>
    </row>
    <row r="165" spans="1:14" x14ac:dyDescent="0.25">
      <c r="A165" s="36"/>
      <c r="B165" s="77" t="s">
        <v>115</v>
      </c>
      <c r="C165" s="38">
        <v>992</v>
      </c>
      <c r="D165" s="39" t="s">
        <v>31</v>
      </c>
      <c r="E165" s="39" t="s">
        <v>22</v>
      </c>
      <c r="F165" s="40" t="s">
        <v>28</v>
      </c>
      <c r="G165" s="41" t="s">
        <v>76</v>
      </c>
      <c r="H165" s="41" t="s">
        <v>31</v>
      </c>
      <c r="I165" s="42" t="s">
        <v>134</v>
      </c>
      <c r="J165" s="39"/>
      <c r="K165" s="242">
        <f>K166</f>
        <v>60</v>
      </c>
    </row>
    <row r="166" spans="1:14" x14ac:dyDescent="0.25">
      <c r="A166" s="36"/>
      <c r="B166" s="83" t="s">
        <v>178</v>
      </c>
      <c r="C166" s="38">
        <v>992</v>
      </c>
      <c r="D166" s="39" t="s">
        <v>31</v>
      </c>
      <c r="E166" s="39" t="s">
        <v>22</v>
      </c>
      <c r="F166" s="40" t="s">
        <v>28</v>
      </c>
      <c r="G166" s="41" t="s">
        <v>76</v>
      </c>
      <c r="H166" s="41" t="s">
        <v>31</v>
      </c>
      <c r="I166" s="42" t="s">
        <v>137</v>
      </c>
      <c r="J166" s="39"/>
      <c r="K166" s="242">
        <f>K167</f>
        <v>60</v>
      </c>
    </row>
    <row r="167" spans="1:14" ht="30" x14ac:dyDescent="0.25">
      <c r="A167" s="36"/>
      <c r="B167" s="83" t="s">
        <v>81</v>
      </c>
      <c r="C167" s="38">
        <v>992</v>
      </c>
      <c r="D167" s="39" t="s">
        <v>31</v>
      </c>
      <c r="E167" s="39" t="s">
        <v>22</v>
      </c>
      <c r="F167" s="40" t="s">
        <v>28</v>
      </c>
      <c r="G167" s="41" t="s">
        <v>76</v>
      </c>
      <c r="H167" s="41" t="s">
        <v>31</v>
      </c>
      <c r="I167" s="42" t="s">
        <v>137</v>
      </c>
      <c r="J167" s="39" t="s">
        <v>82</v>
      </c>
      <c r="K167" s="242">
        <f>20+40</f>
        <v>60</v>
      </c>
      <c r="L167" s="182">
        <v>40</v>
      </c>
    </row>
    <row r="168" spans="1:14" s="73" customFormat="1" x14ac:dyDescent="0.25">
      <c r="A168" s="66"/>
      <c r="B168" s="81" t="s">
        <v>38</v>
      </c>
      <c r="C168" s="68">
        <v>992</v>
      </c>
      <c r="D168" s="69">
        <v>10</v>
      </c>
      <c r="E168" s="69" t="s">
        <v>23</v>
      </c>
      <c r="F168" s="70"/>
      <c r="G168" s="71"/>
      <c r="H168" s="41"/>
      <c r="I168" s="72"/>
      <c r="J168" s="69"/>
      <c r="K168" s="249">
        <f>K169+K174</f>
        <v>560</v>
      </c>
      <c r="L168" s="189"/>
      <c r="M168" s="185"/>
      <c r="N168" s="185"/>
    </row>
    <row r="169" spans="1:14" x14ac:dyDescent="0.25">
      <c r="A169" s="36"/>
      <c r="B169" s="291" t="s">
        <v>39</v>
      </c>
      <c r="C169" s="38">
        <v>992</v>
      </c>
      <c r="D169" s="231">
        <v>10</v>
      </c>
      <c r="E169" s="231" t="s">
        <v>22</v>
      </c>
      <c r="F169" s="40"/>
      <c r="G169" s="41"/>
      <c r="H169" s="41"/>
      <c r="I169" s="42"/>
      <c r="J169" s="231"/>
      <c r="K169" s="242">
        <f>K173</f>
        <v>530</v>
      </c>
    </row>
    <row r="170" spans="1:14" x14ac:dyDescent="0.25">
      <c r="A170" s="36"/>
      <c r="B170" s="77" t="s">
        <v>59</v>
      </c>
      <c r="C170" s="38">
        <v>992</v>
      </c>
      <c r="D170" s="39">
        <v>10</v>
      </c>
      <c r="E170" s="39" t="s">
        <v>22</v>
      </c>
      <c r="F170" s="40" t="s">
        <v>80</v>
      </c>
      <c r="G170" s="41" t="s">
        <v>67</v>
      </c>
      <c r="H170" s="41" t="s">
        <v>23</v>
      </c>
      <c r="I170" s="42" t="s">
        <v>134</v>
      </c>
      <c r="J170" s="39"/>
      <c r="K170" s="242">
        <f>K173</f>
        <v>530</v>
      </c>
    </row>
    <row r="171" spans="1:14" ht="30" x14ac:dyDescent="0.25">
      <c r="A171" s="36"/>
      <c r="B171" s="77" t="s">
        <v>49</v>
      </c>
      <c r="C171" s="38">
        <v>992</v>
      </c>
      <c r="D171" s="39">
        <v>10</v>
      </c>
      <c r="E171" s="39" t="s">
        <v>22</v>
      </c>
      <c r="F171" s="40" t="s">
        <v>80</v>
      </c>
      <c r="G171" s="41" t="s">
        <v>92</v>
      </c>
      <c r="H171" s="41" t="s">
        <v>23</v>
      </c>
      <c r="I171" s="42" t="s">
        <v>134</v>
      </c>
      <c r="J171" s="39"/>
      <c r="K171" s="242">
        <f>K173</f>
        <v>530</v>
      </c>
    </row>
    <row r="172" spans="1:14" x14ac:dyDescent="0.25">
      <c r="A172" s="36"/>
      <c r="B172" s="77" t="s">
        <v>116</v>
      </c>
      <c r="C172" s="38">
        <v>992</v>
      </c>
      <c r="D172" s="39">
        <v>10</v>
      </c>
      <c r="E172" s="39" t="s">
        <v>22</v>
      </c>
      <c r="F172" s="40" t="s">
        <v>80</v>
      </c>
      <c r="G172" s="41" t="s">
        <v>92</v>
      </c>
      <c r="H172" s="41" t="s">
        <v>23</v>
      </c>
      <c r="I172" s="42" t="s">
        <v>151</v>
      </c>
      <c r="J172" s="39"/>
      <c r="K172" s="242">
        <f>K173</f>
        <v>530</v>
      </c>
    </row>
    <row r="173" spans="1:14" x14ac:dyDescent="0.25">
      <c r="A173" s="36"/>
      <c r="B173" s="86" t="s">
        <v>117</v>
      </c>
      <c r="C173" s="38">
        <v>992</v>
      </c>
      <c r="D173" s="39">
        <v>10</v>
      </c>
      <c r="E173" s="39" t="s">
        <v>22</v>
      </c>
      <c r="F173" s="40" t="s">
        <v>80</v>
      </c>
      <c r="G173" s="41" t="s">
        <v>92</v>
      </c>
      <c r="H173" s="41" t="s">
        <v>23</v>
      </c>
      <c r="I173" s="42" t="s">
        <v>151</v>
      </c>
      <c r="J173" s="39" t="s">
        <v>118</v>
      </c>
      <c r="K173" s="242">
        <f>453.2+26.8+50</f>
        <v>530</v>
      </c>
    </row>
    <row r="174" spans="1:14" s="73" customFormat="1" ht="24" customHeight="1" x14ac:dyDescent="0.2">
      <c r="A174" s="66"/>
      <c r="B174" s="81" t="s">
        <v>119</v>
      </c>
      <c r="C174" s="68">
        <v>992</v>
      </c>
      <c r="D174" s="69" t="s">
        <v>100</v>
      </c>
      <c r="E174" s="69" t="s">
        <v>26</v>
      </c>
      <c r="F174" s="70"/>
      <c r="G174" s="71"/>
      <c r="H174" s="71"/>
      <c r="I174" s="72"/>
      <c r="J174" s="69"/>
      <c r="K174" s="249">
        <f>K178</f>
        <v>30</v>
      </c>
      <c r="L174" s="189"/>
      <c r="M174" s="185"/>
      <c r="N174" s="185"/>
    </row>
    <row r="175" spans="1:14" ht="52.5" customHeight="1" x14ac:dyDescent="0.25">
      <c r="A175" s="36"/>
      <c r="B175" s="43" t="s">
        <v>263</v>
      </c>
      <c r="C175" s="38">
        <v>992</v>
      </c>
      <c r="D175" s="39" t="s">
        <v>100</v>
      </c>
      <c r="E175" s="39" t="s">
        <v>26</v>
      </c>
      <c r="F175" s="40" t="s">
        <v>40</v>
      </c>
      <c r="G175" s="41" t="s">
        <v>67</v>
      </c>
      <c r="H175" s="41" t="s">
        <v>23</v>
      </c>
      <c r="I175" s="42" t="s">
        <v>134</v>
      </c>
      <c r="J175" s="39"/>
      <c r="K175" s="242">
        <f>K178</f>
        <v>30</v>
      </c>
    </row>
    <row r="176" spans="1:14" ht="29.25" customHeight="1" x14ac:dyDescent="0.25">
      <c r="A176" s="36"/>
      <c r="B176" s="43" t="s">
        <v>168</v>
      </c>
      <c r="C176" s="38">
        <v>992</v>
      </c>
      <c r="D176" s="39" t="s">
        <v>100</v>
      </c>
      <c r="E176" s="39" t="s">
        <v>26</v>
      </c>
      <c r="F176" s="40" t="s">
        <v>40</v>
      </c>
      <c r="G176" s="41" t="s">
        <v>76</v>
      </c>
      <c r="H176" s="41" t="s">
        <v>23</v>
      </c>
      <c r="I176" s="42" t="s">
        <v>134</v>
      </c>
      <c r="J176" s="39"/>
      <c r="K176" s="242">
        <f>K178</f>
        <v>30</v>
      </c>
    </row>
    <row r="177" spans="1:14" ht="31.5" customHeight="1" x14ac:dyDescent="0.25">
      <c r="A177" s="36"/>
      <c r="B177" s="43" t="s">
        <v>168</v>
      </c>
      <c r="C177" s="38">
        <v>992</v>
      </c>
      <c r="D177" s="39" t="s">
        <v>100</v>
      </c>
      <c r="E177" s="39" t="s">
        <v>26</v>
      </c>
      <c r="F177" s="40" t="s">
        <v>40</v>
      </c>
      <c r="G177" s="41" t="s">
        <v>76</v>
      </c>
      <c r="H177" s="41" t="s">
        <v>23</v>
      </c>
      <c r="I177" s="42" t="s">
        <v>163</v>
      </c>
      <c r="J177" s="39"/>
      <c r="K177" s="242">
        <f>K178</f>
        <v>30</v>
      </c>
    </row>
    <row r="178" spans="1:14" ht="30" x14ac:dyDescent="0.25">
      <c r="A178" s="36"/>
      <c r="B178" s="43" t="s">
        <v>112</v>
      </c>
      <c r="C178" s="38">
        <v>992</v>
      </c>
      <c r="D178" s="39" t="s">
        <v>100</v>
      </c>
      <c r="E178" s="39" t="s">
        <v>26</v>
      </c>
      <c r="F178" s="40" t="s">
        <v>40</v>
      </c>
      <c r="G178" s="41" t="s">
        <v>76</v>
      </c>
      <c r="H178" s="41" t="s">
        <v>23</v>
      </c>
      <c r="I178" s="42" t="s">
        <v>163</v>
      </c>
      <c r="J178" s="39" t="s">
        <v>113</v>
      </c>
      <c r="K178" s="242">
        <f>20+10</f>
        <v>30</v>
      </c>
    </row>
    <row r="179" spans="1:14" s="73" customFormat="1" x14ac:dyDescent="0.25">
      <c r="A179" s="66"/>
      <c r="B179" s="81" t="s">
        <v>206</v>
      </c>
      <c r="C179" s="68">
        <v>992</v>
      </c>
      <c r="D179" s="69">
        <v>11</v>
      </c>
      <c r="E179" s="69" t="s">
        <v>23</v>
      </c>
      <c r="F179" s="70"/>
      <c r="G179" s="71"/>
      <c r="H179" s="41"/>
      <c r="I179" s="72"/>
      <c r="J179" s="69"/>
      <c r="K179" s="249">
        <f>K180</f>
        <v>247.39999999999998</v>
      </c>
      <c r="L179" s="189"/>
      <c r="M179" s="185"/>
      <c r="N179" s="185"/>
    </row>
    <row r="180" spans="1:14" x14ac:dyDescent="0.25">
      <c r="A180" s="36"/>
      <c r="B180" s="43" t="s">
        <v>43</v>
      </c>
      <c r="C180" s="38">
        <v>992</v>
      </c>
      <c r="D180" s="231">
        <v>11</v>
      </c>
      <c r="E180" s="231" t="s">
        <v>24</v>
      </c>
      <c r="F180" s="40" t="s">
        <v>31</v>
      </c>
      <c r="G180" s="41" t="s">
        <v>76</v>
      </c>
      <c r="H180" s="41" t="s">
        <v>23</v>
      </c>
      <c r="I180" s="42" t="s">
        <v>134</v>
      </c>
      <c r="J180" s="231"/>
      <c r="K180" s="242">
        <f>K181</f>
        <v>247.39999999999998</v>
      </c>
    </row>
    <row r="181" spans="1:14" ht="30" x14ac:dyDescent="0.25">
      <c r="A181" s="36"/>
      <c r="B181" s="43" t="s">
        <v>233</v>
      </c>
      <c r="C181" s="38">
        <v>992</v>
      </c>
      <c r="D181" s="39">
        <v>11</v>
      </c>
      <c r="E181" s="39" t="s">
        <v>24</v>
      </c>
      <c r="F181" s="40" t="s">
        <v>31</v>
      </c>
      <c r="G181" s="41" t="s">
        <v>76</v>
      </c>
      <c r="H181" s="41" t="s">
        <v>23</v>
      </c>
      <c r="I181" s="42" t="s">
        <v>134</v>
      </c>
      <c r="J181" s="39"/>
      <c r="K181" s="242">
        <f>K182</f>
        <v>247.39999999999998</v>
      </c>
    </row>
    <row r="182" spans="1:14" x14ac:dyDescent="0.25">
      <c r="A182" s="36"/>
      <c r="B182" s="43" t="s">
        <v>208</v>
      </c>
      <c r="C182" s="38">
        <v>992</v>
      </c>
      <c r="D182" s="39" t="s">
        <v>42</v>
      </c>
      <c r="E182" s="39" t="s">
        <v>24</v>
      </c>
      <c r="F182" s="40" t="s">
        <v>31</v>
      </c>
      <c r="G182" s="41" t="s">
        <v>76</v>
      </c>
      <c r="H182" s="41" t="s">
        <v>23</v>
      </c>
      <c r="I182" s="42" t="s">
        <v>134</v>
      </c>
      <c r="J182" s="39"/>
      <c r="K182" s="242">
        <f>K183</f>
        <v>247.39999999999998</v>
      </c>
    </row>
    <row r="183" spans="1:14" x14ac:dyDescent="0.25">
      <c r="A183" s="36"/>
      <c r="B183" s="77" t="s">
        <v>120</v>
      </c>
      <c r="C183" s="38">
        <v>992</v>
      </c>
      <c r="D183" s="39" t="s">
        <v>42</v>
      </c>
      <c r="E183" s="39" t="s">
        <v>24</v>
      </c>
      <c r="F183" s="40" t="s">
        <v>31</v>
      </c>
      <c r="G183" s="41" t="s">
        <v>76</v>
      </c>
      <c r="H183" s="41" t="s">
        <v>26</v>
      </c>
      <c r="I183" s="42" t="s">
        <v>138</v>
      </c>
      <c r="J183" s="39"/>
      <c r="K183" s="242">
        <f>K184</f>
        <v>247.39999999999998</v>
      </c>
    </row>
    <row r="184" spans="1:14" ht="60" x14ac:dyDescent="0.25">
      <c r="A184" s="36"/>
      <c r="B184" s="77" t="s">
        <v>77</v>
      </c>
      <c r="C184" s="38">
        <v>992</v>
      </c>
      <c r="D184" s="39" t="s">
        <v>42</v>
      </c>
      <c r="E184" s="39" t="s">
        <v>24</v>
      </c>
      <c r="F184" s="40" t="s">
        <v>31</v>
      </c>
      <c r="G184" s="41" t="s">
        <v>76</v>
      </c>
      <c r="H184" s="41" t="s">
        <v>26</v>
      </c>
      <c r="I184" s="42" t="s">
        <v>138</v>
      </c>
      <c r="J184" s="39" t="s">
        <v>78</v>
      </c>
      <c r="K184" s="242">
        <f>207.4+60-20</f>
        <v>247.39999999999998</v>
      </c>
      <c r="L184" s="182">
        <v>-20</v>
      </c>
    </row>
    <row r="185" spans="1:14" s="73" customFormat="1" ht="24" customHeight="1" x14ac:dyDescent="0.2">
      <c r="A185" s="66"/>
      <c r="B185" s="81" t="s">
        <v>44</v>
      </c>
      <c r="C185" s="68">
        <v>992</v>
      </c>
      <c r="D185" s="69" t="s">
        <v>40</v>
      </c>
      <c r="E185" s="69" t="s">
        <v>23</v>
      </c>
      <c r="F185" s="70"/>
      <c r="G185" s="71"/>
      <c r="H185" s="71"/>
      <c r="I185" s="72"/>
      <c r="J185" s="69"/>
      <c r="K185" s="249">
        <f>K190</f>
        <v>100</v>
      </c>
      <c r="L185" s="189"/>
      <c r="M185" s="185"/>
      <c r="N185" s="185"/>
    </row>
    <row r="186" spans="1:14" x14ac:dyDescent="0.25">
      <c r="A186" s="36"/>
      <c r="B186" s="338" t="s">
        <v>45</v>
      </c>
      <c r="C186" s="339">
        <v>992</v>
      </c>
      <c r="D186" s="340" t="s">
        <v>40</v>
      </c>
      <c r="E186" s="340" t="s">
        <v>24</v>
      </c>
      <c r="F186" s="341"/>
      <c r="G186" s="342"/>
      <c r="H186" s="342"/>
      <c r="I186" s="343"/>
      <c r="J186" s="340"/>
      <c r="K186" s="344">
        <f>K190</f>
        <v>100</v>
      </c>
    </row>
    <row r="187" spans="1:14" ht="30" x14ac:dyDescent="0.25">
      <c r="A187" s="36"/>
      <c r="B187" s="83" t="s">
        <v>276</v>
      </c>
      <c r="C187" s="38">
        <v>992</v>
      </c>
      <c r="D187" s="39" t="s">
        <v>40</v>
      </c>
      <c r="E187" s="39" t="s">
        <v>24</v>
      </c>
      <c r="F187" s="40" t="s">
        <v>101</v>
      </c>
      <c r="G187" s="41" t="s">
        <v>67</v>
      </c>
      <c r="H187" s="41" t="s">
        <v>23</v>
      </c>
      <c r="I187" s="42" t="s">
        <v>134</v>
      </c>
      <c r="J187" s="39"/>
      <c r="K187" s="242">
        <f>K190</f>
        <v>100</v>
      </c>
    </row>
    <row r="188" spans="1:14" ht="30" customHeight="1" x14ac:dyDescent="0.25">
      <c r="A188" s="36"/>
      <c r="B188" s="43" t="s">
        <v>121</v>
      </c>
      <c r="C188" s="38">
        <v>992</v>
      </c>
      <c r="D188" s="39" t="s">
        <v>40</v>
      </c>
      <c r="E188" s="39" t="s">
        <v>24</v>
      </c>
      <c r="F188" s="40" t="s">
        <v>101</v>
      </c>
      <c r="G188" s="41" t="s">
        <v>76</v>
      </c>
      <c r="H188" s="41" t="s">
        <v>23</v>
      </c>
      <c r="I188" s="42" t="s">
        <v>134</v>
      </c>
      <c r="J188" s="39"/>
      <c r="K188" s="242">
        <f>K189</f>
        <v>100</v>
      </c>
    </row>
    <row r="189" spans="1:14" x14ac:dyDescent="0.25">
      <c r="A189" s="36"/>
      <c r="B189" s="77" t="s">
        <v>58</v>
      </c>
      <c r="C189" s="38">
        <v>992</v>
      </c>
      <c r="D189" s="39" t="s">
        <v>40</v>
      </c>
      <c r="E189" s="39" t="s">
        <v>24</v>
      </c>
      <c r="F189" s="40" t="s">
        <v>101</v>
      </c>
      <c r="G189" s="41" t="s">
        <v>76</v>
      </c>
      <c r="H189" s="41" t="s">
        <v>23</v>
      </c>
      <c r="I189" s="42" t="s">
        <v>141</v>
      </c>
      <c r="J189" s="39"/>
      <c r="K189" s="242">
        <f>K190</f>
        <v>100</v>
      </c>
    </row>
    <row r="190" spans="1:14" ht="30" x14ac:dyDescent="0.25">
      <c r="A190" s="36"/>
      <c r="B190" s="83" t="s">
        <v>81</v>
      </c>
      <c r="C190" s="38">
        <v>992</v>
      </c>
      <c r="D190" s="39" t="s">
        <v>40</v>
      </c>
      <c r="E190" s="39" t="s">
        <v>24</v>
      </c>
      <c r="F190" s="40" t="s">
        <v>101</v>
      </c>
      <c r="G190" s="41" t="s">
        <v>76</v>
      </c>
      <c r="H190" s="41" t="s">
        <v>23</v>
      </c>
      <c r="I190" s="42" t="s">
        <v>141</v>
      </c>
      <c r="J190" s="39" t="s">
        <v>82</v>
      </c>
      <c r="K190" s="242">
        <f>150-50</f>
        <v>100</v>
      </c>
    </row>
    <row r="191" spans="1:14" x14ac:dyDescent="0.25">
      <c r="A191" s="36"/>
      <c r="B191" s="319" t="s">
        <v>340</v>
      </c>
      <c r="C191" s="68">
        <v>992</v>
      </c>
      <c r="D191" s="69" t="s">
        <v>41</v>
      </c>
      <c r="E191" s="69" t="s">
        <v>23</v>
      </c>
      <c r="F191" s="70"/>
      <c r="G191" s="71"/>
      <c r="H191" s="71"/>
      <c r="I191" s="72"/>
      <c r="J191" s="69"/>
      <c r="K191" s="249">
        <f>K196</f>
        <v>1</v>
      </c>
    </row>
    <row r="192" spans="1:14" ht="30" x14ac:dyDescent="0.25">
      <c r="A192" s="36"/>
      <c r="B192" s="354" t="s">
        <v>341</v>
      </c>
      <c r="C192" s="339">
        <v>992</v>
      </c>
      <c r="D192" s="340" t="s">
        <v>41</v>
      </c>
      <c r="E192" s="340" t="s">
        <v>22</v>
      </c>
      <c r="F192" s="341"/>
      <c r="G192" s="342"/>
      <c r="H192" s="342"/>
      <c r="I192" s="343"/>
      <c r="J192" s="340"/>
      <c r="K192" s="344">
        <f>K195</f>
        <v>1</v>
      </c>
    </row>
    <row r="193" spans="1:12" x14ac:dyDescent="0.25">
      <c r="A193" s="36"/>
      <c r="B193" s="83" t="s">
        <v>342</v>
      </c>
      <c r="C193" s="38">
        <v>992</v>
      </c>
      <c r="D193" s="231" t="s">
        <v>41</v>
      </c>
      <c r="E193" s="231" t="s">
        <v>22</v>
      </c>
      <c r="F193" s="40" t="s">
        <v>343</v>
      </c>
      <c r="G193" s="41" t="s">
        <v>67</v>
      </c>
      <c r="H193" s="41" t="s">
        <v>23</v>
      </c>
      <c r="I193" s="42" t="s">
        <v>134</v>
      </c>
      <c r="J193" s="231"/>
      <c r="K193" s="242">
        <f>K196</f>
        <v>1</v>
      </c>
    </row>
    <row r="194" spans="1:12" ht="30" x14ac:dyDescent="0.25">
      <c r="A194" s="36"/>
      <c r="B194" s="83" t="s">
        <v>344</v>
      </c>
      <c r="C194" s="38">
        <v>992</v>
      </c>
      <c r="D194" s="231" t="s">
        <v>41</v>
      </c>
      <c r="E194" s="231" t="s">
        <v>22</v>
      </c>
      <c r="F194" s="40" t="s">
        <v>343</v>
      </c>
      <c r="G194" s="41" t="s">
        <v>69</v>
      </c>
      <c r="H194" s="41" t="s">
        <v>23</v>
      </c>
      <c r="I194" s="42" t="s">
        <v>134</v>
      </c>
      <c r="J194" s="231"/>
      <c r="K194" s="242">
        <f>K195</f>
        <v>1</v>
      </c>
    </row>
    <row r="195" spans="1:12" x14ac:dyDescent="0.25">
      <c r="A195" s="36"/>
      <c r="B195" s="83" t="s">
        <v>345</v>
      </c>
      <c r="C195" s="38">
        <v>992</v>
      </c>
      <c r="D195" s="231" t="s">
        <v>41</v>
      </c>
      <c r="E195" s="231" t="s">
        <v>22</v>
      </c>
      <c r="F195" s="40" t="s">
        <v>343</v>
      </c>
      <c r="G195" s="41" t="s">
        <v>69</v>
      </c>
      <c r="H195" s="41" t="s">
        <v>23</v>
      </c>
      <c r="I195" s="42" t="s">
        <v>346</v>
      </c>
      <c r="J195" s="231"/>
      <c r="K195" s="242">
        <f>K196</f>
        <v>1</v>
      </c>
    </row>
    <row r="196" spans="1:12" x14ac:dyDescent="0.25">
      <c r="A196" s="36"/>
      <c r="B196" s="83" t="s">
        <v>347</v>
      </c>
      <c r="C196" s="38">
        <v>992</v>
      </c>
      <c r="D196" s="231" t="s">
        <v>41</v>
      </c>
      <c r="E196" s="231" t="s">
        <v>22</v>
      </c>
      <c r="F196" s="40" t="s">
        <v>343</v>
      </c>
      <c r="G196" s="41" t="s">
        <v>69</v>
      </c>
      <c r="H196" s="41" t="s">
        <v>23</v>
      </c>
      <c r="I196" s="42" t="s">
        <v>346</v>
      </c>
      <c r="J196" s="231" t="s">
        <v>348</v>
      </c>
      <c r="K196" s="242">
        <v>1</v>
      </c>
    </row>
    <row r="197" spans="1:12" x14ac:dyDescent="0.25">
      <c r="A197" s="95"/>
      <c r="B197" s="96"/>
      <c r="C197" s="337"/>
      <c r="D197" s="87"/>
      <c r="E197" s="87"/>
      <c r="F197" s="87"/>
      <c r="G197" s="87"/>
      <c r="H197" s="87"/>
      <c r="I197" s="87"/>
      <c r="J197" s="87"/>
      <c r="K197" s="272"/>
      <c r="L197" s="182">
        <f>SUM(L17:L196)</f>
        <v>1020</v>
      </c>
    </row>
    <row r="198" spans="1:12" ht="18.75" x14ac:dyDescent="0.3">
      <c r="B198" s="382" t="s">
        <v>299</v>
      </c>
      <c r="C198" s="382"/>
      <c r="D198" s="382"/>
      <c r="E198" s="382"/>
      <c r="F198" s="382"/>
      <c r="G198" s="382"/>
      <c r="H198" s="382"/>
      <c r="I198" s="382"/>
      <c r="J198" s="382"/>
      <c r="K198" s="382"/>
    </row>
  </sheetData>
  <mergeCells count="15">
    <mergeCell ref="C7:K7"/>
    <mergeCell ref="C8:K8"/>
    <mergeCell ref="C9:K9"/>
    <mergeCell ref="A12:K12"/>
    <mergeCell ref="B198:K198"/>
    <mergeCell ref="A13:K13"/>
    <mergeCell ref="F15:I15"/>
    <mergeCell ref="F16:I16"/>
    <mergeCell ref="C11:K11"/>
    <mergeCell ref="F17:I17"/>
    <mergeCell ref="C1:K1"/>
    <mergeCell ref="C2:K2"/>
    <mergeCell ref="C3:K3"/>
    <mergeCell ref="C4:K4"/>
    <mergeCell ref="C6:K6"/>
  </mergeCells>
  <phoneticPr fontId="32" type="noConversion"/>
  <pageMargins left="0.70866141732283472" right="0.70866141732283472" top="0.31496062992125984" bottom="0.35433070866141736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view="pageBreakPreview" zoomScale="60" zoomScaleNormal="80" workbookViewId="0">
      <selection activeCell="C35" sqref="C35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205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366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3" t="s">
        <v>303</v>
      </c>
      <c r="B14" s="394"/>
      <c r="C14" s="394"/>
    </row>
    <row r="15" spans="1:13" ht="18.75" x14ac:dyDescent="0.25">
      <c r="A15" s="394"/>
      <c r="B15" s="394"/>
      <c r="C15" s="394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2620.1000000000058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1500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1500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1500</v>
      </c>
    </row>
    <row r="25" spans="1:7" ht="57.75" customHeight="1" x14ac:dyDescent="0.25">
      <c r="A25" s="275" t="s">
        <v>323</v>
      </c>
      <c r="B25" s="275" t="s">
        <v>324</v>
      </c>
      <c r="C25" s="294">
        <v>1500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1120.1000000000058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-37373.199999999997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-37373.199999999997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-37373.199999999997</v>
      </c>
    </row>
    <row r="32" spans="1:7" ht="40.5" customHeight="1" x14ac:dyDescent="0.25">
      <c r="A32" s="300" t="s">
        <v>312</v>
      </c>
      <c r="B32" s="299" t="s">
        <v>200</v>
      </c>
      <c r="C32" s="297">
        <f>-35873.2-1500</f>
        <v>-37373.199999999997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38493.300000000003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38493.300000000003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38493.300000000003</v>
      </c>
    </row>
    <row r="36" spans="1:6" ht="39.75" customHeight="1" x14ac:dyDescent="0.25">
      <c r="A36" s="275" t="s">
        <v>316</v>
      </c>
      <c r="B36" s="275" t="s">
        <v>197</v>
      </c>
      <c r="C36" s="297">
        <f>прил._5!K17</f>
        <v>38493.300000000003</v>
      </c>
    </row>
    <row r="40" spans="1:6" ht="18.75" x14ac:dyDescent="0.3">
      <c r="A40" s="395" t="s">
        <v>306</v>
      </c>
      <c r="B40" s="396"/>
      <c r="C40" s="396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1496062992125984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4" t="s">
        <v>243</v>
      </c>
      <c r="B9" s="397"/>
      <c r="C9" s="397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8" t="s">
        <v>214</v>
      </c>
      <c r="B12" s="399" t="s">
        <v>215</v>
      </c>
      <c r="C12" s="238" t="s">
        <v>216</v>
      </c>
    </row>
    <row r="13" spans="1:3" ht="18.75" x14ac:dyDescent="0.25">
      <c r="A13" s="398"/>
      <c r="B13" s="399"/>
      <c r="C13" s="238" t="s">
        <v>217</v>
      </c>
    </row>
    <row r="14" spans="1:3" ht="37.5" x14ac:dyDescent="0.25">
      <c r="A14" s="398"/>
      <c r="B14" s="399"/>
      <c r="C14" s="238" t="s">
        <v>218</v>
      </c>
    </row>
    <row r="15" spans="1:3" ht="18.75" x14ac:dyDescent="0.25">
      <c r="A15" s="398"/>
      <c r="B15" s="399"/>
      <c r="C15" s="238" t="s">
        <v>219</v>
      </c>
    </row>
    <row r="16" spans="1:3" ht="18.75" x14ac:dyDescent="0.25">
      <c r="A16" s="398"/>
      <c r="B16" s="399"/>
      <c r="C16" s="238" t="s">
        <v>220</v>
      </c>
    </row>
    <row r="17" spans="1:3" ht="18.75" x14ac:dyDescent="0.25">
      <c r="A17" s="398"/>
      <c r="B17" s="399"/>
      <c r="C17" s="238" t="s">
        <v>221</v>
      </c>
    </row>
    <row r="18" spans="1:3" ht="37.5" x14ac:dyDescent="0.25">
      <c r="A18" s="398"/>
      <c r="B18" s="399"/>
      <c r="C18" s="238" t="s">
        <v>222</v>
      </c>
    </row>
    <row r="19" spans="1:3" ht="37.5" x14ac:dyDescent="0.25">
      <c r="A19" s="398"/>
      <c r="B19" s="399"/>
      <c r="C19" s="238" t="s">
        <v>223</v>
      </c>
    </row>
    <row r="20" spans="1:3" ht="18.75" x14ac:dyDescent="0.25">
      <c r="A20" s="398" t="s">
        <v>224</v>
      </c>
      <c r="B20" s="399" t="s">
        <v>225</v>
      </c>
      <c r="C20" s="238" t="s">
        <v>216</v>
      </c>
    </row>
    <row r="21" spans="1:3" ht="18.75" x14ac:dyDescent="0.25">
      <c r="A21" s="398"/>
      <c r="B21" s="399"/>
      <c r="C21" s="238" t="s">
        <v>217</v>
      </c>
    </row>
    <row r="22" spans="1:3" ht="37.5" x14ac:dyDescent="0.25">
      <c r="A22" s="398"/>
      <c r="B22" s="399"/>
      <c r="C22" s="238" t="s">
        <v>218</v>
      </c>
    </row>
    <row r="23" spans="1:3" ht="18.75" x14ac:dyDescent="0.25">
      <c r="A23" s="398"/>
      <c r="B23" s="399"/>
      <c r="C23" s="238" t="s">
        <v>219</v>
      </c>
    </row>
    <row r="24" spans="1:3" ht="18.75" x14ac:dyDescent="0.25">
      <c r="A24" s="398"/>
      <c r="B24" s="399"/>
      <c r="C24" s="238" t="s">
        <v>220</v>
      </c>
    </row>
    <row r="25" spans="1:3" ht="18.75" x14ac:dyDescent="0.25">
      <c r="A25" s="398" t="s">
        <v>226</v>
      </c>
      <c r="B25" s="399" t="s">
        <v>227</v>
      </c>
      <c r="C25" s="238" t="s">
        <v>216</v>
      </c>
    </row>
    <row r="26" spans="1:3" ht="18.75" x14ac:dyDescent="0.25">
      <c r="A26" s="398"/>
      <c r="B26" s="399"/>
      <c r="C26" s="238" t="s">
        <v>217</v>
      </c>
    </row>
    <row r="27" spans="1:3" ht="37.5" x14ac:dyDescent="0.25">
      <c r="A27" s="398"/>
      <c r="B27" s="399"/>
      <c r="C27" s="238" t="s">
        <v>218</v>
      </c>
    </row>
    <row r="28" spans="1:3" ht="18.75" x14ac:dyDescent="0.25">
      <c r="A28" s="398"/>
      <c r="B28" s="399"/>
      <c r="C28" s="238" t="s">
        <v>219</v>
      </c>
    </row>
    <row r="29" spans="1:3" ht="18.75" x14ac:dyDescent="0.25">
      <c r="A29" s="398"/>
      <c r="B29" s="399"/>
      <c r="C29" s="238" t="s">
        <v>228</v>
      </c>
    </row>
    <row r="30" spans="1:3" ht="18.75" x14ac:dyDescent="0.25">
      <c r="A30" s="398"/>
      <c r="B30" s="399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5" t="s">
        <v>242</v>
      </c>
      <c r="B33" s="395"/>
      <c r="C33" s="39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2022-11-16T15:15:51Z</cp:lastPrinted>
  <dcterms:created xsi:type="dcterms:W3CDTF">2010-11-10T14:00:24Z</dcterms:created>
  <dcterms:modified xsi:type="dcterms:W3CDTF">2022-12-16T12:12:22Z</dcterms:modified>
</cp:coreProperties>
</file>