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1155" windowWidth="12855" windowHeight="8730" tabRatio="849" firstSheet="1" activeTab="3"/>
  </bookViews>
  <sheets>
    <sheet name="Прил0" sheetId="48" r:id="rId1"/>
    <sheet name="прил1" sheetId="6" r:id="rId2"/>
    <sheet name="прил.2" sheetId="40" r:id="rId3"/>
    <sheet name="прил._3" sheetId="24" r:id="rId4"/>
    <sheet name="Прил 4" sheetId="42" r:id="rId5"/>
    <sheet name="Прил 10+" sheetId="47" state="hidden" r:id="rId6"/>
  </sheets>
  <definedNames>
    <definedName name="_xlnm._FilterDatabase" localSheetId="3" hidden="1">прил._3!$A$18:$K$193</definedName>
    <definedName name="_xlnm._FilterDatabase" localSheetId="2" hidden="1">прил.2!$A$15:$H$189</definedName>
    <definedName name="_xlnm.Print_Area" localSheetId="3">прил._3!$A$1:$L$208</definedName>
    <definedName name="_xlnm.Print_Area" localSheetId="2">прил.2!$A$6:$J$198</definedName>
    <definedName name="_xlnm.Print_Area" localSheetId="0">Прил0!$A$1:$B$86</definedName>
    <definedName name="_xlnm.Print_Area" localSheetId="1">прил1!$A$7:$F$54</definedName>
  </definedNames>
  <calcPr calcId="145621"/>
</workbook>
</file>

<file path=xl/calcChain.xml><?xml version="1.0" encoding="utf-8"?>
<calcChain xmlns="http://schemas.openxmlformats.org/spreadsheetml/2006/main">
  <c r="K42" i="24" l="1"/>
  <c r="K37" i="24" l="1"/>
  <c r="K36" i="24" l="1"/>
  <c r="C32" i="42"/>
  <c r="K146" i="24" l="1"/>
  <c r="K166" i="24" l="1"/>
  <c r="K75" i="24"/>
  <c r="K131" i="24" l="1"/>
  <c r="K132" i="24"/>
  <c r="C22" i="42" l="1"/>
  <c r="H115" i="40" l="1"/>
  <c r="H117" i="40"/>
  <c r="K133" i="24"/>
  <c r="K134" i="24"/>
  <c r="K148" i="24" l="1"/>
  <c r="H127" i="40" l="1"/>
  <c r="H126" i="40" s="1"/>
  <c r="K145" i="24"/>
  <c r="K163" i="24" l="1"/>
  <c r="H131" i="40" l="1"/>
  <c r="H130" i="40" s="1"/>
  <c r="H51" i="40"/>
  <c r="H50" i="40" s="1"/>
  <c r="K162" i="24"/>
  <c r="K149" i="24"/>
  <c r="K144" i="24" s="1"/>
  <c r="K114" i="24" l="1"/>
  <c r="K43" i="24"/>
  <c r="C24" i="42"/>
  <c r="C26" i="42"/>
  <c r="H31" i="40" l="1"/>
  <c r="H46" i="40" l="1"/>
  <c r="H45" i="40" s="1"/>
  <c r="H44" i="40" s="1"/>
  <c r="K117" i="24"/>
  <c r="K140" i="24"/>
  <c r="K169" i="24"/>
  <c r="K123" i="24"/>
  <c r="H88" i="40" l="1"/>
  <c r="K103" i="24"/>
  <c r="K102" i="24" s="1"/>
  <c r="K101" i="24" s="1"/>
  <c r="K93" i="24" s="1"/>
  <c r="H61" i="40" l="1"/>
  <c r="F184" i="40"/>
  <c r="H66" i="40" l="1"/>
  <c r="C66" i="40"/>
  <c r="D66" i="40"/>
  <c r="E66" i="40"/>
  <c r="F66" i="40"/>
  <c r="H67" i="40"/>
  <c r="B182" i="40"/>
  <c r="B183" i="40"/>
  <c r="B184" i="40"/>
  <c r="B185" i="40"/>
  <c r="C182" i="40"/>
  <c r="D182" i="40"/>
  <c r="E182" i="40"/>
  <c r="F182" i="40"/>
  <c r="C183" i="40"/>
  <c r="D183" i="40"/>
  <c r="E183" i="40"/>
  <c r="C184" i="40"/>
  <c r="D184" i="40"/>
  <c r="E184" i="40"/>
  <c r="C185" i="40"/>
  <c r="D185" i="40"/>
  <c r="E185" i="40"/>
  <c r="F185" i="40"/>
  <c r="G185" i="40"/>
  <c r="H65" i="40" l="1"/>
  <c r="K198" i="24"/>
  <c r="K197" i="24" s="1"/>
  <c r="K196" i="24"/>
  <c r="K194" i="24"/>
  <c r="D49" i="6" s="1"/>
  <c r="K195" i="24" l="1"/>
  <c r="K186" i="24"/>
  <c r="K185" i="24" s="1"/>
  <c r="K155" i="24"/>
  <c r="K154" i="24" s="1"/>
  <c r="K153" i="24" s="1"/>
  <c r="K152" i="24" s="1"/>
  <c r="D39" i="6" s="1"/>
  <c r="K26" i="24"/>
  <c r="H185" i="40" l="1"/>
  <c r="H184" i="40" s="1"/>
  <c r="H183" i="40" s="1"/>
  <c r="H182" i="40" s="1"/>
  <c r="D50" i="6"/>
  <c r="D20" i="6" l="1"/>
  <c r="K137" i="24" l="1"/>
  <c r="H30" i="40" l="1"/>
  <c r="H29" i="40" s="1"/>
  <c r="H28" i="40" s="1"/>
  <c r="H87" i="40"/>
  <c r="H86" i="40" s="1"/>
  <c r="H85" i="40" s="1"/>
  <c r="H56" i="40"/>
  <c r="H195" i="40"/>
  <c r="D48" i="6"/>
  <c r="H55" i="40" l="1"/>
  <c r="H54" i="40"/>
  <c r="K116" i="24"/>
  <c r="K115" i="24" s="1"/>
  <c r="K91" i="24" l="1"/>
  <c r="K90" i="24" s="1"/>
  <c r="K89" i="24" s="1"/>
  <c r="K84" i="24" l="1"/>
  <c r="K85" i="24"/>
  <c r="D29" i="6"/>
  <c r="H38" i="40" l="1"/>
  <c r="H39" i="40"/>
  <c r="K83" i="24"/>
  <c r="K94" i="24"/>
  <c r="K95" i="24"/>
  <c r="K86" i="24"/>
  <c r="K87" i="24"/>
  <c r="D30" i="6" l="1"/>
  <c r="D27" i="6"/>
  <c r="D26" i="6" s="1"/>
  <c r="D33" i="6"/>
  <c r="D36" i="6"/>
  <c r="K122" i="24" l="1"/>
  <c r="H174" i="40"/>
  <c r="H143" i="40"/>
  <c r="H142" i="40" s="1"/>
  <c r="H140" i="40"/>
  <c r="H129" i="40"/>
  <c r="H125" i="40" s="1"/>
  <c r="H99" i="40"/>
  <c r="H97" i="40" s="1"/>
  <c r="H84" i="40"/>
  <c r="H80" i="40"/>
  <c r="H73" i="40"/>
  <c r="H53" i="40"/>
  <c r="H37" i="40"/>
  <c r="H23" i="40"/>
  <c r="H27" i="40"/>
  <c r="H26" i="40" s="1"/>
  <c r="K147" i="24"/>
  <c r="K74" i="24"/>
  <c r="H36" i="40" l="1"/>
  <c r="H98" i="40"/>
  <c r="H96" i="40"/>
  <c r="C23" i="42"/>
  <c r="C29" i="42"/>
  <c r="C31" i="42"/>
  <c r="K142" i="24"/>
  <c r="K141" i="24"/>
  <c r="K138" i="24"/>
  <c r="K127" i="24"/>
  <c r="K126" i="24"/>
  <c r="K125" i="24"/>
  <c r="K124" i="24"/>
  <c r="K97" i="24"/>
  <c r="K136" i="24" l="1"/>
  <c r="D37" i="6" s="1"/>
  <c r="H82" i="40"/>
  <c r="H83" i="40"/>
  <c r="H81" i="40"/>
  <c r="B73" i="40" l="1"/>
  <c r="B32" i="40"/>
  <c r="K41" i="24" l="1"/>
  <c r="H179" i="40"/>
  <c r="H189" i="40" l="1"/>
  <c r="H170" i="40"/>
  <c r="H168" i="40"/>
  <c r="H167" i="40" s="1"/>
  <c r="H165" i="40"/>
  <c r="H164" i="40" s="1"/>
  <c r="H152" i="40"/>
  <c r="H149" i="40"/>
  <c r="H145" i="40"/>
  <c r="H141" i="40"/>
  <c r="H139" i="40"/>
  <c r="H135" i="40"/>
  <c r="H121" i="40"/>
  <c r="H116" i="40"/>
  <c r="H100" i="40" s="1"/>
  <c r="H95" i="40"/>
  <c r="H92" i="40"/>
  <c r="H60" i="40"/>
  <c r="H59" i="40" s="1"/>
  <c r="H58" i="40" s="1"/>
  <c r="H43" i="40"/>
  <c r="H133" i="40"/>
  <c r="K51" i="24"/>
  <c r="K49" i="24"/>
  <c r="H138" i="40" l="1"/>
  <c r="K48" i="24"/>
  <c r="K38" i="24" s="1"/>
  <c r="K189" i="24"/>
  <c r="D21" i="6" l="1"/>
  <c r="H90" i="40"/>
  <c r="H169" i="40"/>
  <c r="H166" i="40" s="1"/>
  <c r="K151" i="24" l="1"/>
  <c r="D38" i="6" s="1"/>
  <c r="B58" i="40" l="1"/>
  <c r="H172" i="40" l="1"/>
  <c r="K130" i="24"/>
  <c r="K129" i="24" s="1"/>
  <c r="K58" i="24"/>
  <c r="D24" i="6" s="1"/>
  <c r="K176" i="24"/>
  <c r="K68" i="24"/>
  <c r="K69" i="24"/>
  <c r="K70" i="24"/>
  <c r="H21" i="40"/>
  <c r="H20" i="40" s="1"/>
  <c r="H72" i="40"/>
  <c r="H71" i="40" s="1"/>
  <c r="H70" i="40" s="1"/>
  <c r="H77" i="40"/>
  <c r="H119" i="40"/>
  <c r="H128" i="40"/>
  <c r="H132" i="40"/>
  <c r="H150" i="40"/>
  <c r="H161" i="40"/>
  <c r="H186" i="40"/>
  <c r="H192" i="40"/>
  <c r="H191" i="40" s="1"/>
  <c r="H194" i="40"/>
  <c r="H124" i="40"/>
  <c r="K73" i="24"/>
  <c r="K72" i="24" s="1"/>
  <c r="K80" i="24"/>
  <c r="K23" i="24"/>
  <c r="K76" i="24"/>
  <c r="K174" i="24"/>
  <c r="K139" i="24"/>
  <c r="K98" i="24"/>
  <c r="K99" i="24"/>
  <c r="K66" i="24"/>
  <c r="K65" i="24"/>
  <c r="K64" i="24"/>
  <c r="K59" i="24"/>
  <c r="K60" i="24"/>
  <c r="K61" i="24"/>
  <c r="K33" i="24"/>
  <c r="K34" i="24"/>
  <c r="K35" i="24"/>
  <c r="K27" i="24"/>
  <c r="H176" i="40" s="1"/>
  <c r="K28" i="24"/>
  <c r="H177" i="40" s="1"/>
  <c r="K29" i="24"/>
  <c r="K190" i="24"/>
  <c r="K192" i="24"/>
  <c r="K191" i="24" s="1"/>
  <c r="K188" i="24"/>
  <c r="D47" i="6" s="1"/>
  <c r="K171" i="24"/>
  <c r="K172" i="24"/>
  <c r="K173" i="24"/>
  <c r="K168" i="24"/>
  <c r="K167" i="24" s="1"/>
  <c r="K161" i="24" s="1"/>
  <c r="K160" i="24" s="1"/>
  <c r="K159" i="24" s="1"/>
  <c r="K158" i="24" s="1"/>
  <c r="K121" i="24"/>
  <c r="B125" i="40"/>
  <c r="B122" i="40"/>
  <c r="B120" i="40"/>
  <c r="B118" i="40"/>
  <c r="B115" i="40"/>
  <c r="B100" i="40"/>
  <c r="B89" i="40"/>
  <c r="B70" i="40"/>
  <c r="B62" i="40"/>
  <c r="B55" i="40"/>
  <c r="B52" i="40"/>
  <c r="B47" i="40"/>
  <c r="B42" i="40"/>
  <c r="B36" i="40"/>
  <c r="B26" i="40"/>
  <c r="K109" i="24"/>
  <c r="K108" i="24" s="1"/>
  <c r="K107" i="24" s="1"/>
  <c r="I137" i="40"/>
  <c r="J137" i="40"/>
  <c r="I132" i="40"/>
  <c r="J132" i="40"/>
  <c r="H109" i="40"/>
  <c r="H106" i="40"/>
  <c r="H102" i="40"/>
  <c r="H18" i="40"/>
  <c r="H17" i="40" s="1"/>
  <c r="H16" i="40" s="1"/>
  <c r="K113" i="24"/>
  <c r="K46" i="24"/>
  <c r="K45" i="24" s="1"/>
  <c r="F29" i="6"/>
  <c r="F30" i="6"/>
  <c r="F33" i="6"/>
  <c r="F34" i="6"/>
  <c r="F37" i="6"/>
  <c r="F39" i="6"/>
  <c r="F41" i="6"/>
  <c r="F46" i="6"/>
  <c r="E18" i="6"/>
  <c r="F18" i="6" s="1"/>
  <c r="E47" i="6"/>
  <c r="F47" i="6" s="1"/>
  <c r="E45" i="6"/>
  <c r="F45" i="6" s="1"/>
  <c r="E42" i="6"/>
  <c r="F42" i="6" s="1"/>
  <c r="E40" i="6"/>
  <c r="F40" i="6" s="1"/>
  <c r="E38" i="6"/>
  <c r="F38" i="6" s="1"/>
  <c r="E31" i="6"/>
  <c r="F31" i="6" s="1"/>
  <c r="E35" i="6"/>
  <c r="F35" i="6" s="1"/>
  <c r="E28" i="6"/>
  <c r="E26" i="6"/>
  <c r="F26" i="6" s="1"/>
  <c r="F28" i="6"/>
  <c r="A33" i="6"/>
  <c r="A25" i="6"/>
  <c r="A24" i="6"/>
  <c r="A21" i="6"/>
  <c r="A19" i="6"/>
  <c r="K24" i="24"/>
  <c r="K22" i="24"/>
  <c r="K21" i="24"/>
  <c r="K119" i="24"/>
  <c r="K120" i="24"/>
  <c r="K165" i="24"/>
  <c r="D19" i="6" l="1"/>
  <c r="K112" i="24"/>
  <c r="K111" i="24" s="1"/>
  <c r="K106" i="24" s="1"/>
  <c r="D32" i="6" s="1"/>
  <c r="H178" i="40"/>
  <c r="K79" i="24"/>
  <c r="H122" i="40"/>
  <c r="H118" i="40" s="1"/>
  <c r="H175" i="40"/>
  <c r="D22" i="6"/>
  <c r="K63" i="24"/>
  <c r="K32" i="24" s="1"/>
  <c r="H123" i="40"/>
  <c r="K78" i="24"/>
  <c r="D35" i="6"/>
  <c r="K19" i="24"/>
  <c r="K20" i="24" s="1"/>
  <c r="K40" i="24"/>
  <c r="K39" i="24" s="1"/>
  <c r="D40" i="6"/>
  <c r="K178" i="24"/>
  <c r="K179" i="24"/>
  <c r="D44" i="6"/>
  <c r="K170" i="24"/>
  <c r="K177" i="24"/>
  <c r="H52" i="40"/>
  <c r="H120" i="40"/>
  <c r="H94" i="40"/>
  <c r="H93" i="40" s="1"/>
  <c r="H89" i="40" s="1"/>
  <c r="H151" i="40"/>
  <c r="H22" i="40"/>
  <c r="H57" i="40"/>
  <c r="H33" i="40"/>
  <c r="H32" i="40" s="1"/>
  <c r="H188" i="40"/>
  <c r="H187" i="40" s="1"/>
  <c r="H105" i="40"/>
  <c r="H173" i="40"/>
  <c r="H171" i="40"/>
  <c r="C30" i="42"/>
  <c r="H25" i="40"/>
  <c r="H24" i="40" s="1"/>
  <c r="H114" i="40"/>
  <c r="H101" i="40"/>
  <c r="H79" i="40"/>
  <c r="H78" i="40" s="1"/>
  <c r="H134" i="40"/>
  <c r="H64" i="40"/>
  <c r="H63" i="40" s="1"/>
  <c r="H62" i="40" s="1"/>
  <c r="K77" i="24"/>
  <c r="H190" i="40"/>
  <c r="H193" i="40"/>
  <c r="E17" i="6"/>
  <c r="F17" i="6" s="1"/>
  <c r="H49" i="40" l="1"/>
  <c r="H48" i="40" s="1"/>
  <c r="K105" i="24"/>
  <c r="D31" i="6" s="1"/>
  <c r="D42" i="6"/>
  <c r="D25" i="6"/>
  <c r="D18" i="6" s="1"/>
  <c r="D41" i="6"/>
  <c r="H144" i="40"/>
  <c r="H137" i="40" s="1"/>
  <c r="H136" i="40" s="1"/>
  <c r="H47" i="40" l="1"/>
  <c r="H15" i="40" s="1"/>
  <c r="H181" i="40"/>
  <c r="D28" i="6"/>
  <c r="K184" i="24"/>
  <c r="K183" i="24" s="1"/>
  <c r="K182" i="24" s="1"/>
  <c r="D46" i="6" l="1"/>
  <c r="K181" i="24"/>
  <c r="K31" i="24" l="1"/>
  <c r="K18" i="24" s="1"/>
  <c r="D45" i="6"/>
  <c r="D17" i="6" s="1"/>
  <c r="H180" i="40" l="1"/>
  <c r="C36" i="42"/>
  <c r="H18" i="6"/>
  <c r="C28" i="42" l="1"/>
  <c r="C18" i="42" s="1"/>
  <c r="C34" i="42"/>
  <c r="C33" i="42"/>
  <c r="C35" i="42"/>
  <c r="H17" i="6"/>
</calcChain>
</file>

<file path=xl/sharedStrings.xml><?xml version="1.0" encoding="utf-8"?>
<sst xmlns="http://schemas.openxmlformats.org/spreadsheetml/2006/main" count="2427" uniqueCount="483">
  <si>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</si>
  <si>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</si>
  <si>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</si>
  <si>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</si>
  <si>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</si>
  <si>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</si>
  <si>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</si>
  <si>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</si>
  <si>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</si>
  <si>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</si>
  <si>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</si>
  <si>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</si>
  <si>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</si>
  <si>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</si>
  <si>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</si>
  <si>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</si>
  <si>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</si>
  <si>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</si>
  <si>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</si>
  <si>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</si>
  <si>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</si>
  <si>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</si>
  <si>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</si>
  <si>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</si>
  <si>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</si>
  <si>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</si>
  <si>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</si>
  <si>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</si>
  <si>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</si>
  <si>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</si>
  <si>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</si>
  <si>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</si>
  <si>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</si>
  <si>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</si>
  <si>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</si>
  <si>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</si>
  <si>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</si>
  <si>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</si>
  <si>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</si>
  <si>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</si>
  <si>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</si>
  <si>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</si>
  <si>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</si>
  <si>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</si>
  <si>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</si>
  <si>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</si>
  <si>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</si>
  <si>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</si>
  <si>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</si>
  <si>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</si>
  <si>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</si>
  <si>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</si>
  <si>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</si>
  <si>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</si>
  <si>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</si>
  <si>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</si>
  <si>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</si>
  <si>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</si>
  <si>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</si>
  <si>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</si>
  <si>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</si>
  <si>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</si>
  <si>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</si>
  <si>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</si>
  <si>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</si>
  <si>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</si>
  <si>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</si>
  <si>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</si>
  <si>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</si>
  <si>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</si>
  <si>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</si>
  <si>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</si>
  <si>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</si>
  <si>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</si>
  <si>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</si>
  <si>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</si>
  <si>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</si>
  <si>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</si>
  <si>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</si>
  <si>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</si>
  <si>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</si>
  <si>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</si>
  <si>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</si>
  <si>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</si>
  <si>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</si>
  <si>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</si>
  <si>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</si>
  <si>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</si>
  <si>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</si>
  <si>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</si>
  <si>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</si>
  <si>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</si>
  <si>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</si>
  <si>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</si>
  <si>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</si>
  <si>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</si>
  <si>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</si>
  <si>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</si>
  <si>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</si>
  <si>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</si>
  <si>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</si>
  <si>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</si>
  <si>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</si>
  <si>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</si>
  <si>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</si>
  <si>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</si>
  <si>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</si>
  <si>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</si>
  <si>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</si>
  <si>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</si>
  <si>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</si>
  <si>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</si>
  <si>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</si>
  <si>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</si>
  <si>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</si>
  <si>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</si>
  <si>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</si>
  <si>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</si>
  <si>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</si>
  <si>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</si>
  <si>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</si>
  <si>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</si>
  <si>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</si>
  <si>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</si>
  <si>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</si>
  <si>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</si>
  <si>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</si>
  <si>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</si>
  <si>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</si>
  <si>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</si>
  <si>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</si>
  <si>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</si>
  <si>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</si>
  <si>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</si>
  <si>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</si>
  <si>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</si>
  <si>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</si>
  <si>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</si>
  <si>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</si>
  <si>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</si>
  <si>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</si>
  <si>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</si>
  <si>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</si>
  <si>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</si>
  <si>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</si>
  <si>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</si>
  <si>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</si>
  <si>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</si>
  <si>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</si>
  <si>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</si>
  <si>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</si>
  <si>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</si>
  <si>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</si>
  <si>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</si>
  <si>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</si>
  <si>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</si>
  <si>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</si>
  <si>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</si>
  <si>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</si>
  <si>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</si>
  <si>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</si>
  <si>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</si>
  <si>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</si>
  <si>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</si>
  <si>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</si>
  <si>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</si>
  <si>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</si>
  <si>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</si>
  <si>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</si>
  <si>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</si>
  <si>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</si>
  <si>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</si>
  <si>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</si>
  <si>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</si>
  <si>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</si>
  <si>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</si>
  <si>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</si>
  <si>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</si>
  <si>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</si>
  <si>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</si>
  <si>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</si>
  <si>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</si>
  <si>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</si>
  <si>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</si>
  <si>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</si>
  <si>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</si>
  <si>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</si>
  <si>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</si>
  <si>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</si>
  <si>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</si>
  <si>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</si>
  <si>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</si>
  <si>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</si>
  <si>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</si>
  <si>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</si>
  <si>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</si>
  <si>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</si>
  <si>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</si>
  <si>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</si>
  <si>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</si>
  <si>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</si>
  <si>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</si>
  <si>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</si>
  <si>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</si>
  <si>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</si>
  <si>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</si>
  <si>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</si>
  <si>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</si>
  <si>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</si>
  <si>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</si>
  <si>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</si>
  <si>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</si>
  <si>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</si>
  <si>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</si>
  <si>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</si>
  <si>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</si>
  <si>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</si>
  <si>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</si>
  <si>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</si>
  <si>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</si>
  <si>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</si>
  <si>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</si>
  <si>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</si>
  <si>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</si>
  <si>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</si>
  <si>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</si>
  <si>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</si>
  <si>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</si>
  <si>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</si>
  <si>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</si>
  <si>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</si>
  <si>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</si>
  <si>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</si>
  <si>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</si>
  <si>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</si>
  <si>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</si>
  <si>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</si>
  <si>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</si>
  <si>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</si>
  <si>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</si>
  <si>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</si>
  <si>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</si>
  <si>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</si>
  <si>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</si>
  <si>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</si>
  <si>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</si>
  <si>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</si>
  <si>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</si>
  <si>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</si>
  <si>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</si>
  <si>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</si>
  <si>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</si>
  <si>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</si>
  <si>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</si>
  <si>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</si>
  <si>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</si>
  <si>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</si>
  <si>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</si>
  <si>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</si>
  <si>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</si>
  <si>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</si>
  <si>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</si>
  <si>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</si>
  <si>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</si>
  <si>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</si>
  <si>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</si>
  <si>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</si>
  <si>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</si>
  <si>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</si>
  <si>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</si>
  <si>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</si>
  <si>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</si>
  <si>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</si>
  <si>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</si>
  <si>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</si>
  <si>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</si>
  <si>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</si>
  <si>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</si>
  <si>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</si>
  <si>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</si>
  <si>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</si>
  <si>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</si>
  <si>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</si>
  <si>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</si>
  <si>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</si>
  <si>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</si>
  <si>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</si>
  <si>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</si>
  <si>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</si>
  <si>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</si>
  <si>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</si>
  <si>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</si>
  <si>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</si>
  <si>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Всего расходов в том числе:</t>
  </si>
  <si>
    <t>Развитие системы поддержки субъектов малого и среднего предпринимательства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</si>
  <si>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</si>
  <si>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</si>
  <si>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</si>
  <si>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</si>
  <si>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</si>
  <si>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</si>
  <si>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</si>
  <si>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</si>
  <si>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</si>
  <si>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</si>
  <si>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</si>
  <si>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</si>
  <si>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</si>
  <si>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</si>
  <si>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</si>
  <si>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</si>
  <si>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</si>
  <si>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</si>
  <si>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</si>
  <si>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</si>
  <si>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</si>
  <si>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</si>
  <si>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</si>
  <si>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</si>
  <si>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</si>
  <si>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</si>
  <si>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</si>
  <si>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</si>
  <si>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</si>
  <si>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</si>
  <si>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</si>
  <si>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</si>
  <si>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</si>
  <si>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</si>
  <si>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</si>
  <si>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</si>
  <si>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</si>
  <si>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</si>
  <si>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</si>
  <si>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</si>
  <si>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</si>
  <si>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</si>
  <si>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</si>
  <si>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</si>
  <si>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</si>
  <si>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</si>
  <si>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</si>
  <si>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</si>
  <si>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</si>
  <si>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</si>
  <si>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</si>
  <si>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</si>
  <si>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</si>
  <si>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</si>
  <si>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</si>
  <si>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</si>
  <si>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</si>
  <si>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</si>
  <si>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</si>
  <si>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</si>
  <si>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</si>
  <si>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</si>
  <si>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</si>
  <si>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</si>
  <si>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</si>
  <si>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</si>
  <si>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</si>
  <si>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</si>
  <si>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</si>
  <si>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</si>
  <si>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</si>
  <si>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</si>
  <si>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</si>
  <si>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</si>
  <si>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</si>
  <si>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</si>
  <si>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</si>
  <si>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</si>
  <si>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</si>
  <si>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</si>
  <si>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</si>
  <si>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</si>
  <si>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</si>
  <si>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</si>
  <si>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</si>
  <si>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</si>
  <si>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</si>
  <si>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</si>
  <si>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</si>
  <si>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</si>
  <si>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</si>
  <si>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</si>
  <si>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</si>
  <si>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</si>
  <si>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</si>
  <si>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</si>
  <si>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</si>
  <si>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</si>
  <si>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</si>
  <si>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</si>
  <si>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</si>
  <si>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</si>
  <si>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</si>
  <si>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</si>
  <si>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</si>
  <si>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</si>
  <si>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</si>
  <si>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</si>
  <si>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</si>
  <si>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</si>
  <si>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И.В. Хомякова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</si>
  <si>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</si>
  <si>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</si>
  <si>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</si>
  <si>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</si>
  <si>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</si>
  <si>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</si>
  <si>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</si>
  <si>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</si>
  <si>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</si>
  <si>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</si>
  <si>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</si>
  <si>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</si>
  <si>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</si>
  <si>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</si>
  <si>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</si>
  <si>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Начальник финансового отдела                                                                  И.В.Хомякова</t>
  </si>
  <si>
    <t>Начальник финансового отдела                                            И.В. Хомякова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</si>
  <si>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</si>
  <si>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</si>
  <si>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</si>
  <si>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</si>
  <si>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</si>
  <si>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</si>
  <si>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</si>
  <si>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</si>
  <si>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</si>
  <si>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</si>
  <si>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</si>
  <si>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</si>
  <si>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</si>
  <si>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</si>
  <si>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</si>
  <si>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</si>
  <si>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</si>
  <si>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</si>
  <si>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</si>
  <si>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</si>
  <si>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</si>
  <si>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</si>
  <si>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</si>
  <si>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</si>
  <si>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Распределение бюджетных ассигнований по разделам и  подразделам классификации расходов местного бюджета на  2023 год</t>
  </si>
  <si>
    <t>Ведомственная структура расходов местного бюджета  на 2023 год</t>
  </si>
  <si>
    <t>Источники внутреннего финансирования дефицита местного бюджета, перечни статей источников финансирования дефицита бюджета  на 2023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</si>
  <si>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2023 год</t>
  </si>
  <si>
    <t>от_________________2022г.№_________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</si>
  <si>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</si>
  <si>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</si>
  <si>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</si>
  <si>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</si>
  <si>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</si>
  <si>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</si>
  <si>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</si>
  <si>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</si>
  <si>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</si>
  <si>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86,0</t>
  </si>
  <si>
    <t>Управление муниципальной собственностью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</si>
  <si>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</si>
  <si>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Муниципальная программа "Профилактика незаконного оборота наркотиков"</t>
  </si>
  <si>
    <t>от 22.12.2022г. № 175</t>
  </si>
  <si>
    <t>Приложение № 4</t>
  </si>
  <si>
    <t>10120</t>
  </si>
  <si>
    <t>Пожарная безопасность</t>
  </si>
  <si>
    <t>Мероприятия по обеспечению пожарной безопасности</t>
  </si>
  <si>
    <t>400</t>
  </si>
  <si>
    <t>Бюджетные инвестиции в объекты капитального строительства государственно (мниципальной) собственности</t>
  </si>
  <si>
    <t>Муниципальная программа "Обеспечение безопасности населения и развитие казачества"</t>
  </si>
  <si>
    <t>Защита населения и территории от чрезвычайных ситуаций природного и техногенного характера, пожарная безопасность</t>
  </si>
  <si>
    <t>Поощрение победителей краевого конкурса на звание "Лучший орган территориального общественного самоуправления"</t>
  </si>
  <si>
    <t>20070</t>
  </si>
  <si>
    <t>S0640</t>
  </si>
  <si>
    <t>Поддержка муниципальных учреждений культуры</t>
  </si>
  <si>
    <t xml:space="preserve">Ремонт и укрепление материально-технической базы,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 </t>
  </si>
  <si>
    <t>Озеленение</t>
  </si>
  <si>
    <t>10420</t>
  </si>
  <si>
    <t>Приложение № 2</t>
  </si>
  <si>
    <t>от ______________№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</si>
</sst>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39" fillId="0" borderId="0" applyBorder="0" applyProtection="0"/>
    <xf numFmtId="168" fontId="39" fillId="0" borderId="0" applyBorder="0" applyProtection="0"/>
    <xf numFmtId="0" fontId="40" fillId="0" borderId="0" applyNumberFormat="0" applyBorder="0" applyProtection="0">
      <alignment horizontal="center"/>
    </xf>
    <xf numFmtId="0" fontId="40" fillId="0" borderId="0" applyNumberFormat="0" applyBorder="0" applyProtection="0">
      <alignment horizontal="center" textRotation="90"/>
    </xf>
    <xf numFmtId="0" fontId="41" fillId="0" borderId="0" applyNumberFormat="0" applyBorder="0" applyProtection="0"/>
    <xf numFmtId="170" fontId="41" fillId="0" borderId="0" applyBorder="0" applyProtection="0"/>
    <xf numFmtId="0" fontId="42" fillId="0" borderId="0"/>
    <xf numFmtId="168" fontId="39" fillId="0" borderId="0" applyBorder="0" applyProtection="0"/>
    <xf numFmtId="168" fontId="43" fillId="0" borderId="0" applyBorder="0" applyProtection="0"/>
    <xf numFmtId="0" fontId="39" fillId="0" borderId="0" applyNumberFormat="0" applyBorder="0" applyProtection="0"/>
    <xf numFmtId="0" fontId="44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5" fillId="0" borderId="0" applyFont="0" applyFill="0" applyBorder="0" applyAlignment="0" applyProtection="0"/>
  </cellStyleXfs>
  <cellXfs count="397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0" fontId="12" fillId="2" borderId="9" xfId="7" applyFont="1" applyFill="1" applyBorder="1" applyAlignment="1">
      <alignment wrapText="1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165" fontId="14" fillId="0" borderId="1" xfId="7" applyNumberFormat="1" applyFont="1" applyFill="1" applyBorder="1" applyAlignment="1">
      <alignment horizontal="right"/>
    </xf>
    <xf numFmtId="0" fontId="6" fillId="2" borderId="0" xfId="7" applyFont="1" applyFill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0" fontId="14" fillId="2" borderId="12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2" fillId="2" borderId="1" xfId="0" applyFont="1" applyFill="1" applyBorder="1" applyAlignment="1">
      <alignment wrapText="1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0" fontId="12" fillId="0" borderId="1" xfId="7" applyFont="1" applyFill="1" applyBorder="1" applyAlignment="1">
      <alignment wrapText="1"/>
    </xf>
    <xf numFmtId="0" fontId="6" fillId="2" borderId="6" xfId="7" applyFont="1" applyFill="1" applyBorder="1" applyAlignment="1">
      <alignment vertical="center" wrapText="1"/>
    </xf>
    <xf numFmtId="0" fontId="6" fillId="2" borderId="2" xfId="7" applyFont="1" applyFill="1" applyBorder="1"/>
    <xf numFmtId="0" fontId="6" fillId="0" borderId="1" xfId="7" applyFont="1" applyFill="1" applyBorder="1" applyAlignment="1">
      <alignment vertical="center" wrapText="1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0" fontId="12" fillId="2" borderId="10" xfId="7" applyFont="1" applyFill="1" applyBorder="1" applyAlignment="1">
      <alignment wrapText="1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0" fontId="6" fillId="3" borderId="0" xfId="7" applyFont="1" applyFill="1"/>
    <xf numFmtId="0" fontId="0" fillId="0" borderId="0" xfId="0" applyAlignment="1"/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2" fillId="2" borderId="1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5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46" fillId="0" borderId="0" xfId="0" applyFont="1"/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6" fillId="0" borderId="1" xfId="0" applyFont="1" applyBorder="1"/>
    <xf numFmtId="0" fontId="46" fillId="0" borderId="1" xfId="0" applyFont="1" applyBorder="1" applyAlignment="1">
      <alignment vertical="top" wrapText="1"/>
    </xf>
    <xf numFmtId="0" fontId="46" fillId="0" borderId="1" xfId="0" applyFont="1" applyBorder="1" applyAlignment="1">
      <alignment vertical="center"/>
    </xf>
    <xf numFmtId="0" fontId="48" fillId="0" borderId="1" xfId="0" applyFont="1" applyBorder="1" applyAlignment="1">
      <alignment horizontal="center" wrapText="1"/>
    </xf>
    <xf numFmtId="0" fontId="6" fillId="2" borderId="12" xfId="7" applyFont="1" applyFill="1" applyBorder="1"/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center" vertical="center" wrapText="1"/>
    </xf>
    <xf numFmtId="0" fontId="48" fillId="0" borderId="15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left" vertical="center" wrapText="1"/>
    </xf>
    <xf numFmtId="0" fontId="50" fillId="4" borderId="1" xfId="0" applyFont="1" applyFill="1" applyBorder="1" applyAlignment="1">
      <alignment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8" fillId="4" borderId="1" xfId="0" applyFont="1" applyFill="1" applyBorder="1" applyAlignment="1">
      <alignment vertical="center" wrapText="1"/>
    </xf>
    <xf numFmtId="0" fontId="48" fillId="4" borderId="0" xfId="0" applyFont="1" applyFill="1" applyAlignment="1">
      <alignment vertical="center"/>
    </xf>
    <xf numFmtId="0" fontId="50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6" fillId="0" borderId="0" xfId="0" applyFont="1" applyAlignment="1">
      <alignment vertical="center"/>
    </xf>
    <xf numFmtId="0" fontId="0" fillId="0" borderId="0" xfId="0" applyAlignment="1">
      <alignment vertical="center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12" fillId="2" borderId="2" xfId="7" applyFont="1" applyFill="1" applyBorder="1" applyAlignment="1">
      <alignment wrapText="1"/>
    </xf>
    <xf numFmtId="165" fontId="48" fillId="2" borderId="1" xfId="0" applyNumberFormat="1" applyFont="1" applyFill="1" applyBorder="1"/>
    <xf numFmtId="0" fontId="48" fillId="0" borderId="1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/>
    </xf>
    <xf numFmtId="0" fontId="47" fillId="0" borderId="1" xfId="0" applyFont="1" applyBorder="1" applyAlignment="1">
      <alignment horizontal="center"/>
    </xf>
    <xf numFmtId="49" fontId="47" fillId="0" borderId="1" xfId="0" applyNumberFormat="1" applyFont="1" applyBorder="1" applyAlignment="1">
      <alignment horizontal="center"/>
    </xf>
    <xf numFmtId="0" fontId="48" fillId="0" borderId="0" xfId="0" applyFont="1" applyBorder="1" applyAlignment="1">
      <alignment horizontal="center"/>
    </xf>
    <xf numFmtId="49" fontId="48" fillId="0" borderId="0" xfId="0" applyNumberFormat="1" applyFont="1" applyBorder="1" applyAlignment="1">
      <alignment horizontal="center"/>
    </xf>
    <xf numFmtId="165" fontId="48" fillId="2" borderId="0" xfId="0" applyNumberFormat="1" applyFont="1" applyFill="1" applyBorder="1"/>
    <xf numFmtId="49" fontId="6" fillId="4" borderId="5" xfId="7" applyNumberFormat="1" applyFont="1" applyFill="1" applyBorder="1" applyAlignment="1">
      <alignment horizontal="center" vertical="center"/>
    </xf>
    <xf numFmtId="0" fontId="13" fillId="0" borderId="28" xfId="7" applyFont="1" applyFill="1" applyBorder="1" applyAlignment="1">
      <alignment wrapText="1"/>
    </xf>
    <xf numFmtId="49" fontId="14" fillId="4" borderId="1" xfId="7" applyNumberFormat="1" applyFont="1" applyFill="1" applyBorder="1" applyAlignment="1">
      <alignment horizontal="center" vertical="center"/>
    </xf>
    <xf numFmtId="49" fontId="14" fillId="4" borderId="1" xfId="7" applyNumberFormat="1" applyFont="1" applyFill="1" applyBorder="1" applyAlignment="1">
      <alignment horizontal="right"/>
    </xf>
    <xf numFmtId="0" fontId="52" fillId="2" borderId="1" xfId="7" applyFont="1" applyFill="1" applyBorder="1" applyAlignment="1">
      <alignment vertical="center" wrapText="1"/>
    </xf>
    <xf numFmtId="165" fontId="52" fillId="4" borderId="1" xfId="7" applyNumberFormat="1" applyFont="1" applyFill="1" applyBorder="1" applyAlignment="1"/>
    <xf numFmtId="0" fontId="6" fillId="4" borderId="0" xfId="7" applyFont="1" applyFill="1" applyAlignment="1">
      <alignment horizontal="center"/>
    </xf>
    <xf numFmtId="0" fontId="14" fillId="4" borderId="5" xfId="7" applyFont="1" applyFill="1" applyBorder="1" applyAlignment="1">
      <alignment horizontal="center" vertical="center" wrapText="1"/>
    </xf>
    <xf numFmtId="0" fontId="6" fillId="4" borderId="5" xfId="7" applyFont="1" applyFill="1" applyBorder="1" applyAlignment="1">
      <alignment horizontal="center"/>
    </xf>
    <xf numFmtId="49" fontId="13" fillId="4" borderId="1" xfId="7" applyNumberFormat="1" applyFont="1" applyFill="1" applyBorder="1" applyAlignment="1">
      <alignment horizontal="center"/>
    </xf>
    <xf numFmtId="49" fontId="12" fillId="4" borderId="1" xfId="7" applyNumberFormat="1" applyFont="1" applyFill="1" applyBorder="1" applyAlignment="1">
      <alignment horizontal="center"/>
    </xf>
    <xf numFmtId="49" fontId="12" fillId="4" borderId="5" xfId="7" applyNumberFormat="1" applyFont="1" applyFill="1" applyBorder="1" applyAlignment="1">
      <alignment horizontal="center"/>
    </xf>
    <xf numFmtId="49" fontId="13" fillId="4" borderId="5" xfId="7" applyNumberFormat="1" applyFont="1" applyFill="1" applyBorder="1" applyAlignment="1">
      <alignment horizontal="center"/>
    </xf>
    <xf numFmtId="49" fontId="14" fillId="4" borderId="2" xfId="7" applyNumberFormat="1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12" fillId="4" borderId="2" xfId="7" applyNumberFormat="1" applyFont="1" applyFill="1" applyBorder="1" applyAlignment="1">
      <alignment horizontal="center"/>
    </xf>
    <xf numFmtId="49" fontId="6" fillId="4" borderId="0" xfId="7" applyNumberFormat="1" applyFont="1" applyFill="1" applyBorder="1" applyAlignment="1">
      <alignment horizontal="center"/>
    </xf>
    <xf numFmtId="165" fontId="6" fillId="2" borderId="0" xfId="7" applyNumberFormat="1" applyFont="1" applyFill="1" applyAlignment="1">
      <alignment horizontal="center"/>
    </xf>
    <xf numFmtId="14" fontId="6" fillId="2" borderId="0" xfId="7" applyNumberFormat="1" applyFont="1" applyFill="1"/>
    <xf numFmtId="0" fontId="6" fillId="0" borderId="0" xfId="7" applyFont="1" applyFill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6" fillId="4" borderId="0" xfId="7" applyFont="1" applyFill="1" applyAlignment="1">
      <alignment horizontal="right"/>
    </xf>
    <xf numFmtId="0" fontId="6" fillId="4" borderId="16" xfId="7" applyFont="1" applyFill="1" applyBorder="1"/>
    <xf numFmtId="0" fontId="6" fillId="4" borderId="16" xfId="7" applyFont="1" applyFill="1" applyBorder="1" applyAlignment="1">
      <alignment horizontal="center"/>
    </xf>
    <xf numFmtId="49" fontId="13" fillId="4" borderId="13" xfId="7" applyNumberFormat="1" applyFont="1" applyFill="1" applyBorder="1" applyAlignment="1">
      <alignment horizontal="center" vertical="center"/>
    </xf>
    <xf numFmtId="0" fontId="13" fillId="4" borderId="13" xfId="7" applyFont="1" applyFill="1" applyBorder="1" applyAlignment="1">
      <alignment horizontal="center" vertical="center"/>
    </xf>
    <xf numFmtId="0" fontId="14" fillId="4" borderId="14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/>
    </xf>
    <xf numFmtId="49" fontId="14" fillId="4" borderId="6" xfId="7" applyNumberFormat="1" applyFont="1" applyFill="1" applyBorder="1" applyAlignment="1"/>
    <xf numFmtId="49" fontId="14" fillId="4" borderId="7" xfId="7" applyNumberFormat="1" applyFont="1" applyFill="1" applyBorder="1" applyAlignment="1"/>
    <xf numFmtId="49" fontId="14" fillId="4" borderId="5" xfId="7" applyNumberFormat="1" applyFont="1" applyFill="1" applyBorder="1" applyAlignment="1"/>
    <xf numFmtId="49" fontId="6" fillId="4" borderId="7" xfId="7" applyNumberFormat="1" applyFont="1" applyFill="1" applyBorder="1" applyAlignment="1"/>
    <xf numFmtId="49" fontId="6" fillId="4" borderId="5" xfId="7" applyNumberFormat="1" applyFont="1" applyFill="1" applyBorder="1" applyAlignment="1"/>
    <xf numFmtId="49" fontId="6" fillId="4" borderId="7" xfId="7" applyNumberFormat="1" applyFont="1" applyFill="1" applyBorder="1" applyAlignment="1">
      <alignment horizontal="left"/>
    </xf>
    <xf numFmtId="49" fontId="6" fillId="4" borderId="17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/>
    <xf numFmtId="49" fontId="6" fillId="4" borderId="14" xfId="7" applyNumberFormat="1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right"/>
    </xf>
    <xf numFmtId="0" fontId="14" fillId="4" borderId="1" xfId="7" applyFont="1" applyFill="1" applyBorder="1"/>
    <xf numFmtId="0" fontId="6" fillId="4" borderId="2" xfId="7" applyFont="1" applyFill="1" applyBorder="1" applyAlignment="1">
      <alignment horizontal="center"/>
    </xf>
    <xf numFmtId="49" fontId="6" fillId="4" borderId="18" xfId="7" applyNumberFormat="1" applyFont="1" applyFill="1" applyBorder="1" applyAlignment="1">
      <alignment horizontal="center"/>
    </xf>
    <xf numFmtId="49" fontId="6" fillId="4" borderId="20" xfId="7" applyNumberFormat="1" applyFont="1" applyFill="1" applyBorder="1" applyAlignment="1">
      <alignment horizontal="center"/>
    </xf>
    <xf numFmtId="49" fontId="6" fillId="4" borderId="19" xfId="7" applyNumberFormat="1" applyFont="1" applyFill="1" applyBorder="1" applyAlignment="1">
      <alignment horizontal="center"/>
    </xf>
    <xf numFmtId="49" fontId="14" fillId="4" borderId="18" xfId="7" applyNumberFormat="1" applyFont="1" applyFill="1" applyBorder="1" applyAlignment="1">
      <alignment horizontal="center"/>
    </xf>
    <xf numFmtId="49" fontId="14" fillId="4" borderId="20" xfId="7" applyNumberFormat="1" applyFont="1" applyFill="1" applyBorder="1" applyAlignment="1">
      <alignment horizontal="center"/>
    </xf>
    <xf numFmtId="49" fontId="14" fillId="4" borderId="19" xfId="7" applyNumberFormat="1" applyFont="1" applyFill="1" applyBorder="1" applyAlignment="1">
      <alignment horizontal="center"/>
    </xf>
    <xf numFmtId="0" fontId="6" fillId="4" borderId="12" xfId="7" applyFont="1" applyFill="1" applyBorder="1" applyAlignment="1">
      <alignment horizontal="center"/>
    </xf>
    <xf numFmtId="49" fontId="6" fillId="4" borderId="12" xfId="7" applyNumberFormat="1" applyFont="1" applyFill="1" applyBorder="1" applyAlignment="1">
      <alignment horizontal="center"/>
    </xf>
    <xf numFmtId="49" fontId="6" fillId="4" borderId="15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>
      <alignment horizontal="center"/>
    </xf>
    <xf numFmtId="49" fontId="6" fillId="4" borderId="22" xfId="7" applyNumberFormat="1" applyFont="1" applyFill="1" applyBorder="1" applyAlignment="1">
      <alignment horizontal="center"/>
    </xf>
    <xf numFmtId="49" fontId="6" fillId="4" borderId="23" xfId="7" applyNumberFormat="1" applyFont="1" applyFill="1" applyBorder="1" applyAlignment="1">
      <alignment horizontal="center"/>
    </xf>
    <xf numFmtId="0" fontId="52" fillId="4" borderId="1" xfId="7" applyFont="1" applyFill="1" applyBorder="1" applyAlignment="1">
      <alignment horizontal="center"/>
    </xf>
    <xf numFmtId="49" fontId="52" fillId="4" borderId="1" xfId="7" applyNumberFormat="1" applyFont="1" applyFill="1" applyBorder="1" applyAlignment="1">
      <alignment horizontal="center"/>
    </xf>
    <xf numFmtId="49" fontId="52" fillId="4" borderId="6" xfId="7" applyNumberFormat="1" applyFont="1" applyFill="1" applyBorder="1" applyAlignment="1">
      <alignment horizontal="center"/>
    </xf>
    <xf numFmtId="49" fontId="52" fillId="4" borderId="7" xfId="7" applyNumberFormat="1" applyFont="1" applyFill="1" applyBorder="1" applyAlignment="1">
      <alignment horizontal="center"/>
    </xf>
    <xf numFmtId="49" fontId="52" fillId="4" borderId="5" xfId="7" applyNumberFormat="1" applyFont="1" applyFill="1" applyBorder="1" applyAlignment="1">
      <alignment horizontal="center"/>
    </xf>
    <xf numFmtId="0" fontId="52" fillId="4" borderId="1" xfId="7" applyFont="1" applyFill="1" applyBorder="1" applyAlignment="1">
      <alignment vertical="center" wrapText="1"/>
    </xf>
    <xf numFmtId="0" fontId="53" fillId="0" borderId="1" xfId="7" applyFont="1" applyFill="1" applyBorder="1" applyAlignment="1">
      <alignment wrapText="1"/>
    </xf>
    <xf numFmtId="165" fontId="6" fillId="0" borderId="0" xfId="7" applyNumberFormat="1" applyFont="1" applyFill="1" applyBorder="1" applyAlignment="1">
      <alignment horizontal="right"/>
    </xf>
    <xf numFmtId="0" fontId="48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48" fillId="0" borderId="1" xfId="0" applyFont="1" applyBorder="1" applyAlignment="1">
      <alignment horizontal="center" vertical="center" wrapText="1"/>
    </xf>
    <xf numFmtId="0" fontId="37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48" fillId="0" borderId="15" xfId="0" applyFont="1" applyBorder="1" applyAlignment="1">
      <alignment horizontal="center" vertical="center" wrapText="1"/>
    </xf>
    <xf numFmtId="0" fontId="48" fillId="0" borderId="15" xfId="0" applyFont="1" applyBorder="1" applyAlignment="1">
      <alignment horizontal="left" vertical="center" wrapText="1"/>
    </xf>
    <xf numFmtId="0" fontId="49" fillId="0" borderId="26" xfId="0" applyFont="1" applyBorder="1" applyAlignment="1">
      <alignment horizontal="center" vertical="center" wrapText="1"/>
    </xf>
    <xf numFmtId="0" fontId="49" fillId="0" borderId="27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7" fillId="2" borderId="0" xfId="0" applyFont="1" applyFill="1" applyBorder="1" applyAlignment="1">
      <alignment horizontal="center" vertical="center"/>
    </xf>
    <xf numFmtId="0" fontId="51" fillId="0" borderId="0" xfId="0" applyFont="1" applyAlignment="1"/>
    <xf numFmtId="0" fontId="6" fillId="4" borderId="0" xfId="7" applyFont="1" applyFill="1" applyAlignment="1">
      <alignment horizontal="right"/>
    </xf>
    <xf numFmtId="0" fontId="14" fillId="4" borderId="6" xfId="7" applyFont="1" applyFill="1" applyBorder="1" applyAlignment="1">
      <alignment horizontal="center" vertical="center" wrapText="1"/>
    </xf>
    <xf numFmtId="0" fontId="14" fillId="4" borderId="7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 vertical="center" wrapText="1"/>
    </xf>
    <xf numFmtId="0" fontId="6" fillId="4" borderId="6" xfId="7" applyFont="1" applyFill="1" applyBorder="1" applyAlignment="1">
      <alignment horizontal="center"/>
    </xf>
    <xf numFmtId="0" fontId="6" fillId="4" borderId="7" xfId="7" applyFont="1" applyFill="1" applyBorder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14" fillId="0" borderId="0" xfId="7" applyFont="1" applyAlignment="1">
      <alignment horizontal="center" wrapText="1"/>
    </xf>
    <xf numFmtId="0" fontId="14" fillId="2" borderId="0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14" fillId="4" borderId="17" xfId="7" applyFont="1" applyFill="1" applyBorder="1" applyAlignment="1">
      <alignment horizontal="center" vertical="center" wrapText="1"/>
    </xf>
    <xf numFmtId="0" fontId="14" fillId="4" borderId="16" xfId="7" applyFont="1" applyFill="1" applyBorder="1" applyAlignment="1">
      <alignment horizontal="center" vertical="center" wrapText="1"/>
    </xf>
    <xf numFmtId="0" fontId="14" fillId="4" borderId="14" xfId="7" applyFont="1" applyFill="1" applyBorder="1" applyAlignment="1">
      <alignment horizontal="center" vertical="center" wrapText="1"/>
    </xf>
    <xf numFmtId="0" fontId="14" fillId="4" borderId="6" xfId="7" applyFon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277" customWidth="1"/>
    <col min="3" max="3" width="9.28515625" customWidth="1"/>
  </cols>
  <sheetData>
    <row r="1" spans="1:2" ht="15.75" x14ac:dyDescent="0.25">
      <c r="B1" s="267" t="s">
        <v>200</v>
      </c>
    </row>
    <row r="2" spans="1:2" ht="15.75" x14ac:dyDescent="0.25">
      <c r="B2" s="267" t="s">
        <v>0</v>
      </c>
    </row>
    <row r="3" spans="1:2" ht="15.75" x14ac:dyDescent="0.25">
      <c r="A3" s="179"/>
      <c r="B3" s="267" t="s">
        <v>1</v>
      </c>
    </row>
    <row r="4" spans="1:2" ht="15.75" x14ac:dyDescent="0.25">
      <c r="B4" s="267" t="s">
        <v>2</v>
      </c>
    </row>
    <row r="5" spans="1:2" x14ac:dyDescent="0.25">
      <c r="B5" s="268" t="s">
        <v>451</v>
      </c>
    </row>
    <row r="6" spans="1:2" x14ac:dyDescent="0.25">
      <c r="B6" s="268"/>
    </row>
    <row r="7" spans="1:2" ht="63" customHeight="1" x14ac:dyDescent="0.3">
      <c r="A7" s="354" t="s">
        <v>215</v>
      </c>
      <c r="B7" s="354"/>
    </row>
    <row r="8" spans="1:2" ht="60" customHeight="1" x14ac:dyDescent="0.25">
      <c r="A8" s="355" t="s">
        <v>216</v>
      </c>
      <c r="B8" s="356"/>
    </row>
    <row r="9" spans="1:2" ht="16.5" customHeight="1" x14ac:dyDescent="0.25">
      <c r="A9" s="186">
        <v>1</v>
      </c>
      <c r="B9" s="208">
        <v>2</v>
      </c>
    </row>
    <row r="10" spans="1:2" ht="19.5" customHeight="1" x14ac:dyDescent="0.25">
      <c r="A10" s="357" t="s">
        <v>217</v>
      </c>
      <c r="B10" s="358"/>
    </row>
    <row r="11" spans="1:2" ht="66" customHeight="1" x14ac:dyDescent="0.25">
      <c r="A11" s="242" t="s">
        <v>273</v>
      </c>
      <c r="B11" s="269" t="s">
        <v>321</v>
      </c>
    </row>
    <row r="12" spans="1:2" ht="57" customHeight="1" x14ac:dyDescent="0.25">
      <c r="A12" s="243" t="s">
        <v>207</v>
      </c>
      <c r="B12" s="270" t="s">
        <v>322</v>
      </c>
    </row>
    <row r="13" spans="1:2" ht="39" customHeight="1" x14ac:dyDescent="0.25">
      <c r="A13" s="243" t="s">
        <v>205</v>
      </c>
      <c r="B13" s="270" t="s">
        <v>204</v>
      </c>
    </row>
    <row r="14" spans="1:2" ht="39.75" customHeight="1" x14ac:dyDescent="0.25">
      <c r="A14" s="243" t="s">
        <v>218</v>
      </c>
      <c r="B14" s="270" t="s">
        <v>219</v>
      </c>
    </row>
    <row r="15" spans="1:2" ht="72.75" customHeight="1" x14ac:dyDescent="0.25">
      <c r="A15" s="243" t="s">
        <v>268</v>
      </c>
      <c r="B15" s="271" t="s">
        <v>323</v>
      </c>
    </row>
    <row r="16" spans="1:2" ht="72" customHeight="1" x14ac:dyDescent="0.25">
      <c r="A16" s="243" t="s">
        <v>269</v>
      </c>
      <c r="B16" s="271" t="s">
        <v>324</v>
      </c>
    </row>
    <row r="17" spans="1:2" ht="81" customHeight="1" x14ac:dyDescent="0.25">
      <c r="A17" s="243" t="s">
        <v>325</v>
      </c>
      <c r="B17" s="271" t="s">
        <v>326</v>
      </c>
    </row>
    <row r="18" spans="1:2" ht="56.25" customHeight="1" x14ac:dyDescent="0.25">
      <c r="A18" s="243" t="s">
        <v>327</v>
      </c>
      <c r="B18" s="271" t="s">
        <v>328</v>
      </c>
    </row>
    <row r="19" spans="1:2" ht="62.25" customHeight="1" x14ac:dyDescent="0.25">
      <c r="A19" s="243" t="s">
        <v>329</v>
      </c>
      <c r="B19" s="271" t="s">
        <v>330</v>
      </c>
    </row>
    <row r="20" spans="1:2" ht="91.5" customHeight="1" x14ac:dyDescent="0.25">
      <c r="A20" s="243" t="s">
        <v>331</v>
      </c>
      <c r="B20" s="271" t="s">
        <v>332</v>
      </c>
    </row>
    <row r="21" spans="1:2" ht="46.5" customHeight="1" x14ac:dyDescent="0.25">
      <c r="A21" s="243" t="s">
        <v>333</v>
      </c>
      <c r="B21" s="271" t="s">
        <v>334</v>
      </c>
    </row>
    <row r="22" spans="1:2" ht="75" x14ac:dyDescent="0.25">
      <c r="A22" s="243" t="s">
        <v>335</v>
      </c>
      <c r="B22" s="271" t="s">
        <v>336</v>
      </c>
    </row>
    <row r="23" spans="1:2" ht="37.5" x14ac:dyDescent="0.25">
      <c r="A23" s="243" t="s">
        <v>411</v>
      </c>
      <c r="B23" s="271" t="s">
        <v>412</v>
      </c>
    </row>
    <row r="24" spans="1:2" ht="43.5" customHeight="1" x14ac:dyDescent="0.25">
      <c r="A24" s="243" t="s">
        <v>337</v>
      </c>
      <c r="B24" s="271" t="s">
        <v>338</v>
      </c>
    </row>
    <row r="25" spans="1:2" ht="46.5" customHeight="1" x14ac:dyDescent="0.25">
      <c r="A25" s="243" t="s">
        <v>220</v>
      </c>
      <c r="B25" s="271" t="s">
        <v>221</v>
      </c>
    </row>
    <row r="26" spans="1:2" ht="56.25" customHeight="1" x14ac:dyDescent="0.25">
      <c r="A26" s="243" t="s">
        <v>222</v>
      </c>
      <c r="B26" s="271" t="s">
        <v>223</v>
      </c>
    </row>
    <row r="27" spans="1:2" ht="38.25" customHeight="1" x14ac:dyDescent="0.25">
      <c r="A27" s="243" t="s">
        <v>224</v>
      </c>
      <c r="B27" s="270" t="s">
        <v>225</v>
      </c>
    </row>
    <row r="28" spans="1:2" ht="87.75" customHeight="1" x14ac:dyDescent="0.25">
      <c r="A28" s="243" t="s">
        <v>407</v>
      </c>
      <c r="B28" s="270" t="s">
        <v>408</v>
      </c>
    </row>
    <row r="29" spans="1:2" ht="87.75" customHeight="1" x14ac:dyDescent="0.25">
      <c r="A29" s="243" t="s">
        <v>409</v>
      </c>
      <c r="B29" s="270" t="s">
        <v>410</v>
      </c>
    </row>
    <row r="30" spans="1:2" ht="66" customHeight="1" x14ac:dyDescent="0.25">
      <c r="A30" s="243" t="s">
        <v>389</v>
      </c>
      <c r="B30" s="272" t="s">
        <v>390</v>
      </c>
    </row>
    <row r="31" spans="1:2" ht="63" customHeight="1" x14ac:dyDescent="0.25">
      <c r="A31" s="247" t="s">
        <v>339</v>
      </c>
      <c r="B31" s="255" t="s">
        <v>340</v>
      </c>
    </row>
    <row r="32" spans="1:2" ht="54" customHeight="1" x14ac:dyDescent="0.25">
      <c r="A32" s="247" t="s">
        <v>341</v>
      </c>
      <c r="B32" s="255" t="s">
        <v>342</v>
      </c>
    </row>
    <row r="33" spans="1:2" s="179" customFormat="1" ht="37.5" x14ac:dyDescent="0.25">
      <c r="A33" s="247" t="s">
        <v>343</v>
      </c>
      <c r="B33" s="255" t="s">
        <v>344</v>
      </c>
    </row>
    <row r="34" spans="1:2" ht="81" customHeight="1" x14ac:dyDescent="0.3">
      <c r="A34" s="240" t="s">
        <v>345</v>
      </c>
      <c r="B34" s="255" t="s">
        <v>346</v>
      </c>
    </row>
    <row r="35" spans="1:2" ht="37.5" x14ac:dyDescent="0.3">
      <c r="A35" s="240" t="s">
        <v>347</v>
      </c>
      <c r="B35" s="255" t="s">
        <v>348</v>
      </c>
    </row>
    <row r="36" spans="1:2" ht="56.25" x14ac:dyDescent="0.3">
      <c r="A36" s="240" t="s">
        <v>349</v>
      </c>
      <c r="B36" s="255" t="s">
        <v>350</v>
      </c>
    </row>
    <row r="37" spans="1:2" ht="81.75" customHeight="1" x14ac:dyDescent="0.3">
      <c r="A37" s="240" t="s">
        <v>351</v>
      </c>
      <c r="B37" s="255" t="s">
        <v>352</v>
      </c>
    </row>
    <row r="38" spans="1:2" ht="36.75" customHeight="1" x14ac:dyDescent="0.3">
      <c r="A38" s="240" t="s">
        <v>353</v>
      </c>
      <c r="B38" s="255" t="s">
        <v>354</v>
      </c>
    </row>
    <row r="39" spans="1:2" ht="59.25" customHeight="1" x14ac:dyDescent="0.3">
      <c r="A39" s="240" t="s">
        <v>355</v>
      </c>
      <c r="B39" s="255" t="s">
        <v>356</v>
      </c>
    </row>
    <row r="40" spans="1:2" ht="56.25" customHeight="1" x14ac:dyDescent="0.25">
      <c r="A40" s="359" t="s">
        <v>357</v>
      </c>
      <c r="B40" s="353" t="s">
        <v>226</v>
      </c>
    </row>
    <row r="41" spans="1:2" ht="22.5" customHeight="1" x14ac:dyDescent="0.25">
      <c r="A41" s="359"/>
      <c r="B41" s="353"/>
    </row>
    <row r="42" spans="1:2" ht="65.25" customHeight="1" x14ac:dyDescent="0.25">
      <c r="A42" s="247" t="s">
        <v>358</v>
      </c>
      <c r="B42" s="255" t="s">
        <v>359</v>
      </c>
    </row>
    <row r="43" spans="1:2" ht="44.25" customHeight="1" x14ac:dyDescent="0.25">
      <c r="A43" s="243" t="s">
        <v>227</v>
      </c>
      <c r="B43" s="270" t="s">
        <v>228</v>
      </c>
    </row>
    <row r="44" spans="1:2" ht="27" customHeight="1" x14ac:dyDescent="0.25">
      <c r="A44" s="243" t="s">
        <v>229</v>
      </c>
      <c r="B44" s="270" t="s">
        <v>230</v>
      </c>
    </row>
    <row r="45" spans="1:2" ht="36" customHeight="1" x14ac:dyDescent="0.25">
      <c r="A45" s="248" t="s">
        <v>360</v>
      </c>
      <c r="B45" s="255" t="s">
        <v>361</v>
      </c>
    </row>
    <row r="46" spans="1:2" ht="15" customHeight="1" x14ac:dyDescent="0.25">
      <c r="A46" s="352" t="s">
        <v>229</v>
      </c>
      <c r="B46" s="353" t="s">
        <v>362</v>
      </c>
    </row>
    <row r="47" spans="1:2" ht="30" customHeight="1" x14ac:dyDescent="0.25">
      <c r="A47" s="352"/>
      <c r="B47" s="353"/>
    </row>
    <row r="48" spans="1:2" ht="18.75" x14ac:dyDescent="0.25">
      <c r="A48" s="244" t="s">
        <v>391</v>
      </c>
      <c r="B48" s="255" t="s">
        <v>198</v>
      </c>
    </row>
    <row r="49" spans="1:2" ht="39.75" customHeight="1" x14ac:dyDescent="0.25">
      <c r="A49" s="244" t="s">
        <v>274</v>
      </c>
      <c r="B49" s="270" t="s">
        <v>231</v>
      </c>
    </row>
    <row r="50" spans="1:2" ht="51" customHeight="1" x14ac:dyDescent="0.25">
      <c r="A50" s="244" t="s">
        <v>392</v>
      </c>
      <c r="B50" s="250" t="s">
        <v>393</v>
      </c>
    </row>
    <row r="51" spans="1:2" ht="35.25" customHeight="1" x14ac:dyDescent="0.25">
      <c r="A51" s="244" t="s">
        <v>394</v>
      </c>
      <c r="B51" s="273" t="s">
        <v>395</v>
      </c>
    </row>
    <row r="52" spans="1:2" ht="69.75" customHeight="1" x14ac:dyDescent="0.25">
      <c r="A52" s="244" t="s">
        <v>275</v>
      </c>
      <c r="B52" s="270" t="s">
        <v>232</v>
      </c>
    </row>
    <row r="53" spans="1:2" ht="69.75" customHeight="1" x14ac:dyDescent="0.25">
      <c r="A53" s="251" t="s">
        <v>403</v>
      </c>
      <c r="B53" s="274" t="s">
        <v>404</v>
      </c>
    </row>
    <row r="54" spans="1:2" ht="63" customHeight="1" x14ac:dyDescent="0.25">
      <c r="A54" s="244" t="s">
        <v>396</v>
      </c>
      <c r="B54" s="274" t="s">
        <v>397</v>
      </c>
    </row>
    <row r="55" spans="1:2" s="205" customFormat="1" ht="37.5" customHeight="1" x14ac:dyDescent="0.25">
      <c r="A55" s="244" t="s">
        <v>398</v>
      </c>
      <c r="B55" s="254" t="s">
        <v>399</v>
      </c>
    </row>
    <row r="56" spans="1:2" s="205" customFormat="1" ht="41.25" customHeight="1" x14ac:dyDescent="0.25">
      <c r="A56" s="244" t="s">
        <v>400</v>
      </c>
      <c r="B56" s="254" t="s">
        <v>401</v>
      </c>
    </row>
    <row r="57" spans="1:2" ht="34.5" customHeight="1" x14ac:dyDescent="0.25">
      <c r="A57" s="245" t="s">
        <v>363</v>
      </c>
      <c r="B57" s="255" t="s">
        <v>364</v>
      </c>
    </row>
    <row r="58" spans="1:2" ht="38.25" customHeight="1" x14ac:dyDescent="0.25">
      <c r="A58" s="208" t="s">
        <v>276</v>
      </c>
      <c r="B58" s="270" t="s">
        <v>197</v>
      </c>
    </row>
    <row r="59" spans="1:2" ht="54.75" customHeight="1" x14ac:dyDescent="0.25">
      <c r="A59" s="208" t="s">
        <v>277</v>
      </c>
      <c r="B59" s="270" t="s">
        <v>196</v>
      </c>
    </row>
    <row r="60" spans="1:2" ht="46.5" customHeight="1" x14ac:dyDescent="0.25">
      <c r="A60" s="208" t="s">
        <v>278</v>
      </c>
      <c r="B60" s="270" t="s">
        <v>195</v>
      </c>
    </row>
    <row r="61" spans="1:2" ht="31.5" customHeight="1" x14ac:dyDescent="0.25">
      <c r="A61" s="208" t="s">
        <v>279</v>
      </c>
      <c r="B61" s="270" t="s">
        <v>233</v>
      </c>
    </row>
    <row r="62" spans="1:2" ht="57.75" customHeight="1" x14ac:dyDescent="0.25">
      <c r="A62" s="180" t="s">
        <v>280</v>
      </c>
      <c r="B62" s="270" t="s">
        <v>234</v>
      </c>
    </row>
    <row r="63" spans="1:2" ht="31.5" customHeight="1" x14ac:dyDescent="0.25">
      <c r="A63" s="180" t="s">
        <v>281</v>
      </c>
      <c r="B63" s="270" t="s">
        <v>235</v>
      </c>
    </row>
    <row r="64" spans="1:2" ht="32.25" customHeight="1" x14ac:dyDescent="0.25">
      <c r="A64" s="178" t="s">
        <v>236</v>
      </c>
      <c r="B64" s="270" t="s">
        <v>237</v>
      </c>
    </row>
    <row r="65" spans="1:93" s="179" customFormat="1" ht="75" x14ac:dyDescent="0.25">
      <c r="A65" s="247" t="s">
        <v>365</v>
      </c>
      <c r="B65" s="255" t="s">
        <v>366</v>
      </c>
    </row>
    <row r="66" spans="1:93" ht="46.5" customHeight="1" x14ac:dyDescent="0.25">
      <c r="A66" s="247" t="s">
        <v>367</v>
      </c>
      <c r="B66" s="255" t="s">
        <v>368</v>
      </c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  <c r="V66" s="179"/>
      <c r="W66" s="179"/>
      <c r="X66" s="179"/>
      <c r="Y66" s="179"/>
      <c r="Z66" s="179"/>
      <c r="AA66" s="179"/>
      <c r="AB66" s="179"/>
      <c r="AC66" s="179"/>
      <c r="AD66" s="179"/>
      <c r="AE66" s="179"/>
      <c r="AF66" s="179"/>
      <c r="AG66" s="179"/>
      <c r="AH66" s="179"/>
      <c r="AI66" s="179"/>
      <c r="AJ66" s="179"/>
      <c r="AK66" s="179"/>
      <c r="AL66" s="179"/>
      <c r="AM66" s="179"/>
      <c r="AN66" s="179"/>
      <c r="AO66" s="179"/>
      <c r="AP66" s="179"/>
      <c r="AQ66" s="179"/>
      <c r="AR66" s="179"/>
      <c r="AS66" s="179"/>
      <c r="AT66" s="179"/>
      <c r="AU66" s="179"/>
      <c r="AV66" s="179"/>
      <c r="AW66" s="179"/>
      <c r="AX66" s="179"/>
      <c r="AY66" s="179"/>
      <c r="AZ66" s="179"/>
      <c r="BA66" s="179"/>
      <c r="BB66" s="179"/>
      <c r="BC66" s="179"/>
      <c r="BD66" s="179"/>
      <c r="BE66" s="179"/>
      <c r="BF66" s="179"/>
      <c r="BG66" s="179"/>
      <c r="BH66" s="179"/>
      <c r="BI66" s="179"/>
      <c r="BJ66" s="179"/>
      <c r="BK66" s="179"/>
      <c r="BL66" s="179"/>
      <c r="BM66" s="179"/>
      <c r="BN66" s="179"/>
      <c r="BO66" s="179"/>
      <c r="BP66" s="179"/>
      <c r="BQ66" s="179"/>
      <c r="BR66" s="179"/>
      <c r="BS66" s="179"/>
      <c r="BT66" s="179"/>
      <c r="BU66" s="179"/>
      <c r="BV66" s="179"/>
      <c r="BW66" s="179"/>
      <c r="BX66" s="179"/>
      <c r="BY66" s="179"/>
      <c r="BZ66" s="179"/>
      <c r="CA66" s="179"/>
      <c r="CB66" s="179"/>
      <c r="CC66" s="179"/>
      <c r="CD66" s="179"/>
      <c r="CE66" s="179"/>
      <c r="CF66" s="179"/>
      <c r="CG66" s="179"/>
      <c r="CH66" s="179"/>
      <c r="CI66" s="179"/>
      <c r="CJ66" s="179"/>
      <c r="CK66" s="179"/>
      <c r="CL66" s="179"/>
      <c r="CM66" s="179"/>
      <c r="CN66" s="179"/>
      <c r="CO66" s="179"/>
    </row>
    <row r="67" spans="1:93" ht="31.5" customHeight="1" x14ac:dyDescent="0.25">
      <c r="A67" s="247" t="s">
        <v>369</v>
      </c>
      <c r="B67" s="255" t="s">
        <v>237</v>
      </c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/>
      <c r="AI67" s="17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79"/>
      <c r="AV67" s="179"/>
      <c r="AW67" s="179"/>
      <c r="AX67" s="179"/>
      <c r="AY67" s="179"/>
      <c r="AZ67" s="179"/>
      <c r="BA67" s="179"/>
      <c r="BB67" s="179"/>
      <c r="BC67" s="179"/>
      <c r="BD67" s="179"/>
      <c r="BE67" s="179"/>
      <c r="BF67" s="179"/>
      <c r="BG67" s="179"/>
      <c r="BH67" s="179"/>
      <c r="BI67" s="179"/>
      <c r="BJ67" s="179"/>
      <c r="BK67" s="179"/>
      <c r="BL67" s="179"/>
      <c r="BM67" s="179"/>
      <c r="BN67" s="179"/>
      <c r="BO67" s="179"/>
      <c r="BP67" s="179"/>
      <c r="BQ67" s="179"/>
      <c r="BR67" s="179"/>
      <c r="BS67" s="179"/>
      <c r="BT67" s="179"/>
      <c r="BU67" s="179"/>
      <c r="BV67" s="179"/>
      <c r="BW67" s="179"/>
      <c r="BX67" s="179"/>
      <c r="BY67" s="179"/>
      <c r="BZ67" s="179"/>
      <c r="CA67" s="179"/>
      <c r="CB67" s="179"/>
      <c r="CC67" s="179"/>
      <c r="CD67" s="179"/>
      <c r="CE67" s="179"/>
      <c r="CF67" s="179"/>
      <c r="CG67" s="179"/>
      <c r="CH67" s="179"/>
      <c r="CI67" s="179"/>
      <c r="CJ67" s="179"/>
      <c r="CK67" s="179"/>
      <c r="CL67" s="179"/>
      <c r="CM67" s="179"/>
      <c r="CN67" s="179"/>
      <c r="CO67" s="179"/>
    </row>
    <row r="68" spans="1:93" ht="66.75" customHeight="1" x14ac:dyDescent="0.25">
      <c r="A68" s="178" t="s">
        <v>238</v>
      </c>
      <c r="B68" s="270" t="s">
        <v>270</v>
      </c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79"/>
      <c r="AD68" s="179"/>
      <c r="AE68" s="179"/>
      <c r="AF68" s="179"/>
      <c r="AG68" s="179"/>
      <c r="AH68" s="179"/>
      <c r="AI68" s="179"/>
      <c r="AJ68" s="179"/>
      <c r="AK68" s="179"/>
      <c r="AL68" s="179"/>
      <c r="AM68" s="179"/>
      <c r="AN68" s="179"/>
      <c r="AO68" s="179"/>
      <c r="AP68" s="179"/>
      <c r="AQ68" s="179"/>
      <c r="AR68" s="179"/>
      <c r="AS68" s="179"/>
      <c r="AT68" s="179"/>
      <c r="AU68" s="179"/>
      <c r="AV68" s="179"/>
      <c r="AW68" s="179"/>
      <c r="AX68" s="179"/>
      <c r="AY68" s="179"/>
      <c r="AZ68" s="179"/>
      <c r="BA68" s="179"/>
      <c r="BB68" s="179"/>
      <c r="BC68" s="179"/>
      <c r="BD68" s="179"/>
      <c r="BE68" s="179"/>
      <c r="BF68" s="179"/>
      <c r="BG68" s="179"/>
      <c r="BH68" s="179"/>
      <c r="BI68" s="179"/>
      <c r="BJ68" s="179"/>
      <c r="BK68" s="179"/>
      <c r="BL68" s="179"/>
      <c r="BM68" s="179"/>
      <c r="BN68" s="179"/>
      <c r="BO68" s="179"/>
      <c r="BP68" s="179"/>
      <c r="BQ68" s="179"/>
      <c r="BR68" s="179"/>
      <c r="BS68" s="179"/>
      <c r="BT68" s="179"/>
      <c r="BU68" s="179"/>
      <c r="BV68" s="179"/>
      <c r="BW68" s="179"/>
      <c r="BX68" s="179"/>
      <c r="BY68" s="179"/>
      <c r="BZ68" s="179"/>
      <c r="CA68" s="179"/>
      <c r="CB68" s="179"/>
      <c r="CC68" s="179"/>
      <c r="CD68" s="179"/>
      <c r="CE68" s="179"/>
      <c r="CF68" s="179"/>
      <c r="CG68" s="179"/>
      <c r="CH68" s="179"/>
      <c r="CI68" s="179"/>
      <c r="CJ68" s="179"/>
      <c r="CK68" s="179"/>
      <c r="CL68" s="179"/>
      <c r="CM68" s="179"/>
      <c r="CN68" s="179"/>
      <c r="CO68" s="179"/>
    </row>
    <row r="69" spans="1:93" ht="57" customHeight="1" x14ac:dyDescent="0.25">
      <c r="A69" s="178" t="s">
        <v>282</v>
      </c>
      <c r="B69" s="270" t="s">
        <v>239</v>
      </c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79"/>
      <c r="AV69" s="179"/>
      <c r="AW69" s="179"/>
      <c r="AX69" s="179"/>
      <c r="AY69" s="179"/>
      <c r="AZ69" s="179"/>
      <c r="BA69" s="179"/>
      <c r="BB69" s="179"/>
      <c r="BC69" s="179"/>
      <c r="BD69" s="179"/>
      <c r="BE69" s="179"/>
      <c r="BF69" s="179"/>
      <c r="BG69" s="179"/>
      <c r="BH69" s="179"/>
      <c r="BI69" s="179"/>
      <c r="BJ69" s="179"/>
      <c r="BK69" s="179"/>
      <c r="BL69" s="179"/>
      <c r="BM69" s="179"/>
      <c r="BN69" s="179"/>
      <c r="BO69" s="179"/>
      <c r="BP69" s="179"/>
      <c r="BQ69" s="179"/>
      <c r="BR69" s="179"/>
      <c r="BS69" s="179"/>
      <c r="BT69" s="179"/>
      <c r="BU69" s="179"/>
      <c r="BV69" s="179"/>
      <c r="BW69" s="179"/>
      <c r="BX69" s="179"/>
      <c r="BY69" s="179"/>
      <c r="BZ69" s="179"/>
      <c r="CA69" s="179"/>
      <c r="CB69" s="179"/>
      <c r="CC69" s="179"/>
      <c r="CD69" s="179"/>
      <c r="CE69" s="179"/>
      <c r="CF69" s="179"/>
      <c r="CG69" s="179"/>
      <c r="CH69" s="179"/>
      <c r="CI69" s="179"/>
      <c r="CJ69" s="179"/>
      <c r="CK69" s="179"/>
      <c r="CL69" s="179"/>
      <c r="CM69" s="179"/>
      <c r="CN69" s="179"/>
      <c r="CO69" s="179"/>
    </row>
    <row r="70" spans="1:93" ht="43.5" customHeight="1" x14ac:dyDescent="0.25">
      <c r="A70" s="178" t="s">
        <v>240</v>
      </c>
      <c r="B70" s="270" t="s">
        <v>241</v>
      </c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  <c r="V70" s="179"/>
      <c r="W70" s="179"/>
      <c r="X70" s="179"/>
      <c r="Y70" s="179"/>
      <c r="Z70" s="179"/>
      <c r="AA70" s="179"/>
      <c r="AB70" s="179"/>
      <c r="AC70" s="179"/>
      <c r="AD70" s="179"/>
      <c r="AE70" s="179"/>
      <c r="AF70" s="179"/>
      <c r="AG70" s="179"/>
      <c r="AH70" s="179"/>
      <c r="AI70" s="179"/>
      <c r="AJ70" s="179"/>
      <c r="AK70" s="179"/>
      <c r="AL70" s="179"/>
      <c r="AM70" s="179"/>
      <c r="AN70" s="179"/>
      <c r="AO70" s="179"/>
      <c r="AP70" s="179"/>
      <c r="AQ70" s="179"/>
      <c r="AR70" s="179"/>
      <c r="AS70" s="179"/>
      <c r="AT70" s="179"/>
      <c r="AU70" s="179"/>
      <c r="AV70" s="179"/>
      <c r="AW70" s="179"/>
      <c r="AX70" s="179"/>
      <c r="AY70" s="179"/>
      <c r="AZ70" s="179"/>
      <c r="BA70" s="179"/>
      <c r="BB70" s="179"/>
      <c r="BC70" s="179"/>
      <c r="BD70" s="179"/>
      <c r="BE70" s="179"/>
      <c r="BF70" s="179"/>
      <c r="BG70" s="179"/>
      <c r="BH70" s="179"/>
      <c r="BI70" s="179"/>
      <c r="BJ70" s="179"/>
      <c r="BK70" s="179"/>
      <c r="BL70" s="179"/>
      <c r="BM70" s="179"/>
      <c r="BN70" s="179"/>
      <c r="BO70" s="179"/>
      <c r="BP70" s="179"/>
      <c r="BQ70" s="179"/>
      <c r="BR70" s="179"/>
      <c r="BS70" s="179"/>
      <c r="BT70" s="179"/>
      <c r="BU70" s="179"/>
      <c r="BV70" s="179"/>
      <c r="BW70" s="179"/>
      <c r="BX70" s="179"/>
      <c r="BY70" s="179"/>
      <c r="BZ70" s="179"/>
      <c r="CA70" s="179"/>
      <c r="CB70" s="179"/>
      <c r="CC70" s="179"/>
      <c r="CD70" s="179"/>
      <c r="CE70" s="179"/>
      <c r="CF70" s="179"/>
      <c r="CG70" s="179"/>
      <c r="CH70" s="179"/>
      <c r="CI70" s="179"/>
      <c r="CJ70" s="179"/>
      <c r="CK70" s="179"/>
      <c r="CL70" s="179"/>
      <c r="CM70" s="179"/>
      <c r="CN70" s="179"/>
      <c r="CO70" s="179"/>
    </row>
    <row r="71" spans="1:93" ht="60" customHeight="1" x14ac:dyDescent="0.25">
      <c r="A71" s="245" t="s">
        <v>370</v>
      </c>
      <c r="B71" s="255" t="s">
        <v>239</v>
      </c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79"/>
      <c r="U71" s="179"/>
      <c r="V71" s="179"/>
      <c r="W71" s="179"/>
      <c r="X71" s="179"/>
      <c r="Y71" s="179"/>
      <c r="Z71" s="179"/>
      <c r="AA71" s="179"/>
      <c r="AB71" s="179"/>
      <c r="AC71" s="179"/>
      <c r="AD71" s="179"/>
      <c r="AE71" s="179"/>
      <c r="AF71" s="179"/>
      <c r="AG71" s="179"/>
      <c r="AH71" s="179"/>
      <c r="AI71" s="17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79"/>
      <c r="AV71" s="179"/>
      <c r="AW71" s="179"/>
      <c r="AX71" s="179"/>
      <c r="AY71" s="179"/>
      <c r="AZ71" s="179"/>
      <c r="BA71" s="179"/>
      <c r="BB71" s="179"/>
      <c r="BC71" s="179"/>
      <c r="BD71" s="179"/>
      <c r="BE71" s="179"/>
      <c r="BF71" s="179"/>
      <c r="BG71" s="179"/>
      <c r="BH71" s="179"/>
      <c r="BI71" s="179"/>
      <c r="BJ71" s="179"/>
      <c r="BK71" s="179"/>
      <c r="BL71" s="179"/>
      <c r="BM71" s="179"/>
      <c r="BN71" s="179"/>
      <c r="BO71" s="179"/>
      <c r="BP71" s="179"/>
      <c r="BQ71" s="179"/>
      <c r="BR71" s="179"/>
      <c r="BS71" s="179"/>
      <c r="BT71" s="179"/>
      <c r="BU71" s="179"/>
      <c r="BV71" s="179"/>
      <c r="BW71" s="179"/>
      <c r="BX71" s="179"/>
      <c r="BY71" s="179"/>
      <c r="BZ71" s="179"/>
      <c r="CA71" s="179"/>
      <c r="CB71" s="179"/>
      <c r="CC71" s="179"/>
      <c r="CD71" s="179"/>
      <c r="CE71" s="179"/>
      <c r="CF71" s="179"/>
      <c r="CG71" s="179"/>
      <c r="CH71" s="179"/>
      <c r="CI71" s="179"/>
      <c r="CJ71" s="179"/>
      <c r="CK71" s="179"/>
      <c r="CL71" s="179"/>
      <c r="CM71" s="179"/>
      <c r="CN71" s="179"/>
      <c r="CO71" s="179"/>
    </row>
    <row r="72" spans="1:93" ht="46.5" customHeight="1" x14ac:dyDescent="0.25">
      <c r="A72" s="243" t="s">
        <v>371</v>
      </c>
      <c r="B72" s="255" t="s">
        <v>372</v>
      </c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79"/>
      <c r="V72" s="179"/>
      <c r="W72" s="179"/>
      <c r="X72" s="179"/>
      <c r="Y72" s="179"/>
      <c r="Z72" s="179"/>
      <c r="AA72" s="179"/>
      <c r="AB72" s="179"/>
      <c r="AC72" s="179"/>
      <c r="AD72" s="179"/>
      <c r="AE72" s="179"/>
      <c r="AF72" s="179"/>
      <c r="AG72" s="179"/>
      <c r="AH72" s="179"/>
      <c r="AI72" s="179"/>
      <c r="AJ72" s="179"/>
      <c r="AK72" s="179"/>
      <c r="AL72" s="179"/>
      <c r="AM72" s="179"/>
      <c r="AN72" s="179"/>
      <c r="AO72" s="179"/>
      <c r="AP72" s="179"/>
      <c r="AQ72" s="179"/>
      <c r="AR72" s="179"/>
      <c r="AS72" s="179"/>
      <c r="AT72" s="179"/>
      <c r="AU72" s="179"/>
      <c r="AV72" s="179"/>
      <c r="AW72" s="179"/>
      <c r="AX72" s="179"/>
      <c r="AY72" s="179"/>
      <c r="AZ72" s="179"/>
      <c r="BA72" s="179"/>
      <c r="BB72" s="179"/>
      <c r="BC72" s="179"/>
      <c r="BD72" s="179"/>
      <c r="BE72" s="179"/>
      <c r="BF72" s="179"/>
      <c r="BG72" s="179"/>
      <c r="BH72" s="179"/>
      <c r="BI72" s="179"/>
      <c r="BJ72" s="179"/>
      <c r="BK72" s="179"/>
      <c r="BL72" s="179"/>
      <c r="BM72" s="179"/>
      <c r="BN72" s="179"/>
      <c r="BO72" s="179"/>
      <c r="BP72" s="179"/>
      <c r="BQ72" s="179"/>
      <c r="BR72" s="179"/>
      <c r="BS72" s="179"/>
      <c r="BT72" s="179"/>
      <c r="BU72" s="179"/>
      <c r="BV72" s="179"/>
      <c r="BW72" s="179"/>
      <c r="BX72" s="179"/>
      <c r="BY72" s="179"/>
      <c r="BZ72" s="179"/>
      <c r="CA72" s="179"/>
      <c r="CB72" s="179"/>
      <c r="CC72" s="179"/>
      <c r="CD72" s="179"/>
      <c r="CE72" s="179"/>
      <c r="CF72" s="179"/>
      <c r="CG72" s="179"/>
      <c r="CH72" s="179"/>
      <c r="CI72" s="179"/>
      <c r="CJ72" s="179"/>
      <c r="CK72" s="179"/>
      <c r="CL72" s="179"/>
      <c r="CM72" s="179"/>
      <c r="CN72" s="179"/>
      <c r="CO72" s="179"/>
    </row>
    <row r="73" spans="1:93" ht="38.25" thickBot="1" x14ac:dyDescent="0.3">
      <c r="A73" s="246" t="s">
        <v>283</v>
      </c>
      <c r="B73" s="275" t="s">
        <v>242</v>
      </c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  <c r="V73" s="179"/>
      <c r="W73" s="179"/>
      <c r="X73" s="179"/>
      <c r="Y73" s="179"/>
      <c r="Z73" s="179"/>
      <c r="AA73" s="179"/>
      <c r="AB73" s="179"/>
      <c r="AC73" s="179"/>
      <c r="AD73" s="179"/>
      <c r="AE73" s="179"/>
      <c r="AF73" s="179"/>
      <c r="AG73" s="179"/>
      <c r="AH73" s="179"/>
      <c r="AI73" s="17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79"/>
      <c r="AV73" s="179"/>
      <c r="AW73" s="179"/>
      <c r="AX73" s="179"/>
      <c r="AY73" s="179"/>
      <c r="AZ73" s="179"/>
      <c r="BA73" s="179"/>
      <c r="BB73" s="179"/>
      <c r="BC73" s="179"/>
      <c r="BD73" s="179"/>
      <c r="BE73" s="179"/>
      <c r="BF73" s="179"/>
      <c r="BG73" s="179"/>
      <c r="BH73" s="179"/>
      <c r="BI73" s="179"/>
      <c r="BJ73" s="179"/>
      <c r="BK73" s="179"/>
      <c r="BL73" s="179"/>
      <c r="BM73" s="179"/>
      <c r="BN73" s="179"/>
      <c r="BO73" s="179"/>
      <c r="BP73" s="179"/>
      <c r="BQ73" s="179"/>
      <c r="BR73" s="179"/>
      <c r="BS73" s="179"/>
      <c r="BT73" s="179"/>
      <c r="BU73" s="179"/>
      <c r="BV73" s="179"/>
      <c r="BW73" s="179"/>
      <c r="BX73" s="179"/>
      <c r="BY73" s="179"/>
      <c r="BZ73" s="179"/>
      <c r="CA73" s="179"/>
      <c r="CB73" s="179"/>
      <c r="CC73" s="179"/>
      <c r="CD73" s="179"/>
      <c r="CE73" s="179"/>
      <c r="CF73" s="179"/>
      <c r="CG73" s="179"/>
      <c r="CH73" s="179"/>
      <c r="CI73" s="179"/>
      <c r="CJ73" s="179"/>
      <c r="CK73" s="179"/>
      <c r="CL73" s="179"/>
      <c r="CM73" s="179"/>
      <c r="CN73" s="179"/>
      <c r="CO73" s="179"/>
    </row>
    <row r="74" spans="1:93" ht="20.25" thickBot="1" x14ac:dyDescent="0.3">
      <c r="A74" s="360" t="s">
        <v>243</v>
      </c>
      <c r="B74" s="361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  <c r="AB74" s="179"/>
      <c r="AC74" s="179"/>
      <c r="AD74" s="179"/>
      <c r="AE74" s="179"/>
      <c r="AF74" s="179"/>
      <c r="AG74" s="179"/>
      <c r="AH74" s="179"/>
      <c r="AI74" s="179"/>
      <c r="AJ74" s="179"/>
      <c r="AK74" s="179"/>
      <c r="AL74" s="179"/>
      <c r="AM74" s="179"/>
      <c r="AN74" s="179"/>
      <c r="AO74" s="179"/>
      <c r="AP74" s="179"/>
      <c r="AQ74" s="179"/>
      <c r="AR74" s="179"/>
      <c r="AS74" s="179"/>
      <c r="AT74" s="179"/>
      <c r="AU74" s="179"/>
      <c r="AV74" s="179"/>
      <c r="AW74" s="179"/>
      <c r="AX74" s="179"/>
      <c r="AY74" s="179"/>
      <c r="AZ74" s="179"/>
      <c r="BA74" s="179"/>
      <c r="BB74" s="179"/>
      <c r="BC74" s="179"/>
      <c r="BD74" s="179"/>
      <c r="BE74" s="179"/>
      <c r="BF74" s="179"/>
      <c r="BG74" s="179"/>
      <c r="BH74" s="179"/>
      <c r="BI74" s="179"/>
      <c r="BJ74" s="179"/>
      <c r="BK74" s="179"/>
      <c r="BL74" s="179"/>
      <c r="BM74" s="179"/>
      <c r="BN74" s="179"/>
      <c r="BO74" s="179"/>
      <c r="BP74" s="179"/>
      <c r="BQ74" s="179"/>
      <c r="BR74" s="179"/>
      <c r="BS74" s="179"/>
      <c r="BT74" s="179"/>
      <c r="BU74" s="179"/>
      <c r="BV74" s="179"/>
      <c r="BW74" s="179"/>
      <c r="BX74" s="179"/>
      <c r="BY74" s="179"/>
      <c r="BZ74" s="179"/>
      <c r="CA74" s="179"/>
      <c r="CB74" s="179"/>
      <c r="CC74" s="179"/>
      <c r="CD74" s="179"/>
      <c r="CE74" s="179"/>
      <c r="CF74" s="179"/>
      <c r="CG74" s="179"/>
      <c r="CH74" s="179"/>
      <c r="CI74" s="179"/>
      <c r="CJ74" s="179"/>
      <c r="CK74" s="179"/>
      <c r="CL74" s="179"/>
      <c r="CM74" s="179"/>
      <c r="CN74" s="179"/>
      <c r="CO74" s="179"/>
    </row>
    <row r="75" spans="1:93" ht="15" customHeight="1" x14ac:dyDescent="0.25">
      <c r="A75" s="362" t="s">
        <v>373</v>
      </c>
      <c r="B75" s="363" t="s">
        <v>239</v>
      </c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  <c r="V75" s="179"/>
      <c r="W75" s="179"/>
      <c r="X75" s="179"/>
      <c r="Y75" s="179"/>
      <c r="Z75" s="179"/>
      <c r="AA75" s="179"/>
      <c r="AB75" s="179"/>
      <c r="AC75" s="179"/>
      <c r="AD75" s="179"/>
      <c r="AE75" s="179"/>
      <c r="AF75" s="179"/>
      <c r="AG75" s="179"/>
      <c r="AH75" s="179"/>
      <c r="AI75" s="17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79"/>
      <c r="AV75" s="179"/>
      <c r="AW75" s="179"/>
      <c r="AX75" s="179"/>
      <c r="AY75" s="179"/>
      <c r="AZ75" s="179"/>
      <c r="BA75" s="179"/>
      <c r="BB75" s="179"/>
      <c r="BC75" s="179"/>
      <c r="BD75" s="179"/>
      <c r="BE75" s="179"/>
      <c r="BF75" s="179"/>
      <c r="BG75" s="179"/>
      <c r="BH75" s="179"/>
      <c r="BI75" s="179"/>
      <c r="BJ75" s="179"/>
      <c r="BK75" s="179"/>
      <c r="BL75" s="179"/>
      <c r="BM75" s="179"/>
      <c r="BN75" s="179"/>
      <c r="BO75" s="179"/>
      <c r="BP75" s="179"/>
      <c r="BQ75" s="179"/>
      <c r="BR75" s="179"/>
      <c r="BS75" s="179"/>
      <c r="BT75" s="179"/>
      <c r="BU75" s="179"/>
      <c r="BV75" s="179"/>
      <c r="BW75" s="179"/>
      <c r="BX75" s="179"/>
      <c r="BY75" s="179"/>
      <c r="BZ75" s="179"/>
      <c r="CA75" s="179"/>
      <c r="CB75" s="179"/>
      <c r="CC75" s="179"/>
      <c r="CD75" s="179"/>
      <c r="CE75" s="179"/>
      <c r="CF75" s="179"/>
      <c r="CG75" s="179"/>
      <c r="CH75" s="179"/>
      <c r="CI75" s="179"/>
      <c r="CJ75" s="179"/>
      <c r="CK75" s="179"/>
      <c r="CL75" s="179"/>
      <c r="CM75" s="179"/>
      <c r="CN75" s="179"/>
      <c r="CO75" s="179"/>
    </row>
    <row r="76" spans="1:93" ht="48.75" customHeight="1" x14ac:dyDescent="0.25">
      <c r="A76" s="359"/>
      <c r="B76" s="353"/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  <c r="V76" s="179"/>
      <c r="W76" s="179"/>
      <c r="X76" s="179"/>
      <c r="Y76" s="179"/>
      <c r="Z76" s="179"/>
      <c r="AA76" s="179"/>
      <c r="AB76" s="179"/>
      <c r="AC76" s="179"/>
      <c r="AD76" s="179"/>
      <c r="AE76" s="179"/>
      <c r="AF76" s="179"/>
      <c r="AG76" s="179"/>
      <c r="AH76" s="179"/>
      <c r="AI76" s="179"/>
      <c r="AJ76" s="179"/>
      <c r="AK76" s="179"/>
      <c r="AL76" s="179"/>
      <c r="AM76" s="179"/>
      <c r="AN76" s="179"/>
      <c r="AO76" s="179"/>
      <c r="AP76" s="179"/>
      <c r="AQ76" s="179"/>
      <c r="AR76" s="179"/>
      <c r="AS76" s="179"/>
      <c r="AT76" s="179"/>
      <c r="AU76" s="179"/>
      <c r="AV76" s="179"/>
      <c r="AW76" s="179"/>
      <c r="AX76" s="179"/>
      <c r="AY76" s="179"/>
      <c r="AZ76" s="179"/>
      <c r="BA76" s="179"/>
      <c r="BB76" s="179"/>
      <c r="BC76" s="179"/>
      <c r="BD76" s="179"/>
      <c r="BE76" s="179"/>
      <c r="BF76" s="179"/>
      <c r="BG76" s="179"/>
      <c r="BH76" s="179"/>
      <c r="BI76" s="179"/>
      <c r="BJ76" s="179"/>
      <c r="BK76" s="179"/>
      <c r="BL76" s="179"/>
      <c r="BM76" s="179"/>
      <c r="BN76" s="179"/>
      <c r="BO76" s="179"/>
      <c r="BP76" s="179"/>
      <c r="BQ76" s="179"/>
      <c r="BR76" s="179"/>
      <c r="BS76" s="179"/>
      <c r="BT76" s="179"/>
      <c r="BU76" s="179"/>
      <c r="BV76" s="179"/>
      <c r="BW76" s="179"/>
      <c r="BX76" s="179"/>
      <c r="BY76" s="179"/>
      <c r="BZ76" s="179"/>
      <c r="CA76" s="179"/>
      <c r="CB76" s="179"/>
      <c r="CC76" s="179"/>
      <c r="CD76" s="179"/>
      <c r="CE76" s="179"/>
      <c r="CF76" s="179"/>
      <c r="CG76" s="179"/>
      <c r="CH76" s="179"/>
      <c r="CI76" s="179"/>
      <c r="CJ76" s="179"/>
      <c r="CK76" s="179"/>
      <c r="CL76" s="179"/>
      <c r="CM76" s="179"/>
      <c r="CN76" s="179"/>
      <c r="CO76" s="179"/>
    </row>
    <row r="77" spans="1:93" ht="19.5" thickBot="1" x14ac:dyDescent="0.3">
      <c r="A77" s="247" t="s">
        <v>374</v>
      </c>
      <c r="B77" s="255" t="s">
        <v>228</v>
      </c>
      <c r="I77" s="179"/>
      <c r="J77" s="179"/>
      <c r="K77" s="179"/>
      <c r="L77" s="179"/>
      <c r="M77" s="179"/>
      <c r="N77" s="179"/>
      <c r="O77" s="179"/>
      <c r="P77" s="179"/>
      <c r="Q77" s="179"/>
      <c r="R77" s="179"/>
      <c r="S77" s="179"/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9"/>
      <c r="AF77" s="179"/>
      <c r="AG77" s="179"/>
      <c r="AH77" s="179"/>
      <c r="AI77" s="17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79"/>
      <c r="AV77" s="179"/>
      <c r="AW77" s="179"/>
      <c r="AX77" s="179"/>
      <c r="AY77" s="179"/>
      <c r="AZ77" s="179"/>
      <c r="BA77" s="179"/>
      <c r="BB77" s="179"/>
      <c r="BC77" s="179"/>
      <c r="BD77" s="179"/>
      <c r="BE77" s="179"/>
      <c r="BF77" s="179"/>
      <c r="BG77" s="179"/>
      <c r="BH77" s="179"/>
      <c r="BI77" s="179"/>
      <c r="BJ77" s="179"/>
      <c r="BK77" s="179"/>
      <c r="BL77" s="179"/>
      <c r="BM77" s="179"/>
      <c r="BN77" s="179"/>
      <c r="BO77" s="179"/>
      <c r="BP77" s="179"/>
      <c r="BQ77" s="179"/>
      <c r="BR77" s="179"/>
      <c r="BS77" s="179"/>
      <c r="BT77" s="179"/>
      <c r="BU77" s="179"/>
      <c r="BV77" s="179"/>
      <c r="BW77" s="179"/>
      <c r="BX77" s="179"/>
      <c r="BY77" s="179"/>
      <c r="BZ77" s="179"/>
      <c r="CA77" s="179"/>
      <c r="CB77" s="179"/>
      <c r="CC77" s="179"/>
      <c r="CD77" s="179"/>
      <c r="CE77" s="179"/>
      <c r="CF77" s="179"/>
      <c r="CG77" s="179"/>
      <c r="CH77" s="179"/>
      <c r="CI77" s="179"/>
      <c r="CJ77" s="179"/>
      <c r="CK77" s="179"/>
      <c r="CL77" s="179"/>
      <c r="CM77" s="179"/>
      <c r="CN77" s="179"/>
      <c r="CO77" s="179"/>
    </row>
    <row r="78" spans="1:93" ht="20.25" thickBot="1" x14ac:dyDescent="0.3">
      <c r="A78" s="364" t="s">
        <v>375</v>
      </c>
      <c r="B78" s="365"/>
    </row>
    <row r="79" spans="1:93" ht="56.25" x14ac:dyDescent="0.25">
      <c r="A79" s="249" t="s">
        <v>376</v>
      </c>
      <c r="B79" s="256" t="s">
        <v>226</v>
      </c>
    </row>
    <row r="80" spans="1:93" ht="18.75" x14ac:dyDescent="0.25">
      <c r="A80" s="252"/>
      <c r="B80" s="253"/>
    </row>
    <row r="81" spans="1:3" ht="18.75" x14ac:dyDescent="0.25">
      <c r="A81" s="252"/>
      <c r="B81" s="253"/>
    </row>
    <row r="82" spans="1:3" ht="15.75" x14ac:dyDescent="0.25">
      <c r="A82" s="207" t="s">
        <v>402</v>
      </c>
      <c r="B82" s="276"/>
    </row>
    <row r="86" spans="1:3" ht="18.75" x14ac:dyDescent="0.25">
      <c r="B86" s="366"/>
      <c r="C86" s="367"/>
    </row>
  </sheetData>
  <mergeCells count="12">
    <mergeCell ref="A74:B74"/>
    <mergeCell ref="A75:A76"/>
    <mergeCell ref="B75:B76"/>
    <mergeCell ref="A78:B78"/>
    <mergeCell ref="B86:C86"/>
    <mergeCell ref="A46:A47"/>
    <mergeCell ref="B46:B47"/>
    <mergeCell ref="A7:B7"/>
    <mergeCell ref="A8:B8"/>
    <mergeCell ref="A10:B10"/>
    <mergeCell ref="A40:A41"/>
    <mergeCell ref="B40:B41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zoomScale="80" zoomScaleNormal="80" workbookViewId="0">
      <selection activeCell="O18" sqref="O18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7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69" t="s">
        <v>200</v>
      </c>
    </row>
    <row r="2" spans="1:8" ht="15.75" x14ac:dyDescent="0.25">
      <c r="D2" s="73" t="s">
        <v>0</v>
      </c>
    </row>
    <row r="3" spans="1:8" ht="15.75" x14ac:dyDescent="0.25">
      <c r="D3" s="73" t="s">
        <v>1</v>
      </c>
    </row>
    <row r="4" spans="1:8" ht="15.75" x14ac:dyDescent="0.25">
      <c r="D4" s="73" t="s">
        <v>2</v>
      </c>
    </row>
    <row r="5" spans="1:8" x14ac:dyDescent="0.25">
      <c r="B5" s="369" t="s">
        <v>482</v>
      </c>
      <c r="C5" s="369"/>
      <c r="D5" s="369"/>
    </row>
    <row r="7" spans="1:8" ht="15.75" x14ac:dyDescent="0.25">
      <c r="D7" s="169" t="s">
        <v>244</v>
      </c>
    </row>
    <row r="8" spans="1:8" ht="15.75" x14ac:dyDescent="0.25">
      <c r="D8" s="73" t="s">
        <v>0</v>
      </c>
    </row>
    <row r="9" spans="1:8" ht="15.75" x14ac:dyDescent="0.25">
      <c r="D9" s="73" t="s">
        <v>1</v>
      </c>
    </row>
    <row r="10" spans="1:8" ht="15.75" x14ac:dyDescent="0.25">
      <c r="D10" s="73" t="s">
        <v>2</v>
      </c>
    </row>
    <row r="11" spans="1:8" x14ac:dyDescent="0.25">
      <c r="B11" s="369" t="s">
        <v>465</v>
      </c>
      <c r="C11" s="369"/>
      <c r="D11" s="369"/>
    </row>
    <row r="12" spans="1:8" x14ac:dyDescent="0.25">
      <c r="H12" s="7"/>
    </row>
    <row r="13" spans="1:8" ht="37.5" customHeight="1" x14ac:dyDescent="0.25">
      <c r="A13" s="368" t="s">
        <v>447</v>
      </c>
      <c r="B13" s="368"/>
      <c r="C13" s="368"/>
      <c r="D13" s="368"/>
      <c r="E13" s="7"/>
    </row>
    <row r="14" spans="1:8" ht="18.75" x14ac:dyDescent="0.3">
      <c r="A14" s="1"/>
      <c r="D14" s="74" t="s">
        <v>3</v>
      </c>
    </row>
    <row r="15" spans="1:8" ht="56.25" x14ac:dyDescent="0.3">
      <c r="A15" s="39" t="s">
        <v>21</v>
      </c>
      <c r="B15" s="2" t="s">
        <v>5</v>
      </c>
      <c r="C15" s="2" t="s">
        <v>6</v>
      </c>
      <c r="D15" s="80" t="s">
        <v>158</v>
      </c>
      <c r="E15" s="48" t="s">
        <v>127</v>
      </c>
      <c r="F15" s="48" t="s">
        <v>126</v>
      </c>
    </row>
    <row r="16" spans="1:8" ht="18.75" x14ac:dyDescent="0.3">
      <c r="A16" s="40">
        <v>1</v>
      </c>
      <c r="B16" s="3">
        <v>2</v>
      </c>
      <c r="C16" s="3">
        <v>3</v>
      </c>
      <c r="D16" s="75">
        <v>4</v>
      </c>
      <c r="E16" s="49"/>
      <c r="F16" s="49"/>
      <c r="H16" s="7"/>
    </row>
    <row r="17" spans="1:13" ht="18.75" x14ac:dyDescent="0.3">
      <c r="A17" s="41" t="s">
        <v>293</v>
      </c>
      <c r="B17" s="4"/>
      <c r="C17" s="4"/>
      <c r="D17" s="202">
        <f>D18+D26+D28+D31+D35+D38+D40+D42+D45+D47+D49</f>
        <v>49883.700000000004</v>
      </c>
      <c r="E17" s="203" t="e">
        <f>E18+E26+E28+E31+E35+E38+E40+E42+E45+E47</f>
        <v>#REF!</v>
      </c>
      <c r="F17" s="204" t="e">
        <f>E17/#REF!*100</f>
        <v>#REF!</v>
      </c>
      <c r="G17" s="205">
        <v>21991.3</v>
      </c>
      <c r="H17" s="206">
        <f>G17-D17</f>
        <v>-27892.400000000005</v>
      </c>
      <c r="I17" s="205"/>
      <c r="J17" s="205"/>
      <c r="K17" s="205"/>
      <c r="L17" s="206"/>
      <c r="M17" s="205"/>
    </row>
    <row r="18" spans="1:13" ht="18.75" x14ac:dyDescent="0.3">
      <c r="A18" s="41" t="s">
        <v>7</v>
      </c>
      <c r="B18" s="4" t="s">
        <v>22</v>
      </c>
      <c r="C18" s="4" t="s">
        <v>23</v>
      </c>
      <c r="D18" s="81">
        <f>D19+D20+D21+D22+D23+D24+D25</f>
        <v>9667.6999999999989</v>
      </c>
      <c r="E18" s="9">
        <f>E19+E21+E22+E24+E25</f>
        <v>5022</v>
      </c>
      <c r="F18" s="38" t="e">
        <f>E18/#REF!*100</f>
        <v>#REF!</v>
      </c>
      <c r="G18">
        <v>22561.3</v>
      </c>
      <c r="H18" s="7">
        <f>G18-D17</f>
        <v>-27322.400000000005</v>
      </c>
      <c r="M18" s="7"/>
    </row>
    <row r="19" spans="1:13" ht="57" customHeight="1" x14ac:dyDescent="0.3">
      <c r="A19" s="42" t="str">
        <f>прил._3!B33</f>
        <v>Функционирование высшего должностного лица субъекта Российской Федерации и муниципального образования</v>
      </c>
      <c r="B19" s="10" t="s">
        <v>22</v>
      </c>
      <c r="C19" s="10" t="s">
        <v>24</v>
      </c>
      <c r="D19" s="82">
        <f>прил._3!K33</f>
        <v>1075.5</v>
      </c>
      <c r="E19" s="82">
        <v>675</v>
      </c>
      <c r="F19" s="82">
        <v>675</v>
      </c>
      <c r="G19" s="82">
        <v>675</v>
      </c>
      <c r="H19" s="82">
        <v>675</v>
      </c>
      <c r="I19" s="82">
        <v>675</v>
      </c>
      <c r="J19" s="103">
        <v>675</v>
      </c>
      <c r="K19" s="108"/>
      <c r="L19" s="106"/>
    </row>
    <row r="20" spans="1:13" ht="72.75" customHeight="1" x14ac:dyDescent="0.3">
      <c r="A20" s="173" t="s">
        <v>183</v>
      </c>
      <c r="B20" s="10" t="s">
        <v>22</v>
      </c>
      <c r="C20" s="10" t="s">
        <v>26</v>
      </c>
      <c r="D20" s="82">
        <f>прил._3!K25</f>
        <v>10</v>
      </c>
      <c r="E20" s="82"/>
      <c r="F20" s="82"/>
      <c r="G20" s="82"/>
      <c r="H20" s="82"/>
      <c r="I20" s="82"/>
      <c r="J20" s="103"/>
      <c r="K20" s="108"/>
      <c r="L20" s="109"/>
    </row>
    <row r="21" spans="1:13" ht="56.25" x14ac:dyDescent="0.3">
      <c r="A21" s="43" t="str">
        <f>прил._3!B38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22</v>
      </c>
      <c r="C21" s="10" t="s">
        <v>25</v>
      </c>
      <c r="D21" s="83">
        <f>прил._3!K38</f>
        <v>5948.4</v>
      </c>
      <c r="E21" s="83">
        <v>4243.8999999999996</v>
      </c>
      <c r="F21" s="83">
        <v>4243.8999999999996</v>
      </c>
      <c r="G21" s="83">
        <v>4243.8999999999996</v>
      </c>
      <c r="H21" s="83">
        <v>4243.8999999999996</v>
      </c>
      <c r="I21" s="83">
        <v>4243.8999999999996</v>
      </c>
      <c r="J21" s="104">
        <v>4243.8999999999996</v>
      </c>
      <c r="K21" s="109"/>
      <c r="L21" s="109"/>
    </row>
    <row r="22" spans="1:13" s="14" customFormat="1" ht="37.5" x14ac:dyDescent="0.3">
      <c r="A22" s="44" t="s">
        <v>48</v>
      </c>
      <c r="B22" s="10" t="s">
        <v>22</v>
      </c>
      <c r="C22" s="10" t="s">
        <v>28</v>
      </c>
      <c r="D22" s="83" t="str">
        <f>прил._3!K26</f>
        <v>86,0</v>
      </c>
      <c r="E22" s="83">
        <v>58.1</v>
      </c>
      <c r="F22" s="83">
        <v>58.1</v>
      </c>
      <c r="G22" s="83">
        <v>58.1</v>
      </c>
      <c r="H22" s="83">
        <v>58.1</v>
      </c>
      <c r="I22" s="83">
        <v>58.1</v>
      </c>
      <c r="J22" s="104">
        <v>58.1</v>
      </c>
      <c r="K22" s="109"/>
      <c r="L22" s="106"/>
    </row>
    <row r="23" spans="1:13" s="14" customFormat="1" ht="2.25" customHeight="1" x14ac:dyDescent="0.3">
      <c r="A23" s="257"/>
      <c r="B23" s="258"/>
      <c r="C23" s="258"/>
      <c r="D23" s="83"/>
      <c r="E23" s="83"/>
      <c r="F23" s="83"/>
      <c r="G23" s="83"/>
      <c r="H23" s="83"/>
      <c r="I23" s="83"/>
      <c r="J23" s="104"/>
      <c r="K23" s="109"/>
      <c r="L23" s="106"/>
    </row>
    <row r="24" spans="1:13" ht="18.75" x14ac:dyDescent="0.3">
      <c r="A24" s="141" t="str">
        <f>прил._3!B58</f>
        <v>Резервные фонды</v>
      </c>
      <c r="B24" s="142" t="s">
        <v>22</v>
      </c>
      <c r="C24" s="142" t="s">
        <v>42</v>
      </c>
      <c r="D24" s="83">
        <f>прил._3!K58</f>
        <v>10</v>
      </c>
      <c r="E24" s="83">
        <v>5</v>
      </c>
      <c r="F24" s="83">
        <v>5</v>
      </c>
      <c r="G24" s="83">
        <v>5</v>
      </c>
      <c r="H24" s="83">
        <v>5</v>
      </c>
      <c r="I24" s="83">
        <v>5</v>
      </c>
      <c r="J24" s="104">
        <v>5</v>
      </c>
      <c r="K24" s="109"/>
      <c r="L24" s="106"/>
    </row>
    <row r="25" spans="1:13" ht="18.75" x14ac:dyDescent="0.3">
      <c r="A25" s="141" t="str">
        <f>прил._3!B63</f>
        <v>Другие общегосударственные вопросы</v>
      </c>
      <c r="B25" s="142" t="s">
        <v>22</v>
      </c>
      <c r="C25" s="142" t="s">
        <v>41</v>
      </c>
      <c r="D25" s="83">
        <f>прил._3!K63</f>
        <v>2537.7999999999997</v>
      </c>
      <c r="E25" s="83">
        <v>40</v>
      </c>
      <c r="F25" s="83">
        <v>40</v>
      </c>
      <c r="G25" s="83">
        <v>40</v>
      </c>
      <c r="H25" s="83">
        <v>40</v>
      </c>
      <c r="I25" s="83">
        <v>40</v>
      </c>
      <c r="J25" s="104">
        <v>40</v>
      </c>
      <c r="K25" s="109"/>
      <c r="L25" s="106"/>
    </row>
    <row r="26" spans="1:13" ht="18.75" x14ac:dyDescent="0.3">
      <c r="A26" s="45" t="s">
        <v>9</v>
      </c>
      <c r="B26" s="11" t="s">
        <v>24</v>
      </c>
      <c r="C26" s="11" t="s">
        <v>23</v>
      </c>
      <c r="D26" s="84">
        <f>D27</f>
        <v>296.60000000000002</v>
      </c>
      <c r="E26" s="12">
        <f>E27</f>
        <v>186</v>
      </c>
      <c r="F26" s="38" t="e">
        <f>E26/#REF!*100</f>
        <v>#REF!</v>
      </c>
      <c r="K26" s="106"/>
      <c r="L26" s="106"/>
    </row>
    <row r="27" spans="1:13" ht="18.75" x14ac:dyDescent="0.3">
      <c r="A27" s="43" t="s">
        <v>10</v>
      </c>
      <c r="B27" s="10" t="s">
        <v>24</v>
      </c>
      <c r="C27" s="10" t="s">
        <v>26</v>
      </c>
      <c r="D27" s="83">
        <f>прил._3!K81</f>
        <v>296.60000000000002</v>
      </c>
      <c r="E27" s="83">
        <v>186</v>
      </c>
      <c r="F27" s="83">
        <v>186</v>
      </c>
      <c r="G27" s="83">
        <v>186</v>
      </c>
      <c r="H27" s="83">
        <v>186</v>
      </c>
      <c r="I27" s="83">
        <v>186</v>
      </c>
      <c r="J27" s="104">
        <v>186</v>
      </c>
      <c r="K27" s="109"/>
      <c r="L27" s="106"/>
    </row>
    <row r="28" spans="1:13" ht="18.75" x14ac:dyDescent="0.3">
      <c r="A28" s="45" t="s">
        <v>11</v>
      </c>
      <c r="B28" s="11" t="s">
        <v>26</v>
      </c>
      <c r="C28" s="11" t="s">
        <v>23</v>
      </c>
      <c r="D28" s="84">
        <f>D30+D29</f>
        <v>98</v>
      </c>
      <c r="E28" s="13">
        <f>E29+E30</f>
        <v>262.39999999999998</v>
      </c>
      <c r="F28" s="38" t="e">
        <f>E28/#REF!*100</f>
        <v>#REF!</v>
      </c>
      <c r="K28" s="106"/>
      <c r="L28" s="106"/>
    </row>
    <row r="29" spans="1:13" ht="18.75" x14ac:dyDescent="0.3">
      <c r="A29" s="259" t="s">
        <v>11</v>
      </c>
      <c r="B29" s="10" t="s">
        <v>26</v>
      </c>
      <c r="C29" s="258" t="s">
        <v>100</v>
      </c>
      <c r="D29" s="83">
        <f>прил._3!K84</f>
        <v>70</v>
      </c>
      <c r="E29" s="49">
        <v>262.39999999999998</v>
      </c>
      <c r="F29" s="37" t="e">
        <f>E29/#REF!*100</f>
        <v>#REF!</v>
      </c>
      <c r="G29" t="s">
        <v>131</v>
      </c>
      <c r="K29" s="106"/>
      <c r="L29" s="106"/>
    </row>
    <row r="30" spans="1:13" ht="44.25" customHeight="1" x14ac:dyDescent="0.3">
      <c r="A30" s="43" t="s">
        <v>12</v>
      </c>
      <c r="B30" s="10" t="s">
        <v>26</v>
      </c>
      <c r="C30" s="10">
        <v>14</v>
      </c>
      <c r="D30" s="83">
        <f>прил._3!K93</f>
        <v>28</v>
      </c>
      <c r="E30" s="49">
        <v>0</v>
      </c>
      <c r="F30" s="37" t="e">
        <f>E30/#REF!*100</f>
        <v>#REF!</v>
      </c>
      <c r="H30" t="s">
        <v>132</v>
      </c>
      <c r="K30" s="106"/>
      <c r="L30" s="106"/>
    </row>
    <row r="31" spans="1:13" ht="18.75" x14ac:dyDescent="0.3">
      <c r="A31" s="45" t="s">
        <v>13</v>
      </c>
      <c r="B31" s="11" t="s">
        <v>25</v>
      </c>
      <c r="C31" s="11" t="s">
        <v>23</v>
      </c>
      <c r="D31" s="84">
        <f>прил._3!K105</f>
        <v>5115.8</v>
      </c>
      <c r="E31" s="12" t="e">
        <f>#REF!+#REF!+E32+E33+E34</f>
        <v>#REF!</v>
      </c>
      <c r="F31" s="38" t="e">
        <f>E31/#REF!*100</f>
        <v>#REF!</v>
      </c>
      <c r="K31" s="106"/>
      <c r="L31" s="106"/>
    </row>
    <row r="32" spans="1:13" s="56" customFormat="1" ht="18.75" x14ac:dyDescent="0.3">
      <c r="A32" s="54" t="s">
        <v>98</v>
      </c>
      <c r="B32" s="55" t="s">
        <v>25</v>
      </c>
      <c r="C32" s="55" t="s">
        <v>27</v>
      </c>
      <c r="D32" s="85">
        <f>прил._3!K106</f>
        <v>4804.4000000000005</v>
      </c>
      <c r="E32" s="85">
        <v>3150</v>
      </c>
      <c r="F32" s="85">
        <v>3150</v>
      </c>
      <c r="G32" s="85">
        <v>3150</v>
      </c>
      <c r="H32" s="85">
        <v>3150</v>
      </c>
      <c r="I32" s="85">
        <v>3150</v>
      </c>
      <c r="J32" s="105">
        <v>3150</v>
      </c>
      <c r="K32" s="110"/>
      <c r="L32" s="107"/>
    </row>
    <row r="33" spans="1:12" ht="18.75" x14ac:dyDescent="0.3">
      <c r="A33" s="43" t="str">
        <f>прил._3!B119</f>
        <v>Связь и информатика</v>
      </c>
      <c r="B33" s="10" t="s">
        <v>25</v>
      </c>
      <c r="C33" s="10" t="s">
        <v>100</v>
      </c>
      <c r="D33" s="83">
        <f>прил._3!K123</f>
        <v>301.39999999999998</v>
      </c>
      <c r="E33" s="49">
        <v>156.80000000000001</v>
      </c>
      <c r="F33" s="37" t="e">
        <f>E33/#REF!*100</f>
        <v>#REF!</v>
      </c>
      <c r="K33" s="106"/>
      <c r="L33" s="106"/>
    </row>
    <row r="34" spans="1:12" ht="37.5" x14ac:dyDescent="0.3">
      <c r="A34" s="221" t="s">
        <v>294</v>
      </c>
      <c r="B34" s="142" t="s">
        <v>25</v>
      </c>
      <c r="C34" s="142">
        <v>12</v>
      </c>
      <c r="D34" s="83">
        <v>10</v>
      </c>
      <c r="E34" s="49">
        <v>175</v>
      </c>
      <c r="F34" s="37" t="e">
        <f>E34/#REF!*100</f>
        <v>#REF!</v>
      </c>
      <c r="K34" s="106"/>
      <c r="L34" s="106"/>
    </row>
    <row r="35" spans="1:12" ht="18.75" x14ac:dyDescent="0.3">
      <c r="A35" s="45" t="s">
        <v>14</v>
      </c>
      <c r="B35" s="11" t="s">
        <v>30</v>
      </c>
      <c r="C35" s="11" t="s">
        <v>23</v>
      </c>
      <c r="D35" s="84">
        <f>прил._3!K129</f>
        <v>8280.7000000000007</v>
      </c>
      <c r="E35" s="12">
        <f>E36+E37</f>
        <v>1863.7</v>
      </c>
      <c r="F35" s="38" t="e">
        <f>E35/#REF!*100</f>
        <v>#REF!</v>
      </c>
      <c r="K35" s="106"/>
      <c r="L35" s="106"/>
    </row>
    <row r="36" spans="1:12" ht="18.75" x14ac:dyDescent="0.3">
      <c r="A36" s="43" t="s">
        <v>15</v>
      </c>
      <c r="B36" s="10" t="s">
        <v>30</v>
      </c>
      <c r="C36" s="10" t="s">
        <v>24</v>
      </c>
      <c r="D36" s="83">
        <f>прил._3!K134</f>
        <v>3400.8</v>
      </c>
      <c r="E36" s="83">
        <v>243.5</v>
      </c>
      <c r="F36" s="83">
        <v>243.5</v>
      </c>
      <c r="G36" s="83">
        <v>243.5</v>
      </c>
      <c r="H36" s="83">
        <v>243.5</v>
      </c>
      <c r="I36" s="83">
        <v>243.5</v>
      </c>
      <c r="J36" s="104">
        <v>243.5</v>
      </c>
      <c r="K36" s="109"/>
      <c r="L36" s="106"/>
    </row>
    <row r="37" spans="1:12" ht="18.75" x14ac:dyDescent="0.3">
      <c r="A37" s="43" t="s">
        <v>16</v>
      </c>
      <c r="B37" s="10" t="s">
        <v>30</v>
      </c>
      <c r="C37" s="10" t="s">
        <v>26</v>
      </c>
      <c r="D37" s="83">
        <f>прил._3!K136</f>
        <v>4779.8999999999996</v>
      </c>
      <c r="E37" s="49">
        <v>1620.2</v>
      </c>
      <c r="F37" s="37" t="e">
        <f>E37/#REF!*100</f>
        <v>#REF!</v>
      </c>
      <c r="H37" s="76"/>
      <c r="K37" s="106"/>
      <c r="L37" s="106"/>
    </row>
    <row r="38" spans="1:12" ht="18.75" x14ac:dyDescent="0.3">
      <c r="A38" s="45" t="s">
        <v>17</v>
      </c>
      <c r="B38" s="11" t="s">
        <v>29</v>
      </c>
      <c r="C38" s="11" t="s">
        <v>23</v>
      </c>
      <c r="D38" s="84">
        <f>прил._3!K151</f>
        <v>259.39999999999998</v>
      </c>
      <c r="E38" s="12">
        <f>E39</f>
        <v>186.7</v>
      </c>
      <c r="F38" s="38" t="e">
        <f>E38/#REF!*100</f>
        <v>#REF!</v>
      </c>
      <c r="K38" s="106"/>
      <c r="L38" s="106"/>
    </row>
    <row r="39" spans="1:12" ht="18.75" x14ac:dyDescent="0.3">
      <c r="A39" s="43" t="s">
        <v>171</v>
      </c>
      <c r="B39" s="10" t="s">
        <v>29</v>
      </c>
      <c r="C39" s="10" t="s">
        <v>29</v>
      </c>
      <c r="D39" s="83">
        <f>прил._3!K152</f>
        <v>259.39999999999998</v>
      </c>
      <c r="E39" s="49">
        <v>186.7</v>
      </c>
      <c r="F39" s="37" t="e">
        <f>E39/#REF!*100</f>
        <v>#REF!</v>
      </c>
      <c r="K39" s="106"/>
      <c r="L39" s="106"/>
    </row>
    <row r="40" spans="1:12" ht="18.75" x14ac:dyDescent="0.3">
      <c r="A40" s="143" t="s">
        <v>18</v>
      </c>
      <c r="B40" s="144" t="s">
        <v>31</v>
      </c>
      <c r="C40" s="144" t="s">
        <v>23</v>
      </c>
      <c r="D40" s="84">
        <f>прил._3!K158</f>
        <v>25099.599999999999</v>
      </c>
      <c r="E40" s="12">
        <f>E41</f>
        <v>2141.6999999999998</v>
      </c>
      <c r="F40" s="38" t="e">
        <f>E40/#REF!*100</f>
        <v>#REF!</v>
      </c>
      <c r="K40" s="106"/>
      <c r="L40" s="106"/>
    </row>
    <row r="41" spans="1:12" ht="18.75" x14ac:dyDescent="0.3">
      <c r="A41" s="145" t="s">
        <v>19</v>
      </c>
      <c r="B41" s="142" t="s">
        <v>31</v>
      </c>
      <c r="C41" s="142" t="s">
        <v>22</v>
      </c>
      <c r="D41" s="83">
        <f>прил._3!K159</f>
        <v>25099.599999999999</v>
      </c>
      <c r="E41" s="49">
        <v>2141.6999999999998</v>
      </c>
      <c r="F41" s="37" t="e">
        <f>E41/#REF!*100</f>
        <v>#REF!</v>
      </c>
      <c r="K41" s="106"/>
      <c r="L41" s="106"/>
    </row>
    <row r="42" spans="1:12" ht="18.75" x14ac:dyDescent="0.3">
      <c r="A42" s="46" t="s">
        <v>38</v>
      </c>
      <c r="B42" s="50">
        <v>10</v>
      </c>
      <c r="C42" s="51" t="s">
        <v>128</v>
      </c>
      <c r="D42" s="84">
        <f>прил._3!K170</f>
        <v>630</v>
      </c>
      <c r="E42" s="8">
        <f>E43</f>
        <v>370</v>
      </c>
      <c r="F42" s="38" t="e">
        <f>E42/#REF!*100</f>
        <v>#REF!</v>
      </c>
      <c r="K42" s="106"/>
      <c r="L42" s="106"/>
    </row>
    <row r="43" spans="1:12" ht="18.75" x14ac:dyDescent="0.3">
      <c r="A43" s="47" t="s">
        <v>39</v>
      </c>
      <c r="B43" s="52">
        <v>10</v>
      </c>
      <c r="C43" s="53" t="s">
        <v>129</v>
      </c>
      <c r="D43" s="83">
        <v>453.2</v>
      </c>
      <c r="E43" s="83">
        <v>370</v>
      </c>
      <c r="F43" s="83">
        <v>370</v>
      </c>
      <c r="G43" s="83">
        <v>370</v>
      </c>
      <c r="H43" s="83">
        <v>370</v>
      </c>
      <c r="I43" s="83">
        <v>370</v>
      </c>
      <c r="J43" s="104">
        <v>370</v>
      </c>
      <c r="K43" s="109"/>
      <c r="L43" s="106"/>
    </row>
    <row r="44" spans="1:12" ht="18.75" x14ac:dyDescent="0.3">
      <c r="A44" s="47" t="s">
        <v>119</v>
      </c>
      <c r="B44" s="52">
        <v>10</v>
      </c>
      <c r="C44" s="6" t="s">
        <v>26</v>
      </c>
      <c r="D44" s="83">
        <f>прил._3!K176</f>
        <v>30</v>
      </c>
      <c r="E44" s="83"/>
      <c r="F44" s="83"/>
      <c r="G44" s="109"/>
      <c r="H44" s="109"/>
      <c r="I44" s="109"/>
      <c r="J44" s="109"/>
      <c r="K44" s="109"/>
      <c r="L44" s="106"/>
    </row>
    <row r="45" spans="1:12" ht="18.75" x14ac:dyDescent="0.3">
      <c r="A45" s="45" t="s">
        <v>172</v>
      </c>
      <c r="B45" s="11" t="s">
        <v>42</v>
      </c>
      <c r="C45" s="11" t="s">
        <v>23</v>
      </c>
      <c r="D45" s="84">
        <f>прил._3!K181</f>
        <v>284.39999999999998</v>
      </c>
      <c r="E45" s="12">
        <f>E46</f>
        <v>156.9</v>
      </c>
      <c r="F45" s="38" t="e">
        <f>E45/#REF!*100</f>
        <v>#REF!</v>
      </c>
      <c r="K45" s="106"/>
      <c r="L45" s="106"/>
    </row>
    <row r="46" spans="1:12" ht="18.75" x14ac:dyDescent="0.3">
      <c r="A46" s="43" t="s">
        <v>20</v>
      </c>
      <c r="B46" s="10" t="s">
        <v>42</v>
      </c>
      <c r="C46" s="10" t="s">
        <v>24</v>
      </c>
      <c r="D46" s="83">
        <f>прил._3!K182</f>
        <v>284.39999999999998</v>
      </c>
      <c r="E46" s="49">
        <v>156.9</v>
      </c>
      <c r="F46" s="37" t="e">
        <f>E46/#REF!*100</f>
        <v>#REF!</v>
      </c>
      <c r="H46" t="s">
        <v>130</v>
      </c>
      <c r="K46" s="106"/>
      <c r="L46" s="106"/>
    </row>
    <row r="47" spans="1:12" ht="18.75" x14ac:dyDescent="0.3">
      <c r="A47" s="46" t="s">
        <v>44</v>
      </c>
      <c r="B47" s="5" t="s">
        <v>40</v>
      </c>
      <c r="C47" s="5" t="s">
        <v>23</v>
      </c>
      <c r="D47" s="84">
        <f>прил._3!K188</f>
        <v>150</v>
      </c>
      <c r="E47" s="8" t="e">
        <f>#REF!+E48</f>
        <v>#REF!</v>
      </c>
      <c r="F47" s="38" t="e">
        <f>E47/#REF!*100</f>
        <v>#REF!</v>
      </c>
      <c r="K47" s="106"/>
      <c r="L47" s="106"/>
    </row>
    <row r="48" spans="1:12" ht="18.75" x14ac:dyDescent="0.3">
      <c r="A48" s="42" t="s">
        <v>45</v>
      </c>
      <c r="B48" s="6">
        <v>12</v>
      </c>
      <c r="C48" s="6" t="s">
        <v>24</v>
      </c>
      <c r="D48" s="83">
        <f>прил._3!K193</f>
        <v>150</v>
      </c>
      <c r="E48" s="109"/>
      <c r="F48" s="109"/>
      <c r="G48" s="109"/>
      <c r="H48" s="109"/>
      <c r="I48" s="109"/>
      <c r="J48" s="109"/>
      <c r="K48" s="109"/>
      <c r="L48" s="106"/>
    </row>
    <row r="49" spans="1:12" ht="18.75" x14ac:dyDescent="0.3">
      <c r="A49" s="281" t="s">
        <v>453</v>
      </c>
      <c r="B49" s="287">
        <v>13</v>
      </c>
      <c r="C49" s="288" t="s">
        <v>23</v>
      </c>
      <c r="D49" s="284">
        <f>прил._3!K194</f>
        <v>1.5</v>
      </c>
      <c r="E49" s="77"/>
      <c r="F49" s="78"/>
      <c r="K49" s="111"/>
      <c r="L49" s="106"/>
    </row>
    <row r="50" spans="1:12" ht="18.75" x14ac:dyDescent="0.3">
      <c r="A50" s="69" t="s">
        <v>454</v>
      </c>
      <c r="B50" s="285">
        <v>13</v>
      </c>
      <c r="C50" s="286" t="s">
        <v>22</v>
      </c>
      <c r="D50" s="284">
        <f>прил._3!K195</f>
        <v>1.5</v>
      </c>
    </row>
    <row r="51" spans="1:12" ht="18.75" x14ac:dyDescent="0.3">
      <c r="A51" s="68"/>
      <c r="B51" s="289"/>
      <c r="C51" s="290"/>
      <c r="D51" s="291"/>
    </row>
    <row r="52" spans="1:12" ht="18.75" x14ac:dyDescent="0.3">
      <c r="A52" s="68"/>
      <c r="B52" s="289"/>
      <c r="C52" s="290"/>
      <c r="D52" s="291"/>
    </row>
    <row r="53" spans="1:12" ht="18.75" x14ac:dyDescent="0.3">
      <c r="A53" s="68"/>
      <c r="B53" s="289"/>
      <c r="C53" s="290"/>
      <c r="D53" s="291"/>
    </row>
    <row r="54" spans="1:12" ht="15" customHeight="1" x14ac:dyDescent="0.3">
      <c r="A54" s="370" t="s">
        <v>405</v>
      </c>
      <c r="B54" s="371"/>
      <c r="C54" s="371"/>
    </row>
  </sheetData>
  <mergeCells count="4">
    <mergeCell ref="A13:D13"/>
    <mergeCell ref="B11:D11"/>
    <mergeCell ref="A54:C54"/>
    <mergeCell ref="B5:D5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01"/>
  <sheetViews>
    <sheetView topLeftCell="A23" zoomScale="120" zoomScaleNormal="120" zoomScaleSheetLayoutView="100" workbookViewId="0">
      <selection activeCell="M11" sqref="M11"/>
    </sheetView>
  </sheetViews>
  <sheetFormatPr defaultColWidth="45.28515625" defaultRowHeight="15" x14ac:dyDescent="0.25"/>
  <cols>
    <col min="1" max="1" width="3.85546875" style="15" customWidth="1"/>
    <col min="2" max="2" width="54.28515625" style="15" customWidth="1"/>
    <col min="3" max="3" width="4.7109375" style="209" customWidth="1"/>
    <col min="4" max="4" width="6.140625" style="209" customWidth="1"/>
    <col min="5" max="5" width="6.28515625" style="209" customWidth="1"/>
    <col min="6" max="6" width="10.140625" style="209" customWidth="1"/>
    <col min="7" max="7" width="6" style="298" customWidth="1"/>
    <col min="8" max="8" width="15.7109375" style="209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C1" s="372" t="s">
        <v>481</v>
      </c>
      <c r="D1" s="372"/>
      <c r="E1" s="372"/>
      <c r="F1" s="372"/>
      <c r="G1" s="372"/>
      <c r="H1" s="372"/>
    </row>
    <row r="2" spans="1:16" x14ac:dyDescent="0.25">
      <c r="C2" s="372" t="s">
        <v>0</v>
      </c>
      <c r="D2" s="372"/>
      <c r="E2" s="372"/>
      <c r="F2" s="372"/>
      <c r="G2" s="372"/>
      <c r="H2" s="372"/>
    </row>
    <row r="3" spans="1:16" x14ac:dyDescent="0.25">
      <c r="C3" s="372" t="s">
        <v>122</v>
      </c>
      <c r="D3" s="372"/>
      <c r="E3" s="372"/>
      <c r="F3" s="372"/>
      <c r="G3" s="372"/>
      <c r="H3" s="372"/>
    </row>
    <row r="4" spans="1:16" x14ac:dyDescent="0.25">
      <c r="C4" s="372" t="s">
        <v>2</v>
      </c>
      <c r="D4" s="372"/>
      <c r="E4" s="372"/>
      <c r="F4" s="372"/>
      <c r="G4" s="372"/>
      <c r="H4" s="372"/>
    </row>
    <row r="5" spans="1:16" x14ac:dyDescent="0.25">
      <c r="C5" s="372" t="s">
        <v>482</v>
      </c>
      <c r="D5" s="372"/>
      <c r="E5" s="372"/>
      <c r="F5" s="372"/>
      <c r="G5" s="372"/>
      <c r="H5" s="372"/>
    </row>
    <row r="6" spans="1:16" x14ac:dyDescent="0.25">
      <c r="B6"/>
      <c r="C6" s="372" t="s">
        <v>423</v>
      </c>
      <c r="D6" s="372"/>
      <c r="E6" s="372"/>
      <c r="F6" s="372"/>
      <c r="G6" s="372"/>
      <c r="H6" s="372"/>
    </row>
    <row r="7" spans="1:16" x14ac:dyDescent="0.25">
      <c r="C7" s="372" t="s">
        <v>0</v>
      </c>
      <c r="D7" s="372"/>
      <c r="E7" s="372"/>
      <c r="F7" s="372"/>
      <c r="G7" s="372"/>
      <c r="H7" s="372"/>
    </row>
    <row r="8" spans="1:16" x14ac:dyDescent="0.25">
      <c r="C8" s="372" t="s">
        <v>122</v>
      </c>
      <c r="D8" s="372"/>
      <c r="E8" s="372"/>
      <c r="F8" s="372"/>
      <c r="G8" s="372"/>
      <c r="H8" s="372"/>
    </row>
    <row r="9" spans="1:16" x14ac:dyDescent="0.25">
      <c r="C9" s="372" t="s">
        <v>2</v>
      </c>
      <c r="D9" s="372"/>
      <c r="E9" s="372"/>
      <c r="F9" s="372"/>
      <c r="G9" s="372"/>
      <c r="H9" s="372"/>
    </row>
    <row r="10" spans="1:16" x14ac:dyDescent="0.25">
      <c r="C10" s="372" t="s">
        <v>465</v>
      </c>
      <c r="D10" s="372"/>
      <c r="E10" s="372"/>
      <c r="F10" s="372"/>
      <c r="G10" s="372"/>
      <c r="H10" s="372"/>
    </row>
    <row r="11" spans="1:16" ht="52.5" customHeight="1" x14ac:dyDescent="0.25">
      <c r="A11" s="381" t="s">
        <v>450</v>
      </c>
      <c r="B11" s="381"/>
      <c r="C11" s="381"/>
      <c r="D11" s="381"/>
      <c r="E11" s="381"/>
      <c r="F11" s="381"/>
      <c r="G11" s="381"/>
      <c r="H11" s="381"/>
    </row>
    <row r="12" spans="1:16" x14ac:dyDescent="0.25">
      <c r="H12" s="261" t="s">
        <v>60</v>
      </c>
    </row>
    <row r="13" spans="1:16" ht="42" customHeight="1" x14ac:dyDescent="0.25">
      <c r="A13" s="16" t="s">
        <v>61</v>
      </c>
      <c r="B13" s="16" t="s">
        <v>4</v>
      </c>
      <c r="C13" s="373" t="s">
        <v>32</v>
      </c>
      <c r="D13" s="374"/>
      <c r="E13" s="374"/>
      <c r="F13" s="375"/>
      <c r="G13" s="299" t="s">
        <v>33</v>
      </c>
      <c r="H13" s="262" t="s">
        <v>158</v>
      </c>
      <c r="I13" s="36" t="s">
        <v>127</v>
      </c>
      <c r="J13" s="36" t="s">
        <v>126</v>
      </c>
    </row>
    <row r="14" spans="1:16" x14ac:dyDescent="0.25">
      <c r="A14" s="17">
        <v>1</v>
      </c>
      <c r="B14" s="17">
        <v>2</v>
      </c>
      <c r="C14" s="376">
        <v>6</v>
      </c>
      <c r="D14" s="377"/>
      <c r="E14" s="377"/>
      <c r="F14" s="378"/>
      <c r="G14" s="300">
        <v>7</v>
      </c>
      <c r="H14" s="198">
        <v>8</v>
      </c>
    </row>
    <row r="15" spans="1:16" ht="18" customHeight="1" x14ac:dyDescent="0.25">
      <c r="A15" s="18"/>
      <c r="B15" s="88" t="s">
        <v>64</v>
      </c>
      <c r="C15" s="199"/>
      <c r="D15" s="199"/>
      <c r="E15" s="199"/>
      <c r="F15" s="199"/>
      <c r="G15" s="189"/>
      <c r="H15" s="263">
        <f>H20+H24+H32+H57+H62+H70+H77+H81+H85+H89+H96+H100+H118+H132+H136+H171+H182+H186+H47</f>
        <v>49783.7</v>
      </c>
      <c r="K15" s="213"/>
      <c r="L15" s="28"/>
      <c r="P15" s="28"/>
    </row>
    <row r="16" spans="1:16" s="22" customFormat="1" ht="0.75" hidden="1" customHeight="1" x14ac:dyDescent="0.2">
      <c r="A16" s="21"/>
      <c r="B16" s="93" t="s">
        <v>123</v>
      </c>
      <c r="C16" s="190" t="s">
        <v>24</v>
      </c>
      <c r="D16" s="190" t="s">
        <v>67</v>
      </c>
      <c r="E16" s="190" t="s">
        <v>23</v>
      </c>
      <c r="F16" s="190" t="s">
        <v>134</v>
      </c>
      <c r="G16" s="190"/>
      <c r="H16" s="263">
        <f>H17</f>
        <v>0</v>
      </c>
      <c r="J16" s="29"/>
      <c r="K16" s="212"/>
    </row>
    <row r="17" spans="1:11" s="22" customFormat="1" hidden="1" x14ac:dyDescent="0.25">
      <c r="A17" s="23"/>
      <c r="B17" s="92" t="s">
        <v>106</v>
      </c>
      <c r="C17" s="199" t="s">
        <v>24</v>
      </c>
      <c r="D17" s="199" t="s">
        <v>76</v>
      </c>
      <c r="E17" s="199" t="s">
        <v>23</v>
      </c>
      <c r="F17" s="199" t="s">
        <v>134</v>
      </c>
      <c r="G17" s="199"/>
      <c r="H17" s="260">
        <f>H18</f>
        <v>0</v>
      </c>
      <c r="K17" s="212"/>
    </row>
    <row r="18" spans="1:11" s="22" customFormat="1" ht="45" hidden="1" x14ac:dyDescent="0.25">
      <c r="A18" s="23"/>
      <c r="B18" s="92" t="s">
        <v>107</v>
      </c>
      <c r="C18" s="199" t="s">
        <v>24</v>
      </c>
      <c r="D18" s="199" t="s">
        <v>76</v>
      </c>
      <c r="E18" s="199" t="s">
        <v>23</v>
      </c>
      <c r="F18" s="199" t="s">
        <v>133</v>
      </c>
      <c r="G18" s="199"/>
      <c r="H18" s="260">
        <f>H19</f>
        <v>0</v>
      </c>
      <c r="K18" s="212"/>
    </row>
    <row r="19" spans="1:11" s="22" customFormat="1" ht="1.5" hidden="1" customHeight="1" x14ac:dyDescent="0.25">
      <c r="A19" s="23"/>
      <c r="B19" s="90" t="s">
        <v>81</v>
      </c>
      <c r="C19" s="199" t="s">
        <v>24</v>
      </c>
      <c r="D19" s="199" t="s">
        <v>76</v>
      </c>
      <c r="E19" s="199" t="s">
        <v>23</v>
      </c>
      <c r="F19" s="199" t="s">
        <v>133</v>
      </c>
      <c r="G19" s="199" t="s">
        <v>82</v>
      </c>
      <c r="H19" s="260">
        <v>0</v>
      </c>
      <c r="K19" s="212"/>
    </row>
    <row r="20" spans="1:11" s="22" customFormat="1" ht="42.75" x14ac:dyDescent="0.2">
      <c r="A20" s="21"/>
      <c r="B20" s="93" t="s">
        <v>295</v>
      </c>
      <c r="C20" s="190" t="s">
        <v>24</v>
      </c>
      <c r="D20" s="190" t="s">
        <v>67</v>
      </c>
      <c r="E20" s="190" t="s">
        <v>23</v>
      </c>
      <c r="F20" s="190" t="s">
        <v>134</v>
      </c>
      <c r="G20" s="190"/>
      <c r="H20" s="263">
        <f>H21</f>
        <v>10</v>
      </c>
      <c r="K20" s="212"/>
    </row>
    <row r="21" spans="1:11" x14ac:dyDescent="0.25">
      <c r="A21" s="23"/>
      <c r="B21" s="20" t="s">
        <v>106</v>
      </c>
      <c r="C21" s="199" t="s">
        <v>24</v>
      </c>
      <c r="D21" s="199" t="s">
        <v>76</v>
      </c>
      <c r="E21" s="199" t="s">
        <v>23</v>
      </c>
      <c r="F21" s="199" t="s">
        <v>134</v>
      </c>
      <c r="G21" s="199"/>
      <c r="H21" s="260">
        <f>H23</f>
        <v>10</v>
      </c>
      <c r="K21" s="209"/>
    </row>
    <row r="22" spans="1:11" ht="45" x14ac:dyDescent="0.25">
      <c r="A22" s="23"/>
      <c r="B22" s="91" t="s">
        <v>169</v>
      </c>
      <c r="C22" s="199" t="s">
        <v>24</v>
      </c>
      <c r="D22" s="199" t="s">
        <v>76</v>
      </c>
      <c r="E22" s="199" t="s">
        <v>23</v>
      </c>
      <c r="F22" s="199" t="s">
        <v>133</v>
      </c>
      <c r="G22" s="199"/>
      <c r="H22" s="260">
        <f>H23</f>
        <v>10</v>
      </c>
      <c r="K22" s="209"/>
    </row>
    <row r="23" spans="1:11" ht="30" x14ac:dyDescent="0.25">
      <c r="A23" s="23"/>
      <c r="B23" s="91" t="s">
        <v>81</v>
      </c>
      <c r="C23" s="199" t="s">
        <v>24</v>
      </c>
      <c r="D23" s="199" t="s">
        <v>76</v>
      </c>
      <c r="E23" s="199" t="s">
        <v>23</v>
      </c>
      <c r="F23" s="199" t="s">
        <v>133</v>
      </c>
      <c r="G23" s="199" t="s">
        <v>82</v>
      </c>
      <c r="H23" s="260">
        <f>прил._3!K110</f>
        <v>10</v>
      </c>
      <c r="K23" s="213"/>
    </row>
    <row r="24" spans="1:11" s="22" customFormat="1" ht="42.75" x14ac:dyDescent="0.2">
      <c r="A24" s="21"/>
      <c r="B24" s="93" t="s">
        <v>296</v>
      </c>
      <c r="C24" s="190" t="s">
        <v>25</v>
      </c>
      <c r="D24" s="190" t="s">
        <v>67</v>
      </c>
      <c r="E24" s="190" t="s">
        <v>23</v>
      </c>
      <c r="F24" s="190" t="s">
        <v>134</v>
      </c>
      <c r="G24" s="190"/>
      <c r="H24" s="263">
        <f>H25+H28</f>
        <v>4794.4000000000005</v>
      </c>
      <c r="K24" s="212"/>
    </row>
    <row r="25" spans="1:11" ht="30" x14ac:dyDescent="0.25">
      <c r="A25" s="23"/>
      <c r="B25" s="90" t="s">
        <v>297</v>
      </c>
      <c r="C25" s="199" t="s">
        <v>25</v>
      </c>
      <c r="D25" s="199" t="s">
        <v>76</v>
      </c>
      <c r="E25" s="199" t="s">
        <v>23</v>
      </c>
      <c r="F25" s="199" t="s">
        <v>134</v>
      </c>
      <c r="G25" s="199"/>
      <c r="H25" s="260">
        <f>H26</f>
        <v>4381.8</v>
      </c>
      <c r="K25" s="209"/>
    </row>
    <row r="26" spans="1:11" ht="30" x14ac:dyDescent="0.25">
      <c r="A26" s="23"/>
      <c r="B26" s="92" t="str">
        <f>прил._3!B113</f>
        <v>Подпрограмма "Мероприятия, финансируемые за счет средств дорожного фонда"</v>
      </c>
      <c r="C26" s="199" t="s">
        <v>25</v>
      </c>
      <c r="D26" s="199" t="s">
        <v>76</v>
      </c>
      <c r="E26" s="199" t="s">
        <v>23</v>
      </c>
      <c r="F26" s="199" t="s">
        <v>135</v>
      </c>
      <c r="G26" s="199"/>
      <c r="H26" s="260">
        <f>H27+H31</f>
        <v>4381.8</v>
      </c>
      <c r="K26" s="209"/>
    </row>
    <row r="27" spans="1:11" s="27" customFormat="1" ht="30" x14ac:dyDescent="0.25">
      <c r="A27" s="23"/>
      <c r="B27" s="91" t="s">
        <v>81</v>
      </c>
      <c r="C27" s="199" t="s">
        <v>25</v>
      </c>
      <c r="D27" s="199" t="s">
        <v>76</v>
      </c>
      <c r="E27" s="199" t="s">
        <v>23</v>
      </c>
      <c r="F27" s="199" t="s">
        <v>135</v>
      </c>
      <c r="G27" s="199" t="s">
        <v>82</v>
      </c>
      <c r="H27" s="260">
        <f>прил._3!K114</f>
        <v>4297.8</v>
      </c>
      <c r="K27" s="209"/>
    </row>
    <row r="28" spans="1:11" s="27" customFormat="1" x14ac:dyDescent="0.25">
      <c r="A28" s="23"/>
      <c r="B28" s="128" t="s">
        <v>419</v>
      </c>
      <c r="C28" s="199" t="s">
        <v>25</v>
      </c>
      <c r="D28" s="199" t="s">
        <v>69</v>
      </c>
      <c r="E28" s="199" t="s">
        <v>23</v>
      </c>
      <c r="F28" s="199" t="s">
        <v>134</v>
      </c>
      <c r="G28" s="199"/>
      <c r="H28" s="260">
        <f>H29</f>
        <v>412.6</v>
      </c>
      <c r="K28" s="209"/>
    </row>
    <row r="29" spans="1:11" s="27" customFormat="1" ht="30" x14ac:dyDescent="0.25">
      <c r="A29" s="23"/>
      <c r="B29" s="128" t="s">
        <v>418</v>
      </c>
      <c r="C29" s="199" t="s">
        <v>25</v>
      </c>
      <c r="D29" s="199" t="s">
        <v>69</v>
      </c>
      <c r="E29" s="199" t="s">
        <v>23</v>
      </c>
      <c r="F29" s="199" t="s">
        <v>135</v>
      </c>
      <c r="G29" s="199"/>
      <c r="H29" s="260">
        <f>H30</f>
        <v>412.6</v>
      </c>
      <c r="K29" s="209"/>
    </row>
    <row r="30" spans="1:11" s="27" customFormat="1" ht="30" x14ac:dyDescent="0.25">
      <c r="A30" s="23"/>
      <c r="B30" s="71" t="s">
        <v>81</v>
      </c>
      <c r="C30" s="199" t="s">
        <v>25</v>
      </c>
      <c r="D30" s="199" t="s">
        <v>69</v>
      </c>
      <c r="E30" s="199" t="s">
        <v>23</v>
      </c>
      <c r="F30" s="199" t="s">
        <v>135</v>
      </c>
      <c r="G30" s="199" t="s">
        <v>82</v>
      </c>
      <c r="H30" s="260">
        <f>прил._3!K117</f>
        <v>412.6</v>
      </c>
      <c r="K30" s="209"/>
    </row>
    <row r="31" spans="1:11" s="27" customFormat="1" ht="45" x14ac:dyDescent="0.25">
      <c r="A31" s="23"/>
      <c r="B31" s="68" t="s">
        <v>471</v>
      </c>
      <c r="C31" s="199" t="s">
        <v>25</v>
      </c>
      <c r="D31" s="199" t="s">
        <v>69</v>
      </c>
      <c r="E31" s="199" t="s">
        <v>23</v>
      </c>
      <c r="F31" s="199" t="s">
        <v>135</v>
      </c>
      <c r="G31" s="199" t="s">
        <v>470</v>
      </c>
      <c r="H31" s="260">
        <f>прил._3!K118</f>
        <v>84</v>
      </c>
      <c r="K31" s="209"/>
    </row>
    <row r="32" spans="1:11" s="27" customFormat="1" ht="28.5" x14ac:dyDescent="0.25">
      <c r="A32" s="21"/>
      <c r="B32" s="93" t="str">
        <f>прил._3!B85</f>
        <v>Муниципальная программа "Обеспечение безопасности населения и развитие казачества"</v>
      </c>
      <c r="C32" s="190" t="s">
        <v>30</v>
      </c>
      <c r="D32" s="190" t="s">
        <v>67</v>
      </c>
      <c r="E32" s="190" t="s">
        <v>23</v>
      </c>
      <c r="F32" s="190" t="s">
        <v>134</v>
      </c>
      <c r="G32" s="190"/>
      <c r="H32" s="263">
        <f>H33+H38+H41+H44</f>
        <v>95</v>
      </c>
      <c r="K32" s="209"/>
    </row>
    <row r="33" spans="1:11" s="27" customFormat="1" ht="45" x14ac:dyDescent="0.25">
      <c r="A33" s="23"/>
      <c r="B33" s="92" t="s">
        <v>174</v>
      </c>
      <c r="C33" s="199" t="s">
        <v>30</v>
      </c>
      <c r="D33" s="199" t="s">
        <v>76</v>
      </c>
      <c r="E33" s="199" t="s">
        <v>23</v>
      </c>
      <c r="F33" s="199" t="s">
        <v>134</v>
      </c>
      <c r="G33" s="199"/>
      <c r="H33" s="260">
        <f>H36</f>
        <v>20</v>
      </c>
      <c r="K33" s="209"/>
    </row>
    <row r="34" spans="1:11" ht="17.25" hidden="1" customHeight="1" x14ac:dyDescent="0.25">
      <c r="A34" s="23"/>
      <c r="B34" s="20" t="s">
        <v>51</v>
      </c>
      <c r="C34" s="199" t="s">
        <v>30</v>
      </c>
      <c r="D34" s="199" t="s">
        <v>76</v>
      </c>
      <c r="E34" s="199"/>
      <c r="F34" s="199" t="s">
        <v>154</v>
      </c>
      <c r="G34" s="199"/>
      <c r="H34" s="260"/>
      <c r="K34" s="209"/>
    </row>
    <row r="35" spans="1:11" ht="28.5" hidden="1" customHeight="1" x14ac:dyDescent="0.25">
      <c r="A35" s="23"/>
      <c r="B35" s="20" t="s">
        <v>81</v>
      </c>
      <c r="C35" s="199" t="s">
        <v>30</v>
      </c>
      <c r="D35" s="199" t="s">
        <v>76</v>
      </c>
      <c r="E35" s="199"/>
      <c r="F35" s="199" t="s">
        <v>154</v>
      </c>
      <c r="G35" s="199" t="s">
        <v>82</v>
      </c>
      <c r="H35" s="260"/>
      <c r="K35" s="209"/>
    </row>
    <row r="36" spans="1:11" ht="75" x14ac:dyDescent="0.25">
      <c r="A36" s="23"/>
      <c r="B36" s="91" t="str">
        <f>прил._3!B87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6" s="199" t="s">
        <v>30</v>
      </c>
      <c r="D36" s="199" t="s">
        <v>76</v>
      </c>
      <c r="E36" s="199" t="s">
        <v>23</v>
      </c>
      <c r="F36" s="199" t="s">
        <v>154</v>
      </c>
      <c r="G36" s="199"/>
      <c r="H36" s="260">
        <f>H37</f>
        <v>20</v>
      </c>
      <c r="K36" s="209"/>
    </row>
    <row r="37" spans="1:11" ht="30" x14ac:dyDescent="0.25">
      <c r="A37" s="23"/>
      <c r="B37" s="91" t="s">
        <v>81</v>
      </c>
      <c r="C37" s="199" t="s">
        <v>30</v>
      </c>
      <c r="D37" s="199" t="s">
        <v>76</v>
      </c>
      <c r="E37" s="199" t="s">
        <v>23</v>
      </c>
      <c r="F37" s="199" t="s">
        <v>154</v>
      </c>
      <c r="G37" s="199" t="s">
        <v>82</v>
      </c>
      <c r="H37" s="260">
        <f>прил._3!K88</f>
        <v>20</v>
      </c>
      <c r="K37" s="209"/>
    </row>
    <row r="38" spans="1:11" x14ac:dyDescent="0.25">
      <c r="A38" s="23"/>
      <c r="B38" s="69" t="s">
        <v>318</v>
      </c>
      <c r="C38" s="199" t="s">
        <v>30</v>
      </c>
      <c r="D38" s="199" t="s">
        <v>89</v>
      </c>
      <c r="E38" s="199" t="s">
        <v>23</v>
      </c>
      <c r="F38" s="199" t="s">
        <v>134</v>
      </c>
      <c r="G38" s="199"/>
      <c r="H38" s="260">
        <f>H40</f>
        <v>5</v>
      </c>
      <c r="K38" s="209"/>
    </row>
    <row r="39" spans="1:11" ht="45" x14ac:dyDescent="0.25">
      <c r="A39" s="23"/>
      <c r="B39" s="69" t="s">
        <v>319</v>
      </c>
      <c r="C39" s="199" t="s">
        <v>30</v>
      </c>
      <c r="D39" s="199" t="s">
        <v>89</v>
      </c>
      <c r="E39" s="199" t="s">
        <v>23</v>
      </c>
      <c r="F39" s="199" t="s">
        <v>320</v>
      </c>
      <c r="G39" s="199"/>
      <c r="H39" s="260">
        <f>H40</f>
        <v>5</v>
      </c>
      <c r="K39" s="209"/>
    </row>
    <row r="40" spans="1:11" ht="30" x14ac:dyDescent="0.25">
      <c r="A40" s="23"/>
      <c r="B40" s="69" t="s">
        <v>81</v>
      </c>
      <c r="C40" s="199" t="s">
        <v>30</v>
      </c>
      <c r="D40" s="199" t="s">
        <v>89</v>
      </c>
      <c r="E40" s="199" t="s">
        <v>23</v>
      </c>
      <c r="F40" s="199" t="s">
        <v>320</v>
      </c>
      <c r="G40" s="199" t="s">
        <v>82</v>
      </c>
      <c r="H40" s="260">
        <v>5</v>
      </c>
      <c r="K40" s="209"/>
    </row>
    <row r="41" spans="1:11" x14ac:dyDescent="0.25">
      <c r="A41" s="23"/>
      <c r="B41" s="90" t="s">
        <v>96</v>
      </c>
      <c r="C41" s="199" t="s">
        <v>30</v>
      </c>
      <c r="D41" s="199" t="s">
        <v>91</v>
      </c>
      <c r="E41" s="199" t="s">
        <v>23</v>
      </c>
      <c r="F41" s="199" t="s">
        <v>134</v>
      </c>
      <c r="G41" s="199"/>
      <c r="H41" s="260">
        <v>20</v>
      </c>
      <c r="K41" s="209"/>
    </row>
    <row r="42" spans="1:11" ht="29.25" customHeight="1" x14ac:dyDescent="0.25">
      <c r="A42" s="23"/>
      <c r="B42" s="90" t="str">
        <f>прил._3!B99</f>
        <v>Подпрограмма "Поддержка и развитие Кубанского казачества"</v>
      </c>
      <c r="C42" s="199" t="s">
        <v>30</v>
      </c>
      <c r="D42" s="199" t="s">
        <v>91</v>
      </c>
      <c r="E42" s="199" t="s">
        <v>23</v>
      </c>
      <c r="F42" s="199" t="s">
        <v>155</v>
      </c>
      <c r="G42" s="199"/>
      <c r="H42" s="260">
        <v>20</v>
      </c>
      <c r="K42" s="209"/>
    </row>
    <row r="43" spans="1:11" ht="30" x14ac:dyDescent="0.25">
      <c r="A43" s="23"/>
      <c r="B43" s="222" t="s">
        <v>298</v>
      </c>
      <c r="C43" s="199" t="s">
        <v>30</v>
      </c>
      <c r="D43" s="199" t="s">
        <v>91</v>
      </c>
      <c r="E43" s="199" t="s">
        <v>23</v>
      </c>
      <c r="F43" s="199" t="s">
        <v>155</v>
      </c>
      <c r="G43" s="199" t="s">
        <v>113</v>
      </c>
      <c r="H43" s="260">
        <f>прил._3!K100</f>
        <v>20</v>
      </c>
      <c r="K43" s="209"/>
    </row>
    <row r="44" spans="1:11" x14ac:dyDescent="0.25">
      <c r="A44" s="23"/>
      <c r="B44" s="69" t="s">
        <v>468</v>
      </c>
      <c r="C44" s="199" t="s">
        <v>30</v>
      </c>
      <c r="D44" s="199" t="s">
        <v>92</v>
      </c>
      <c r="E44" s="199" t="s">
        <v>23</v>
      </c>
      <c r="F44" s="199" t="s">
        <v>134</v>
      </c>
      <c r="G44" s="199"/>
      <c r="H44" s="260">
        <f>H45</f>
        <v>50</v>
      </c>
      <c r="K44" s="209"/>
    </row>
    <row r="45" spans="1:11" x14ac:dyDescent="0.25">
      <c r="A45" s="23"/>
      <c r="B45" s="69" t="s">
        <v>415</v>
      </c>
      <c r="C45" s="199" t="s">
        <v>30</v>
      </c>
      <c r="D45" s="199" t="s">
        <v>92</v>
      </c>
      <c r="E45" s="199" t="s">
        <v>23</v>
      </c>
      <c r="F45" s="199" t="s">
        <v>467</v>
      </c>
      <c r="G45" s="199"/>
      <c r="H45" s="260">
        <f>H46</f>
        <v>50</v>
      </c>
      <c r="K45" s="209"/>
    </row>
    <row r="46" spans="1:11" x14ac:dyDescent="0.25">
      <c r="A46" s="23"/>
      <c r="B46" s="69" t="s">
        <v>469</v>
      </c>
      <c r="C46" s="199" t="s">
        <v>30</v>
      </c>
      <c r="D46" s="199" t="s">
        <v>92</v>
      </c>
      <c r="E46" s="199" t="s">
        <v>23</v>
      </c>
      <c r="F46" s="199" t="s">
        <v>467</v>
      </c>
      <c r="G46" s="199" t="s">
        <v>82</v>
      </c>
      <c r="H46" s="260">
        <f>прил._3!K92</f>
        <v>50</v>
      </c>
      <c r="K46" s="209"/>
    </row>
    <row r="47" spans="1:11" ht="42.75" x14ac:dyDescent="0.25">
      <c r="A47" s="21"/>
      <c r="B47" s="93" t="str">
        <f>прил._3!B160</f>
        <v>Муниципальная программа "Развитие культуры на 2021-2023 годы  в Новодмитриевском сельском поселении"</v>
      </c>
      <c r="C47" s="190" t="s">
        <v>28</v>
      </c>
      <c r="D47" s="190" t="s">
        <v>67</v>
      </c>
      <c r="E47" s="190" t="s">
        <v>23</v>
      </c>
      <c r="F47" s="190" t="s">
        <v>134</v>
      </c>
      <c r="G47" s="190"/>
      <c r="H47" s="263">
        <f>H49+H54</f>
        <v>25099.599999999999</v>
      </c>
      <c r="K47" s="209"/>
    </row>
    <row r="48" spans="1:11" ht="15.75" x14ac:dyDescent="0.25">
      <c r="A48" s="23"/>
      <c r="B48" s="99" t="s">
        <v>165</v>
      </c>
      <c r="C48" s="199" t="s">
        <v>28</v>
      </c>
      <c r="D48" s="199" t="s">
        <v>76</v>
      </c>
      <c r="E48" s="199" t="s">
        <v>23</v>
      </c>
      <c r="F48" s="199" t="s">
        <v>134</v>
      </c>
      <c r="G48" s="199"/>
      <c r="H48" s="260">
        <f>H54+H49</f>
        <v>25099.599999999999</v>
      </c>
      <c r="K48" s="209"/>
    </row>
    <row r="49" spans="1:11" ht="15.75" x14ac:dyDescent="0.25">
      <c r="A49" s="26"/>
      <c r="B49" s="99" t="s">
        <v>114</v>
      </c>
      <c r="C49" s="199" t="s">
        <v>28</v>
      </c>
      <c r="D49" s="199" t="s">
        <v>76</v>
      </c>
      <c r="E49" s="199" t="s">
        <v>30</v>
      </c>
      <c r="F49" s="199" t="s">
        <v>134</v>
      </c>
      <c r="G49" s="199"/>
      <c r="H49" s="260">
        <f>H52+H50</f>
        <v>24999.599999999999</v>
      </c>
      <c r="K49" s="209"/>
    </row>
    <row r="50" spans="1:11" ht="15.75" x14ac:dyDescent="0.25">
      <c r="A50" s="26"/>
      <c r="B50" s="99" t="s">
        <v>477</v>
      </c>
      <c r="C50" s="199" t="s">
        <v>28</v>
      </c>
      <c r="D50" s="199" t="s">
        <v>76</v>
      </c>
      <c r="E50" s="199" t="s">
        <v>30</v>
      </c>
      <c r="F50" s="199" t="s">
        <v>476</v>
      </c>
      <c r="G50" s="199"/>
      <c r="H50" s="260">
        <f>H51</f>
        <v>17390.3</v>
      </c>
      <c r="K50" s="209"/>
    </row>
    <row r="51" spans="1:11" ht="15.75" x14ac:dyDescent="0.25">
      <c r="A51" s="26"/>
      <c r="B51" s="99" t="s">
        <v>417</v>
      </c>
      <c r="C51" s="199" t="s">
        <v>28</v>
      </c>
      <c r="D51" s="199" t="s">
        <v>76</v>
      </c>
      <c r="E51" s="199" t="s">
        <v>30</v>
      </c>
      <c r="F51" s="199" t="s">
        <v>476</v>
      </c>
      <c r="G51" s="199" t="s">
        <v>113</v>
      </c>
      <c r="H51" s="260">
        <f>прил._3!K164</f>
        <v>17390.3</v>
      </c>
      <c r="K51" s="209"/>
    </row>
    <row r="52" spans="1:11" ht="32.25" customHeight="1" x14ac:dyDescent="0.25">
      <c r="A52" s="26"/>
      <c r="B52" s="99" t="str">
        <f>прил._3!B165</f>
        <v>Подпрограмма "Расходы на обеспечение деятельности (оказание услуг) муниципальных учреждений"</v>
      </c>
      <c r="C52" s="199" t="s">
        <v>28</v>
      </c>
      <c r="D52" s="199" t="s">
        <v>76</v>
      </c>
      <c r="E52" s="199" t="s">
        <v>30</v>
      </c>
      <c r="F52" s="199" t="s">
        <v>136</v>
      </c>
      <c r="G52" s="199"/>
      <c r="H52" s="260">
        <f>H53</f>
        <v>7609.3</v>
      </c>
      <c r="K52" s="209"/>
    </row>
    <row r="53" spans="1:11" ht="31.5" x14ac:dyDescent="0.25">
      <c r="A53" s="26"/>
      <c r="B53" s="99" t="s">
        <v>160</v>
      </c>
      <c r="C53" s="199" t="s">
        <v>28</v>
      </c>
      <c r="D53" s="199" t="s">
        <v>76</v>
      </c>
      <c r="E53" s="199" t="s">
        <v>30</v>
      </c>
      <c r="F53" s="199" t="s">
        <v>136</v>
      </c>
      <c r="G53" s="199" t="s">
        <v>113</v>
      </c>
      <c r="H53" s="260">
        <f>прил._3!K166</f>
        <v>7609.3</v>
      </c>
      <c r="K53" s="209"/>
    </row>
    <row r="54" spans="1:11" x14ac:dyDescent="0.25">
      <c r="A54" s="23"/>
      <c r="B54" s="92" t="s">
        <v>115</v>
      </c>
      <c r="C54" s="199" t="s">
        <v>28</v>
      </c>
      <c r="D54" s="199" t="s">
        <v>76</v>
      </c>
      <c r="E54" s="199" t="s">
        <v>31</v>
      </c>
      <c r="F54" s="199" t="s">
        <v>134</v>
      </c>
      <c r="G54" s="199"/>
      <c r="H54" s="260">
        <f>H56</f>
        <v>100</v>
      </c>
      <c r="K54" s="209"/>
    </row>
    <row r="55" spans="1:11" x14ac:dyDescent="0.25">
      <c r="A55" s="23"/>
      <c r="B55" s="20" t="str">
        <f>прил._3!B168</f>
        <v>Мероприятия в сфере сохранения и развития культуры</v>
      </c>
      <c r="C55" s="199" t="s">
        <v>28</v>
      </c>
      <c r="D55" s="199" t="s">
        <v>76</v>
      </c>
      <c r="E55" s="199" t="s">
        <v>31</v>
      </c>
      <c r="F55" s="199" t="s">
        <v>137</v>
      </c>
      <c r="G55" s="199"/>
      <c r="H55" s="260">
        <f>H56</f>
        <v>100</v>
      </c>
      <c r="K55" s="209"/>
    </row>
    <row r="56" spans="1:11" ht="30" x14ac:dyDescent="0.25">
      <c r="A56" s="23"/>
      <c r="B56" s="90" t="s">
        <v>81</v>
      </c>
      <c r="C56" s="199" t="s">
        <v>28</v>
      </c>
      <c r="D56" s="199" t="s">
        <v>76</v>
      </c>
      <c r="E56" s="199" t="s">
        <v>31</v>
      </c>
      <c r="F56" s="199" t="s">
        <v>137</v>
      </c>
      <c r="G56" s="199" t="s">
        <v>82</v>
      </c>
      <c r="H56" s="260">
        <f>прил._3!K169</f>
        <v>100</v>
      </c>
      <c r="K56" s="209"/>
    </row>
    <row r="57" spans="1:11" x14ac:dyDescent="0.25">
      <c r="A57" s="23"/>
      <c r="B57" s="94" t="s">
        <v>43</v>
      </c>
      <c r="C57" s="190" t="s">
        <v>31</v>
      </c>
      <c r="D57" s="190" t="s">
        <v>67</v>
      </c>
      <c r="E57" s="190" t="s">
        <v>23</v>
      </c>
      <c r="F57" s="190" t="s">
        <v>134</v>
      </c>
      <c r="G57" s="190"/>
      <c r="H57" s="263">
        <f>H58</f>
        <v>284.39999999999998</v>
      </c>
      <c r="K57" s="209"/>
    </row>
    <row r="58" spans="1:11" ht="42.75" x14ac:dyDescent="0.25">
      <c r="A58" s="23"/>
      <c r="B58" s="93" t="str">
        <f>прил._3!B183</f>
        <v>Муниципальная программа "Развитие физической культуры и спорта в Новодмитриевском сельском поселении Северского района</v>
      </c>
      <c r="C58" s="190" t="s">
        <v>31</v>
      </c>
      <c r="D58" s="190" t="s">
        <v>76</v>
      </c>
      <c r="E58" s="190" t="s">
        <v>26</v>
      </c>
      <c r="F58" s="190" t="s">
        <v>134</v>
      </c>
      <c r="G58" s="190"/>
      <c r="H58" s="263">
        <f>H59</f>
        <v>284.39999999999998</v>
      </c>
      <c r="K58" s="209"/>
    </row>
    <row r="59" spans="1:11" x14ac:dyDescent="0.25">
      <c r="A59" s="23"/>
      <c r="B59" s="20" t="s">
        <v>120</v>
      </c>
      <c r="C59" s="199" t="s">
        <v>31</v>
      </c>
      <c r="D59" s="199" t="s">
        <v>76</v>
      </c>
      <c r="E59" s="199" t="s">
        <v>26</v>
      </c>
      <c r="F59" s="199" t="s">
        <v>138</v>
      </c>
      <c r="G59" s="199"/>
      <c r="H59" s="260">
        <f>H60+H61</f>
        <v>284.39999999999998</v>
      </c>
      <c r="K59" s="209"/>
    </row>
    <row r="60" spans="1:11" ht="75" x14ac:dyDescent="0.25">
      <c r="A60" s="23"/>
      <c r="B60" s="19" t="s">
        <v>77</v>
      </c>
      <c r="C60" s="199" t="s">
        <v>31</v>
      </c>
      <c r="D60" s="199" t="s">
        <v>76</v>
      </c>
      <c r="E60" s="199" t="s">
        <v>26</v>
      </c>
      <c r="F60" s="199" t="s">
        <v>138</v>
      </c>
      <c r="G60" s="199" t="s">
        <v>78</v>
      </c>
      <c r="H60" s="260">
        <f>прил._3!K186</f>
        <v>254.4</v>
      </c>
      <c r="K60" s="209"/>
    </row>
    <row r="61" spans="1:11" ht="30" x14ac:dyDescent="0.25">
      <c r="A61" s="23"/>
      <c r="B61" s="66" t="s">
        <v>81</v>
      </c>
      <c r="C61" s="199" t="s">
        <v>31</v>
      </c>
      <c r="D61" s="199" t="s">
        <v>76</v>
      </c>
      <c r="E61" s="199" t="s">
        <v>26</v>
      </c>
      <c r="F61" s="199" t="s">
        <v>138</v>
      </c>
      <c r="G61" s="199" t="s">
        <v>82</v>
      </c>
      <c r="H61" s="260">
        <f>прил._3!K187</f>
        <v>30</v>
      </c>
      <c r="K61" s="209"/>
    </row>
    <row r="62" spans="1:11" ht="42.75" x14ac:dyDescent="0.25">
      <c r="A62" s="21"/>
      <c r="B62" s="93" t="str">
        <f>прил._3!B153</f>
        <v xml:space="preserve">Муниципальная программа "Молодежь Новодмитриевского сельского поселения Северского района на 2021-2023 годы  </v>
      </c>
      <c r="C62" s="190" t="s">
        <v>100</v>
      </c>
      <c r="D62" s="190" t="s">
        <v>67</v>
      </c>
      <c r="E62" s="190" t="s">
        <v>23</v>
      </c>
      <c r="F62" s="190" t="s">
        <v>134</v>
      </c>
      <c r="G62" s="190"/>
      <c r="H62" s="263">
        <f>H63</f>
        <v>259.39999999999998</v>
      </c>
      <c r="I62" s="31"/>
      <c r="J62" s="31"/>
      <c r="K62" s="209"/>
    </row>
    <row r="63" spans="1:11" ht="30" x14ac:dyDescent="0.25">
      <c r="A63" s="23"/>
      <c r="B63" s="113" t="s">
        <v>300</v>
      </c>
      <c r="C63" s="199" t="s">
        <v>100</v>
      </c>
      <c r="D63" s="199" t="s">
        <v>76</v>
      </c>
      <c r="E63" s="199" t="s">
        <v>23</v>
      </c>
      <c r="F63" s="199" t="s">
        <v>134</v>
      </c>
      <c r="G63" s="199"/>
      <c r="H63" s="260">
        <f>H64</f>
        <v>259.39999999999998</v>
      </c>
      <c r="I63" s="31"/>
      <c r="J63" s="31"/>
      <c r="K63" s="209"/>
    </row>
    <row r="64" spans="1:11" ht="45" x14ac:dyDescent="0.25">
      <c r="A64" s="23"/>
      <c r="B64" s="33" t="s">
        <v>164</v>
      </c>
      <c r="C64" s="199" t="s">
        <v>100</v>
      </c>
      <c r="D64" s="199" t="s">
        <v>76</v>
      </c>
      <c r="E64" s="199" t="s">
        <v>22</v>
      </c>
      <c r="F64" s="199" t="s">
        <v>134</v>
      </c>
      <c r="G64" s="199"/>
      <c r="H64" s="260">
        <f>H65</f>
        <v>259.39999999999998</v>
      </c>
      <c r="I64" s="31"/>
      <c r="J64" s="31"/>
      <c r="K64" s="209"/>
    </row>
    <row r="65" spans="1:11" x14ac:dyDescent="0.25">
      <c r="A65" s="23"/>
      <c r="B65" s="66" t="s">
        <v>36</v>
      </c>
      <c r="C65" s="199" t="s">
        <v>100</v>
      </c>
      <c r="D65" s="199" t="s">
        <v>76</v>
      </c>
      <c r="E65" s="199" t="s">
        <v>22</v>
      </c>
      <c r="F65" s="199" t="s">
        <v>139</v>
      </c>
      <c r="G65" s="199"/>
      <c r="H65" s="260">
        <f>H66+H67</f>
        <v>259.39999999999998</v>
      </c>
      <c r="I65" s="31"/>
      <c r="J65" s="31"/>
      <c r="K65" s="209"/>
    </row>
    <row r="66" spans="1:11" ht="75" x14ac:dyDescent="0.25">
      <c r="A66" s="23"/>
      <c r="B66" s="66" t="s">
        <v>77</v>
      </c>
      <c r="C66" s="199" t="str">
        <f>прил._3!F156</f>
        <v>10</v>
      </c>
      <c r="D66" s="199" t="str">
        <f>прил._3!G156</f>
        <v>1</v>
      </c>
      <c r="E66" s="199" t="str">
        <f>прил._3!H156</f>
        <v>01</v>
      </c>
      <c r="F66" s="199" t="str">
        <f>прил._3!I156</f>
        <v>10520</v>
      </c>
      <c r="G66" s="199" t="s">
        <v>78</v>
      </c>
      <c r="H66" s="260">
        <f>прил._3!K156</f>
        <v>229.4</v>
      </c>
      <c r="I66" s="31"/>
      <c r="J66" s="31"/>
      <c r="K66" s="209"/>
    </row>
    <row r="67" spans="1:11" ht="30" x14ac:dyDescent="0.25">
      <c r="A67" s="21"/>
      <c r="B67" s="66" t="s">
        <v>81</v>
      </c>
      <c r="C67" s="199" t="s">
        <v>100</v>
      </c>
      <c r="D67" s="199" t="s">
        <v>76</v>
      </c>
      <c r="E67" s="199" t="s">
        <v>22</v>
      </c>
      <c r="F67" s="199" t="s">
        <v>139</v>
      </c>
      <c r="G67" s="199" t="s">
        <v>82</v>
      </c>
      <c r="H67" s="260">
        <f>прил._3!K157</f>
        <v>30</v>
      </c>
      <c r="I67" s="31"/>
      <c r="J67" s="31"/>
      <c r="K67" s="209"/>
    </row>
    <row r="68" spans="1:11" ht="30" hidden="1" x14ac:dyDescent="0.25">
      <c r="A68" s="23"/>
      <c r="B68" s="25" t="s">
        <v>81</v>
      </c>
      <c r="C68" s="199" t="s">
        <v>100</v>
      </c>
      <c r="D68" s="199" t="s">
        <v>76</v>
      </c>
      <c r="E68" s="199" t="s">
        <v>24</v>
      </c>
      <c r="F68" s="199" t="s">
        <v>139</v>
      </c>
      <c r="G68" s="199" t="s">
        <v>78</v>
      </c>
      <c r="H68" s="260"/>
      <c r="I68" s="31"/>
      <c r="J68" s="31"/>
      <c r="K68" s="209"/>
    </row>
    <row r="69" spans="1:11" ht="21" hidden="1" customHeight="1" x14ac:dyDescent="0.25">
      <c r="A69" s="23"/>
      <c r="B69" s="90" t="s">
        <v>81</v>
      </c>
      <c r="C69" s="199" t="s">
        <v>100</v>
      </c>
      <c r="D69" s="199" t="s">
        <v>76</v>
      </c>
      <c r="E69" s="199" t="s">
        <v>24</v>
      </c>
      <c r="F69" s="199" t="s">
        <v>139</v>
      </c>
      <c r="G69" s="199" t="s">
        <v>82</v>
      </c>
      <c r="H69" s="260"/>
      <c r="I69" s="31">
        <v>0</v>
      </c>
      <c r="J69" s="31">
        <v>0</v>
      </c>
      <c r="K69" s="209"/>
    </row>
    <row r="70" spans="1:11" ht="57" x14ac:dyDescent="0.25">
      <c r="A70" s="26"/>
      <c r="B70" s="93" t="str">
        <f>прил._3!B64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70" s="190" t="s">
        <v>42</v>
      </c>
      <c r="D70" s="190" t="s">
        <v>67</v>
      </c>
      <c r="E70" s="190" t="s">
        <v>23</v>
      </c>
      <c r="F70" s="190" t="s">
        <v>134</v>
      </c>
      <c r="G70" s="301"/>
      <c r="H70" s="263">
        <f>H71</f>
        <v>14.4</v>
      </c>
      <c r="K70" s="209"/>
    </row>
    <row r="71" spans="1:11" ht="30" x14ac:dyDescent="0.25">
      <c r="A71" s="26"/>
      <c r="B71" s="92" t="s">
        <v>93</v>
      </c>
      <c r="C71" s="199" t="s">
        <v>42</v>
      </c>
      <c r="D71" s="199" t="s">
        <v>76</v>
      </c>
      <c r="E71" s="199" t="s">
        <v>23</v>
      </c>
      <c r="F71" s="199" t="s">
        <v>134</v>
      </c>
      <c r="G71" s="302"/>
      <c r="H71" s="260">
        <f>H72</f>
        <v>14.4</v>
      </c>
      <c r="K71" s="209"/>
    </row>
    <row r="72" spans="1:11" ht="33.75" customHeight="1" x14ac:dyDescent="0.25">
      <c r="A72" s="26"/>
      <c r="B72" s="92" t="s">
        <v>94</v>
      </c>
      <c r="C72" s="199" t="s">
        <v>42</v>
      </c>
      <c r="D72" s="199" t="s">
        <v>76</v>
      </c>
      <c r="E72" s="199" t="s">
        <v>23</v>
      </c>
      <c r="F72" s="199" t="s">
        <v>140</v>
      </c>
      <c r="G72" s="302"/>
      <c r="H72" s="260">
        <f>H73</f>
        <v>14.4</v>
      </c>
      <c r="K72" s="209"/>
    </row>
    <row r="73" spans="1:11" x14ac:dyDescent="0.25">
      <c r="A73" s="26"/>
      <c r="B73" s="20" t="str">
        <f>прил._3!B67</f>
        <v>Социальное обеспечение и иные выплаты населению</v>
      </c>
      <c r="C73" s="199" t="s">
        <v>42</v>
      </c>
      <c r="D73" s="199" t="s">
        <v>76</v>
      </c>
      <c r="E73" s="199" t="s">
        <v>23</v>
      </c>
      <c r="F73" s="199" t="s">
        <v>140</v>
      </c>
      <c r="G73" s="302" t="s">
        <v>118</v>
      </c>
      <c r="H73" s="260">
        <f>прил._3!K67</f>
        <v>14.4</v>
      </c>
      <c r="K73" s="209"/>
    </row>
    <row r="74" spans="1:11" ht="32.25" hidden="1" customHeight="1" x14ac:dyDescent="0.25">
      <c r="A74" s="26"/>
      <c r="B74" s="67" t="s">
        <v>161</v>
      </c>
      <c r="C74" s="199" t="s">
        <v>40</v>
      </c>
      <c r="D74" s="199" t="s">
        <v>67</v>
      </c>
      <c r="E74" s="199" t="s">
        <v>23</v>
      </c>
      <c r="F74" s="199" t="s">
        <v>134</v>
      </c>
      <c r="G74" s="303"/>
      <c r="H74" s="263"/>
      <c r="K74" s="209"/>
    </row>
    <row r="75" spans="1:11" ht="22.5" hidden="1" customHeight="1" x14ac:dyDescent="0.25">
      <c r="A75" s="26"/>
      <c r="B75" s="100" t="s">
        <v>162</v>
      </c>
      <c r="C75" s="199" t="s">
        <v>40</v>
      </c>
      <c r="D75" s="199" t="s">
        <v>76</v>
      </c>
      <c r="E75" s="199" t="s">
        <v>23</v>
      </c>
      <c r="F75" s="199" t="s">
        <v>163</v>
      </c>
      <c r="G75" s="303"/>
      <c r="H75" s="260"/>
      <c r="K75" s="209"/>
    </row>
    <row r="76" spans="1:11" ht="30" hidden="1" customHeight="1" x14ac:dyDescent="0.25">
      <c r="A76" s="26"/>
      <c r="B76" s="100" t="s">
        <v>112</v>
      </c>
      <c r="C76" s="199" t="s">
        <v>40</v>
      </c>
      <c r="D76" s="199" t="s">
        <v>76</v>
      </c>
      <c r="E76" s="199" t="s">
        <v>23</v>
      </c>
      <c r="F76" s="199" t="s">
        <v>163</v>
      </c>
      <c r="G76" s="303" t="s">
        <v>113</v>
      </c>
      <c r="H76" s="260"/>
      <c r="K76" s="209"/>
    </row>
    <row r="77" spans="1:11" s="22" customFormat="1" ht="57" x14ac:dyDescent="0.2">
      <c r="A77" s="24"/>
      <c r="B77" s="117" t="s">
        <v>167</v>
      </c>
      <c r="C77" s="190" t="s">
        <v>40</v>
      </c>
      <c r="D77" s="190" t="s">
        <v>67</v>
      </c>
      <c r="E77" s="190" t="s">
        <v>23</v>
      </c>
      <c r="F77" s="190" t="s">
        <v>134</v>
      </c>
      <c r="G77" s="304"/>
      <c r="H77" s="263">
        <f>H80</f>
        <v>30</v>
      </c>
      <c r="K77" s="212"/>
    </row>
    <row r="78" spans="1:11" ht="30" x14ac:dyDescent="0.25">
      <c r="A78" s="26"/>
      <c r="B78" s="116" t="s">
        <v>168</v>
      </c>
      <c r="C78" s="199" t="s">
        <v>40</v>
      </c>
      <c r="D78" s="199" t="s">
        <v>76</v>
      </c>
      <c r="E78" s="199" t="s">
        <v>23</v>
      </c>
      <c r="F78" s="199" t="s">
        <v>134</v>
      </c>
      <c r="G78" s="303"/>
      <c r="H78" s="260">
        <f>H79</f>
        <v>30</v>
      </c>
      <c r="K78" s="209"/>
    </row>
    <row r="79" spans="1:11" ht="30" customHeight="1" x14ac:dyDescent="0.25">
      <c r="A79" s="26"/>
      <c r="B79" s="116" t="s">
        <v>168</v>
      </c>
      <c r="C79" s="199" t="s">
        <v>40</v>
      </c>
      <c r="D79" s="199" t="s">
        <v>76</v>
      </c>
      <c r="E79" s="199" t="s">
        <v>23</v>
      </c>
      <c r="F79" s="199" t="s">
        <v>163</v>
      </c>
      <c r="G79" s="303"/>
      <c r="H79" s="260">
        <f>H80</f>
        <v>30</v>
      </c>
      <c r="K79" s="209"/>
    </row>
    <row r="80" spans="1:11" ht="30" x14ac:dyDescent="0.25">
      <c r="A80" s="26"/>
      <c r="B80" s="116" t="s">
        <v>112</v>
      </c>
      <c r="C80" s="199" t="s">
        <v>40</v>
      </c>
      <c r="D80" s="199" t="s">
        <v>76</v>
      </c>
      <c r="E80" s="199" t="s">
        <v>23</v>
      </c>
      <c r="F80" s="199" t="s">
        <v>163</v>
      </c>
      <c r="G80" s="303" t="s">
        <v>113</v>
      </c>
      <c r="H80" s="260">
        <f>прил._3!K180</f>
        <v>30</v>
      </c>
      <c r="K80" s="209"/>
    </row>
    <row r="81" spans="1:15" ht="58.5" customHeight="1" x14ac:dyDescent="0.25">
      <c r="A81" s="26"/>
      <c r="B81" s="223" t="s">
        <v>213</v>
      </c>
      <c r="C81" s="190" t="s">
        <v>41</v>
      </c>
      <c r="D81" s="190" t="s">
        <v>67</v>
      </c>
      <c r="E81" s="190" t="s">
        <v>23</v>
      </c>
      <c r="F81" s="190" t="s">
        <v>134</v>
      </c>
      <c r="G81" s="304"/>
      <c r="H81" s="263">
        <f>H84</f>
        <v>250</v>
      </c>
      <c r="K81" s="209"/>
    </row>
    <row r="82" spans="1:15" x14ac:dyDescent="0.25">
      <c r="A82" s="26"/>
      <c r="B82" s="115" t="s">
        <v>462</v>
      </c>
      <c r="C82" s="199" t="s">
        <v>41</v>
      </c>
      <c r="D82" s="199" t="s">
        <v>76</v>
      </c>
      <c r="E82" s="199" t="s">
        <v>23</v>
      </c>
      <c r="F82" s="199" t="s">
        <v>134</v>
      </c>
      <c r="G82" s="303"/>
      <c r="H82" s="260">
        <f>H84</f>
        <v>250</v>
      </c>
      <c r="K82" s="209"/>
    </row>
    <row r="83" spans="1:15" ht="45" x14ac:dyDescent="0.25">
      <c r="A83" s="26"/>
      <c r="B83" s="224" t="s">
        <v>463</v>
      </c>
      <c r="C83" s="199" t="s">
        <v>41</v>
      </c>
      <c r="D83" s="199" t="s">
        <v>76</v>
      </c>
      <c r="E83" s="199" t="s">
        <v>23</v>
      </c>
      <c r="F83" s="199" t="s">
        <v>194</v>
      </c>
      <c r="G83" s="303"/>
      <c r="H83" s="260">
        <f>H84</f>
        <v>250</v>
      </c>
      <c r="K83" s="209"/>
    </row>
    <row r="84" spans="1:15" ht="30" x14ac:dyDescent="0.25">
      <c r="A84" s="26"/>
      <c r="B84" s="225" t="s">
        <v>81</v>
      </c>
      <c r="C84" s="199" t="s">
        <v>41</v>
      </c>
      <c r="D84" s="199" t="s">
        <v>76</v>
      </c>
      <c r="E84" s="199" t="s">
        <v>23</v>
      </c>
      <c r="F84" s="199" t="s">
        <v>194</v>
      </c>
      <c r="G84" s="303" t="s">
        <v>82</v>
      </c>
      <c r="H84" s="260">
        <f>прил._3!K71</f>
        <v>250</v>
      </c>
      <c r="K84" s="209"/>
    </row>
    <row r="85" spans="1:15" ht="30" x14ac:dyDescent="0.25">
      <c r="A85" s="26"/>
      <c r="B85" s="69" t="s">
        <v>414</v>
      </c>
      <c r="C85" s="190" t="s">
        <v>46</v>
      </c>
      <c r="D85" s="190" t="s">
        <v>67</v>
      </c>
      <c r="E85" s="190" t="s">
        <v>23</v>
      </c>
      <c r="F85" s="190" t="s">
        <v>134</v>
      </c>
      <c r="G85" s="305"/>
      <c r="H85" s="263">
        <f>H86</f>
        <v>3</v>
      </c>
      <c r="K85" s="209"/>
    </row>
    <row r="86" spans="1:15" x14ac:dyDescent="0.25">
      <c r="A86" s="26"/>
      <c r="B86" s="69" t="s">
        <v>415</v>
      </c>
      <c r="C86" s="199" t="s">
        <v>46</v>
      </c>
      <c r="D86" s="199" t="s">
        <v>76</v>
      </c>
      <c r="E86" s="199" t="s">
        <v>23</v>
      </c>
      <c r="F86" s="199" t="s">
        <v>134</v>
      </c>
      <c r="G86" s="306"/>
      <c r="H86" s="260">
        <f>H87</f>
        <v>3</v>
      </c>
      <c r="K86" s="209"/>
    </row>
    <row r="87" spans="1:15" ht="45" x14ac:dyDescent="0.25">
      <c r="A87" s="26"/>
      <c r="B87" s="69" t="s">
        <v>416</v>
      </c>
      <c r="C87" s="199" t="s">
        <v>46</v>
      </c>
      <c r="D87" s="199" t="s">
        <v>76</v>
      </c>
      <c r="E87" s="199" t="s">
        <v>22</v>
      </c>
      <c r="F87" s="199" t="s">
        <v>413</v>
      </c>
      <c r="G87" s="306"/>
      <c r="H87" s="260">
        <f>H88</f>
        <v>3</v>
      </c>
      <c r="K87" s="209"/>
    </row>
    <row r="88" spans="1:15" ht="30" x14ac:dyDescent="0.25">
      <c r="A88" s="26"/>
      <c r="B88" s="69" t="s">
        <v>81</v>
      </c>
      <c r="C88" s="199" t="s">
        <v>46</v>
      </c>
      <c r="D88" s="199" t="s">
        <v>76</v>
      </c>
      <c r="E88" s="199" t="s">
        <v>22</v>
      </c>
      <c r="F88" s="199" t="s">
        <v>413</v>
      </c>
      <c r="G88" s="306" t="s">
        <v>82</v>
      </c>
      <c r="H88" s="260">
        <f>прил._3!K104</f>
        <v>3</v>
      </c>
      <c r="K88" s="209"/>
    </row>
    <row r="89" spans="1:15" ht="43.5" x14ac:dyDescent="0.25">
      <c r="A89" s="21"/>
      <c r="B89" s="94" t="str">
        <f>прил._3!B120</f>
        <v>Муниципальная программа "Информационное общество Северского района в Новодмитриевском сельском поселении на 2021-2023 годы"</v>
      </c>
      <c r="C89" s="190" t="s">
        <v>101</v>
      </c>
      <c r="D89" s="190" t="s">
        <v>67</v>
      </c>
      <c r="E89" s="190" t="s">
        <v>23</v>
      </c>
      <c r="F89" s="190" t="s">
        <v>134</v>
      </c>
      <c r="G89" s="190"/>
      <c r="H89" s="263">
        <f>H93+H90</f>
        <v>451.4</v>
      </c>
      <c r="K89" s="209"/>
    </row>
    <row r="90" spans="1:15" ht="22.5" customHeight="1" x14ac:dyDescent="0.25">
      <c r="A90" s="21"/>
      <c r="B90" s="90" t="s">
        <v>121</v>
      </c>
      <c r="C90" s="199" t="s">
        <v>101</v>
      </c>
      <c r="D90" s="199" t="s">
        <v>76</v>
      </c>
      <c r="E90" s="199" t="s">
        <v>23</v>
      </c>
      <c r="F90" s="199" t="s">
        <v>134</v>
      </c>
      <c r="G90" s="199"/>
      <c r="H90" s="260">
        <f>H92</f>
        <v>150</v>
      </c>
      <c r="K90" s="209"/>
    </row>
    <row r="91" spans="1:15" ht="30" x14ac:dyDescent="0.25">
      <c r="A91" s="21"/>
      <c r="B91" s="20" t="s">
        <v>58</v>
      </c>
      <c r="C91" s="199" t="s">
        <v>101</v>
      </c>
      <c r="D91" s="199" t="s">
        <v>76</v>
      </c>
      <c r="E91" s="199" t="s">
        <v>23</v>
      </c>
      <c r="F91" s="199" t="s">
        <v>141</v>
      </c>
      <c r="G91" s="199"/>
      <c r="H91" s="260">
        <v>150</v>
      </c>
      <c r="K91" s="209"/>
    </row>
    <row r="92" spans="1:15" ht="30" x14ac:dyDescent="0.25">
      <c r="A92" s="21"/>
      <c r="B92" s="91" t="s">
        <v>81</v>
      </c>
      <c r="C92" s="199" t="s">
        <v>101</v>
      </c>
      <c r="D92" s="199" t="s">
        <v>76</v>
      </c>
      <c r="E92" s="199" t="s">
        <v>23</v>
      </c>
      <c r="F92" s="199" t="s">
        <v>141</v>
      </c>
      <c r="G92" s="199" t="s">
        <v>82</v>
      </c>
      <c r="H92" s="260">
        <f>прил._3!K193</f>
        <v>150</v>
      </c>
      <c r="K92" s="209"/>
    </row>
    <row r="93" spans="1:15" x14ac:dyDescent="0.25">
      <c r="A93" s="23"/>
      <c r="B93" s="90" t="s">
        <v>301</v>
      </c>
      <c r="C93" s="199" t="s">
        <v>101</v>
      </c>
      <c r="D93" s="199" t="s">
        <v>69</v>
      </c>
      <c r="E93" s="199" t="s">
        <v>23</v>
      </c>
      <c r="F93" s="199" t="s">
        <v>134</v>
      </c>
      <c r="G93" s="199"/>
      <c r="H93" s="260">
        <f>H94</f>
        <v>301.39999999999998</v>
      </c>
      <c r="K93" s="211"/>
      <c r="L93" s="30"/>
      <c r="M93" s="30"/>
      <c r="N93" s="30"/>
      <c r="O93" s="30"/>
    </row>
    <row r="94" spans="1:15" ht="30" x14ac:dyDescent="0.25">
      <c r="A94" s="23"/>
      <c r="B94" s="20" t="s">
        <v>58</v>
      </c>
      <c r="C94" s="199" t="s">
        <v>101</v>
      </c>
      <c r="D94" s="199" t="s">
        <v>69</v>
      </c>
      <c r="E94" s="199" t="s">
        <v>23</v>
      </c>
      <c r="F94" s="199" t="s">
        <v>142</v>
      </c>
      <c r="G94" s="199"/>
      <c r="H94" s="260">
        <f>H95</f>
        <v>301.39999999999998</v>
      </c>
      <c r="K94" s="211"/>
      <c r="L94" s="30"/>
      <c r="M94" s="30"/>
      <c r="N94" s="30"/>
      <c r="O94" s="30"/>
    </row>
    <row r="95" spans="1:15" ht="27.75" customHeight="1" x14ac:dyDescent="0.25">
      <c r="A95" s="23"/>
      <c r="B95" s="91" t="s">
        <v>81</v>
      </c>
      <c r="C95" s="199" t="s">
        <v>101</v>
      </c>
      <c r="D95" s="199" t="s">
        <v>69</v>
      </c>
      <c r="E95" s="199" t="s">
        <v>23</v>
      </c>
      <c r="F95" s="199" t="s">
        <v>142</v>
      </c>
      <c r="G95" s="199" t="s">
        <v>82</v>
      </c>
      <c r="H95" s="260">
        <f>прил._3!K123</f>
        <v>301.39999999999998</v>
      </c>
      <c r="K95" s="211"/>
      <c r="L95" s="30"/>
      <c r="M95" s="30"/>
      <c r="N95" s="30"/>
      <c r="O95" s="30"/>
    </row>
    <row r="96" spans="1:15" ht="57" x14ac:dyDescent="0.25">
      <c r="A96" s="23"/>
      <c r="B96" s="93" t="s">
        <v>302</v>
      </c>
      <c r="C96" s="199" t="s">
        <v>97</v>
      </c>
      <c r="D96" s="199" t="s">
        <v>67</v>
      </c>
      <c r="E96" s="199" t="s">
        <v>23</v>
      </c>
      <c r="F96" s="199" t="s">
        <v>134</v>
      </c>
      <c r="G96" s="199"/>
      <c r="H96" s="260">
        <f>H99</f>
        <v>10</v>
      </c>
      <c r="I96" s="31" t="e">
        <v>#REF!</v>
      </c>
      <c r="J96" s="31" t="e">
        <v>#REF!</v>
      </c>
      <c r="K96" s="209"/>
    </row>
    <row r="97" spans="1:11" ht="30" x14ac:dyDescent="0.25">
      <c r="A97" s="23"/>
      <c r="B97" s="226" t="s">
        <v>303</v>
      </c>
      <c r="C97" s="199" t="s">
        <v>97</v>
      </c>
      <c r="D97" s="199" t="s">
        <v>76</v>
      </c>
      <c r="E97" s="199" t="s">
        <v>23</v>
      </c>
      <c r="F97" s="199" t="s">
        <v>134</v>
      </c>
      <c r="G97" s="199"/>
      <c r="H97" s="260">
        <f>H99</f>
        <v>10</v>
      </c>
      <c r="K97" s="209"/>
    </row>
    <row r="98" spans="1:11" ht="45" x14ac:dyDescent="0.25">
      <c r="A98" s="23"/>
      <c r="B98" s="90" t="s">
        <v>304</v>
      </c>
      <c r="C98" s="199" t="s">
        <v>97</v>
      </c>
      <c r="D98" s="199" t="s">
        <v>76</v>
      </c>
      <c r="E98" s="199" t="s">
        <v>22</v>
      </c>
      <c r="F98" s="199" t="s">
        <v>156</v>
      </c>
      <c r="G98" s="199"/>
      <c r="H98" s="260">
        <f>H99</f>
        <v>10</v>
      </c>
      <c r="K98" s="209"/>
    </row>
    <row r="99" spans="1:11" ht="30" x14ac:dyDescent="0.25">
      <c r="A99" s="23"/>
      <c r="B99" s="91" t="s">
        <v>81</v>
      </c>
      <c r="C99" s="199" t="s">
        <v>97</v>
      </c>
      <c r="D99" s="199" t="s">
        <v>76</v>
      </c>
      <c r="E99" s="199" t="s">
        <v>22</v>
      </c>
      <c r="F99" s="199" t="s">
        <v>156</v>
      </c>
      <c r="G99" s="199" t="s">
        <v>82</v>
      </c>
      <c r="H99" s="260">
        <f>прил._3!K128</f>
        <v>10</v>
      </c>
      <c r="K99" s="209"/>
    </row>
    <row r="100" spans="1:11" ht="51" customHeight="1" x14ac:dyDescent="0.25">
      <c r="A100" s="21"/>
      <c r="B100" s="93" t="str">
        <f>прил._3!B131</f>
        <v>Муниципальная программа "Развитие жилищно-коммунальной инфраструктуры в Новодмитриевском сельском поселении на 2021-2023 годы"</v>
      </c>
      <c r="C100" s="190" t="s">
        <v>102</v>
      </c>
      <c r="D100" s="190" t="s">
        <v>67</v>
      </c>
      <c r="E100" s="190" t="s">
        <v>23</v>
      </c>
      <c r="F100" s="190" t="s">
        <v>134</v>
      </c>
      <c r="G100" s="190"/>
      <c r="H100" s="263">
        <f>H116</f>
        <v>3400.8</v>
      </c>
      <c r="K100" s="209"/>
    </row>
    <row r="101" spans="1:11" x14ac:dyDescent="0.25">
      <c r="A101" s="23"/>
      <c r="B101" s="92" t="s">
        <v>103</v>
      </c>
      <c r="C101" s="199" t="s">
        <v>102</v>
      </c>
      <c r="D101" s="199" t="s">
        <v>69</v>
      </c>
      <c r="E101" s="199" t="s">
        <v>23</v>
      </c>
      <c r="F101" s="199" t="s">
        <v>134</v>
      </c>
      <c r="G101" s="199"/>
      <c r="H101" s="260">
        <f>H115</f>
        <v>3500.8</v>
      </c>
      <c r="K101" s="209"/>
    </row>
    <row r="102" spans="1:11" ht="30" hidden="1" x14ac:dyDescent="0.25">
      <c r="A102" s="23"/>
      <c r="B102" s="92" t="s">
        <v>47</v>
      </c>
      <c r="C102" s="199" t="s">
        <v>102</v>
      </c>
      <c r="D102" s="199" t="s">
        <v>69</v>
      </c>
      <c r="E102" s="199"/>
      <c r="F102" s="199" t="s">
        <v>157</v>
      </c>
      <c r="G102" s="199"/>
      <c r="H102" s="260">
        <f>H103+H104</f>
        <v>0</v>
      </c>
      <c r="K102" s="209"/>
    </row>
    <row r="103" spans="1:11" ht="33" hidden="1" customHeight="1" x14ac:dyDescent="0.25">
      <c r="A103" s="23"/>
      <c r="B103" s="90" t="s">
        <v>81</v>
      </c>
      <c r="C103" s="199" t="s">
        <v>102</v>
      </c>
      <c r="D103" s="199" t="s">
        <v>69</v>
      </c>
      <c r="E103" s="199"/>
      <c r="F103" s="199" t="s">
        <v>157</v>
      </c>
      <c r="G103" s="199" t="s">
        <v>82</v>
      </c>
      <c r="H103" s="260">
        <v>0</v>
      </c>
      <c r="K103" s="209"/>
    </row>
    <row r="104" spans="1:11" ht="27.75" hidden="1" customHeight="1" x14ac:dyDescent="0.25">
      <c r="A104" s="23"/>
      <c r="B104" s="90" t="s">
        <v>83</v>
      </c>
      <c r="C104" s="199" t="s">
        <v>102</v>
      </c>
      <c r="D104" s="199" t="s">
        <v>69</v>
      </c>
      <c r="E104" s="199"/>
      <c r="F104" s="199" t="s">
        <v>157</v>
      </c>
      <c r="G104" s="199" t="s">
        <v>84</v>
      </c>
      <c r="H104" s="260">
        <v>0</v>
      </c>
      <c r="K104" s="209"/>
    </row>
    <row r="105" spans="1:11" ht="28.5" hidden="1" customHeight="1" x14ac:dyDescent="0.25">
      <c r="A105" s="23"/>
      <c r="B105" s="90" t="s">
        <v>105</v>
      </c>
      <c r="C105" s="199" t="s">
        <v>102</v>
      </c>
      <c r="D105" s="199" t="s">
        <v>87</v>
      </c>
      <c r="E105" s="199"/>
      <c r="F105" s="199" t="s">
        <v>134</v>
      </c>
      <c r="G105" s="199"/>
      <c r="H105" s="260">
        <f>H106+H109</f>
        <v>0</v>
      </c>
      <c r="K105" s="209"/>
    </row>
    <row r="106" spans="1:11" ht="32.25" hidden="1" customHeight="1" x14ac:dyDescent="0.25">
      <c r="A106" s="23"/>
      <c r="B106" s="92" t="s">
        <v>104</v>
      </c>
      <c r="C106" s="199" t="s">
        <v>102</v>
      </c>
      <c r="D106" s="199" t="s">
        <v>87</v>
      </c>
      <c r="E106" s="199"/>
      <c r="F106" s="199" t="s">
        <v>143</v>
      </c>
      <c r="G106" s="199"/>
      <c r="H106" s="260">
        <f>H107+H108</f>
        <v>0</v>
      </c>
      <c r="K106" s="209"/>
    </row>
    <row r="107" spans="1:11" ht="29.25" hidden="1" customHeight="1" x14ac:dyDescent="0.25">
      <c r="A107" s="23"/>
      <c r="B107" s="90" t="s">
        <v>81</v>
      </c>
      <c r="C107" s="199" t="s">
        <v>102</v>
      </c>
      <c r="D107" s="199" t="s">
        <v>87</v>
      </c>
      <c r="E107" s="199"/>
      <c r="F107" s="199" t="s">
        <v>143</v>
      </c>
      <c r="G107" s="199" t="s">
        <v>82</v>
      </c>
      <c r="H107" s="260">
        <v>0</v>
      </c>
      <c r="K107" s="209"/>
    </row>
    <row r="108" spans="1:11" ht="13.5" hidden="1" customHeight="1" x14ac:dyDescent="0.25">
      <c r="A108" s="23"/>
      <c r="B108" s="90" t="s">
        <v>83</v>
      </c>
      <c r="C108" s="199" t="s">
        <v>102</v>
      </c>
      <c r="D108" s="199" t="s">
        <v>87</v>
      </c>
      <c r="E108" s="199"/>
      <c r="F108" s="199" t="s">
        <v>143</v>
      </c>
      <c r="G108" s="199" t="s">
        <v>84</v>
      </c>
      <c r="H108" s="260">
        <v>0</v>
      </c>
      <c r="K108" s="209"/>
    </row>
    <row r="109" spans="1:11" ht="16.5" hidden="1" customHeight="1" x14ac:dyDescent="0.25">
      <c r="A109" s="23"/>
      <c r="B109" s="92" t="s">
        <v>47</v>
      </c>
      <c r="C109" s="199" t="s">
        <v>102</v>
      </c>
      <c r="D109" s="199" t="s">
        <v>87</v>
      </c>
      <c r="E109" s="199"/>
      <c r="F109" s="199" t="s">
        <v>157</v>
      </c>
      <c r="G109" s="199"/>
      <c r="H109" s="260">
        <f>H110+H111</f>
        <v>0</v>
      </c>
      <c r="K109" s="209"/>
    </row>
    <row r="110" spans="1:11" ht="12" hidden="1" customHeight="1" x14ac:dyDescent="0.25">
      <c r="A110" s="23"/>
      <c r="B110" s="90" t="s">
        <v>81</v>
      </c>
      <c r="C110" s="199" t="s">
        <v>102</v>
      </c>
      <c r="D110" s="199" t="s">
        <v>87</v>
      </c>
      <c r="E110" s="199"/>
      <c r="F110" s="199" t="s">
        <v>157</v>
      </c>
      <c r="G110" s="199" t="s">
        <v>82</v>
      </c>
      <c r="H110" s="260">
        <v>0</v>
      </c>
      <c r="K110" s="209"/>
    </row>
    <row r="111" spans="1:11" ht="1.5" hidden="1" customHeight="1" x14ac:dyDescent="0.25">
      <c r="A111" s="23"/>
      <c r="B111" s="90" t="s">
        <v>83</v>
      </c>
      <c r="C111" s="199" t="s">
        <v>102</v>
      </c>
      <c r="D111" s="199" t="s">
        <v>87</v>
      </c>
      <c r="E111" s="199"/>
      <c r="F111" s="199" t="s">
        <v>157</v>
      </c>
      <c r="G111" s="199" t="s">
        <v>84</v>
      </c>
      <c r="H111" s="260">
        <v>0</v>
      </c>
      <c r="K111" s="209"/>
    </row>
    <row r="112" spans="1:11" ht="18" hidden="1" customHeight="1" x14ac:dyDescent="0.25">
      <c r="A112" s="23"/>
      <c r="B112" s="95" t="s">
        <v>124</v>
      </c>
      <c r="C112" s="199" t="s">
        <v>102</v>
      </c>
      <c r="D112" s="199" t="s">
        <v>69</v>
      </c>
      <c r="E112" s="199" t="s">
        <v>23</v>
      </c>
      <c r="F112" s="199" t="s">
        <v>144</v>
      </c>
      <c r="G112" s="199"/>
      <c r="H112" s="260">
        <v>0</v>
      </c>
      <c r="K112" s="209"/>
    </row>
    <row r="113" spans="1:45" ht="16.5" hidden="1" customHeight="1" x14ac:dyDescent="0.25">
      <c r="A113" s="23"/>
      <c r="B113" s="96" t="s">
        <v>83</v>
      </c>
      <c r="C113" s="199" t="s">
        <v>102</v>
      </c>
      <c r="D113" s="199" t="s">
        <v>69</v>
      </c>
      <c r="E113" s="199" t="s">
        <v>23</v>
      </c>
      <c r="F113" s="199" t="s">
        <v>144</v>
      </c>
      <c r="G113" s="199" t="s">
        <v>84</v>
      </c>
      <c r="H113" s="260">
        <v>0</v>
      </c>
      <c r="K113" s="209"/>
    </row>
    <row r="114" spans="1:45" x14ac:dyDescent="0.25">
      <c r="A114" s="23"/>
      <c r="B114" s="92" t="s">
        <v>15</v>
      </c>
      <c r="C114" s="199" t="s">
        <v>102</v>
      </c>
      <c r="D114" s="199" t="s">
        <v>69</v>
      </c>
      <c r="E114" s="199"/>
      <c r="F114" s="199" t="s">
        <v>157</v>
      </c>
      <c r="G114" s="199"/>
      <c r="H114" s="260">
        <f>H115</f>
        <v>3500.8</v>
      </c>
      <c r="K114" s="209"/>
    </row>
    <row r="115" spans="1:45" x14ac:dyDescent="0.25">
      <c r="A115" s="23"/>
      <c r="B115" s="96" t="str">
        <f>прил._3!B133</f>
        <v>Мероприятия в области коммунального хозяйства</v>
      </c>
      <c r="C115" s="199" t="s">
        <v>102</v>
      </c>
      <c r="D115" s="199" t="s">
        <v>69</v>
      </c>
      <c r="E115" s="199" t="s">
        <v>23</v>
      </c>
      <c r="F115" s="199" t="s">
        <v>157</v>
      </c>
      <c r="G115" s="199"/>
      <c r="H115" s="260">
        <f>H116+H117</f>
        <v>3500.8</v>
      </c>
      <c r="K115" s="209"/>
    </row>
    <row r="116" spans="1:45" ht="30" x14ac:dyDescent="0.25">
      <c r="A116" s="23"/>
      <c r="B116" s="90" t="s">
        <v>81</v>
      </c>
      <c r="C116" s="199" t="s">
        <v>102</v>
      </c>
      <c r="D116" s="199" t="s">
        <v>69</v>
      </c>
      <c r="E116" s="199" t="s">
        <v>23</v>
      </c>
      <c r="F116" s="199" t="s">
        <v>157</v>
      </c>
      <c r="G116" s="199" t="s">
        <v>82</v>
      </c>
      <c r="H116" s="260">
        <f>прил._3!K134</f>
        <v>3400.8</v>
      </c>
      <c r="I116" s="31">
        <v>0</v>
      </c>
      <c r="J116" s="31">
        <v>0</v>
      </c>
      <c r="K116" s="209"/>
    </row>
    <row r="117" spans="1:45" x14ac:dyDescent="0.25">
      <c r="A117" s="23"/>
      <c r="B117" s="90"/>
      <c r="C117" s="199" t="s">
        <v>102</v>
      </c>
      <c r="D117" s="199" t="s">
        <v>69</v>
      </c>
      <c r="E117" s="199" t="s">
        <v>23</v>
      </c>
      <c r="F117" s="199" t="s">
        <v>157</v>
      </c>
      <c r="G117" s="199" t="s">
        <v>470</v>
      </c>
      <c r="H117" s="260">
        <f>прил._3!K135</f>
        <v>100</v>
      </c>
      <c r="I117" s="351"/>
      <c r="J117" s="351"/>
      <c r="K117" s="209"/>
    </row>
    <row r="118" spans="1:45" ht="42.75" x14ac:dyDescent="0.25">
      <c r="A118" s="21"/>
      <c r="B118" s="93" t="str">
        <f>прил._3!B137</f>
        <v>Муниципальная программа "Благоустройство территории поселения в Новодмитриевском сельском поселении на 2021-2023 годы"</v>
      </c>
      <c r="C118" s="190" t="s">
        <v>108</v>
      </c>
      <c r="D118" s="190" t="s">
        <v>67</v>
      </c>
      <c r="E118" s="190" t="s">
        <v>23</v>
      </c>
      <c r="F118" s="190" t="s">
        <v>134</v>
      </c>
      <c r="G118" s="190"/>
      <c r="H118" s="263">
        <f>H119+H122+H125</f>
        <v>4779.8999999999996</v>
      </c>
      <c r="K118" s="209"/>
    </row>
    <row r="119" spans="1:45" ht="30" x14ac:dyDescent="0.25">
      <c r="A119" s="23"/>
      <c r="B119" s="92" t="s">
        <v>109</v>
      </c>
      <c r="C119" s="199" t="s">
        <v>108</v>
      </c>
      <c r="D119" s="199" t="s">
        <v>76</v>
      </c>
      <c r="E119" s="199" t="s">
        <v>23</v>
      </c>
      <c r="F119" s="199" t="s">
        <v>134</v>
      </c>
      <c r="G119" s="199"/>
      <c r="H119" s="260">
        <f>H121</f>
        <v>400</v>
      </c>
      <c r="K119" s="209"/>
    </row>
    <row r="120" spans="1:45" ht="45" x14ac:dyDescent="0.25">
      <c r="A120" s="23"/>
      <c r="B120" s="20" t="str">
        <f>прил._3!B139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20" s="199" t="s">
        <v>108</v>
      </c>
      <c r="D120" s="199" t="s">
        <v>76</v>
      </c>
      <c r="E120" s="199" t="s">
        <v>23</v>
      </c>
      <c r="F120" s="199" t="s">
        <v>145</v>
      </c>
      <c r="G120" s="199"/>
      <c r="H120" s="260">
        <f>H121</f>
        <v>400</v>
      </c>
      <c r="K120" s="209"/>
    </row>
    <row r="121" spans="1:45" ht="30" x14ac:dyDescent="0.25">
      <c r="A121" s="23"/>
      <c r="B121" s="90" t="s">
        <v>81</v>
      </c>
      <c r="C121" s="199" t="s">
        <v>108</v>
      </c>
      <c r="D121" s="199" t="s">
        <v>76</v>
      </c>
      <c r="E121" s="199" t="s">
        <v>23</v>
      </c>
      <c r="F121" s="199" t="s">
        <v>145</v>
      </c>
      <c r="G121" s="199" t="s">
        <v>82</v>
      </c>
      <c r="H121" s="260">
        <f>прил._3!K140</f>
        <v>400</v>
      </c>
      <c r="K121" s="209"/>
    </row>
    <row r="122" spans="1:45" ht="45" x14ac:dyDescent="0.25">
      <c r="A122" s="23"/>
      <c r="B122" s="25" t="str">
        <f>прил._3!B141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22" s="199" t="s">
        <v>108</v>
      </c>
      <c r="D122" s="199" t="s">
        <v>69</v>
      </c>
      <c r="E122" s="199" t="s">
        <v>23</v>
      </c>
      <c r="F122" s="199" t="s">
        <v>134</v>
      </c>
      <c r="G122" s="199"/>
      <c r="H122" s="260">
        <f>H124</f>
        <v>485</v>
      </c>
      <c r="K122" s="209"/>
    </row>
    <row r="123" spans="1:45" ht="30.75" customHeight="1" x14ac:dyDescent="0.25">
      <c r="A123" s="23"/>
      <c r="B123" s="90" t="s">
        <v>110</v>
      </c>
      <c r="C123" s="199" t="s">
        <v>108</v>
      </c>
      <c r="D123" s="199" t="s">
        <v>69</v>
      </c>
      <c r="E123" s="199" t="s">
        <v>23</v>
      </c>
      <c r="F123" s="199" t="s">
        <v>146</v>
      </c>
      <c r="G123" s="199"/>
      <c r="H123" s="260">
        <f>H124</f>
        <v>485</v>
      </c>
      <c r="K123" s="209"/>
    </row>
    <row r="124" spans="1:45" ht="30" x14ac:dyDescent="0.25">
      <c r="A124" s="23"/>
      <c r="B124" s="25" t="s">
        <v>81</v>
      </c>
      <c r="C124" s="199" t="s">
        <v>108</v>
      </c>
      <c r="D124" s="199" t="s">
        <v>69</v>
      </c>
      <c r="E124" s="199" t="s">
        <v>23</v>
      </c>
      <c r="F124" s="199" t="s">
        <v>146</v>
      </c>
      <c r="G124" s="199" t="s">
        <v>82</v>
      </c>
      <c r="H124" s="260">
        <f>прил._3!K143</f>
        <v>485</v>
      </c>
      <c r="K124" s="209"/>
    </row>
    <row r="125" spans="1:45" s="147" customFormat="1" ht="60" x14ac:dyDescent="0.25">
      <c r="A125" s="32"/>
      <c r="B125" s="92" t="str">
        <f>прил._3!B144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25" s="199" t="s">
        <v>108</v>
      </c>
      <c r="D125" s="199" t="s">
        <v>95</v>
      </c>
      <c r="E125" s="199" t="s">
        <v>23</v>
      </c>
      <c r="F125" s="199" t="s">
        <v>134</v>
      </c>
      <c r="G125" s="199"/>
      <c r="H125" s="260">
        <f>H129+H130+H126</f>
        <v>3894.9</v>
      </c>
      <c r="I125" s="62"/>
      <c r="J125" s="62"/>
      <c r="K125" s="209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</row>
    <row r="126" spans="1:45" s="147" customFormat="1" x14ac:dyDescent="0.25">
      <c r="A126" s="32"/>
      <c r="B126" s="92" t="s">
        <v>479</v>
      </c>
      <c r="C126" s="199" t="s">
        <v>108</v>
      </c>
      <c r="D126" s="199" t="s">
        <v>95</v>
      </c>
      <c r="E126" s="199" t="s">
        <v>23</v>
      </c>
      <c r="F126" s="199" t="s">
        <v>480</v>
      </c>
      <c r="G126" s="199"/>
      <c r="H126" s="260">
        <f>H127</f>
        <v>2610</v>
      </c>
      <c r="I126" s="62"/>
      <c r="J126" s="62"/>
      <c r="K126" s="209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62"/>
    </row>
    <row r="127" spans="1:45" s="147" customFormat="1" ht="30" x14ac:dyDescent="0.25">
      <c r="A127" s="32"/>
      <c r="B127" s="90" t="s">
        <v>81</v>
      </c>
      <c r="C127" s="199" t="s">
        <v>108</v>
      </c>
      <c r="D127" s="199" t="s">
        <v>95</v>
      </c>
      <c r="E127" s="199" t="s">
        <v>23</v>
      </c>
      <c r="F127" s="199" t="s">
        <v>480</v>
      </c>
      <c r="G127" s="199" t="s">
        <v>82</v>
      </c>
      <c r="H127" s="260">
        <f>прил._3!K146</f>
        <v>2610</v>
      </c>
      <c r="I127" s="62"/>
      <c r="J127" s="62"/>
      <c r="K127" s="209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62"/>
      <c r="AM127" s="62"/>
      <c r="AN127" s="62"/>
      <c r="AO127" s="62"/>
      <c r="AP127" s="62"/>
      <c r="AQ127" s="62"/>
      <c r="AR127" s="62"/>
      <c r="AS127" s="62"/>
    </row>
    <row r="128" spans="1:45" ht="30" x14ac:dyDescent="0.25">
      <c r="A128" s="23"/>
      <c r="B128" s="90" t="s">
        <v>111</v>
      </c>
      <c r="C128" s="199" t="s">
        <v>108</v>
      </c>
      <c r="D128" s="199" t="s">
        <v>95</v>
      </c>
      <c r="E128" s="199" t="s">
        <v>23</v>
      </c>
      <c r="F128" s="199" t="s">
        <v>147</v>
      </c>
      <c r="G128" s="199"/>
      <c r="H128" s="260">
        <f>H125</f>
        <v>3894.9</v>
      </c>
      <c r="K128" s="209"/>
    </row>
    <row r="129" spans="1:12" ht="29.25" customHeight="1" x14ac:dyDescent="0.25">
      <c r="A129" s="23"/>
      <c r="B129" s="90" t="s">
        <v>81</v>
      </c>
      <c r="C129" s="199" t="s">
        <v>108</v>
      </c>
      <c r="D129" s="199" t="s">
        <v>95</v>
      </c>
      <c r="E129" s="199" t="s">
        <v>23</v>
      </c>
      <c r="F129" s="199" t="s">
        <v>147</v>
      </c>
      <c r="G129" s="199" t="s">
        <v>82</v>
      </c>
      <c r="H129" s="260">
        <f>прил._3!K148</f>
        <v>944</v>
      </c>
      <c r="K129" s="211"/>
      <c r="L129" s="30"/>
    </row>
    <row r="130" spans="1:12" ht="29.25" customHeight="1" x14ac:dyDescent="0.25">
      <c r="A130" s="23"/>
      <c r="B130" s="25" t="s">
        <v>474</v>
      </c>
      <c r="C130" s="199" t="s">
        <v>108</v>
      </c>
      <c r="D130" s="199" t="s">
        <v>95</v>
      </c>
      <c r="E130" s="199" t="s">
        <v>23</v>
      </c>
      <c r="F130" s="199" t="s">
        <v>475</v>
      </c>
      <c r="G130" s="199"/>
      <c r="H130" s="260">
        <f>H131</f>
        <v>340.9</v>
      </c>
      <c r="K130" s="211"/>
      <c r="L130" s="30"/>
    </row>
    <row r="131" spans="1:12" ht="29.25" customHeight="1" x14ac:dyDescent="0.25">
      <c r="A131" s="23"/>
      <c r="B131" s="90" t="s">
        <v>81</v>
      </c>
      <c r="C131" s="199" t="s">
        <v>108</v>
      </c>
      <c r="D131" s="199" t="s">
        <v>95</v>
      </c>
      <c r="E131" s="199" t="s">
        <v>23</v>
      </c>
      <c r="F131" s="199" t="s">
        <v>475</v>
      </c>
      <c r="G131" s="199" t="s">
        <v>82</v>
      </c>
      <c r="H131" s="260">
        <f>прил._3!K150</f>
        <v>340.9</v>
      </c>
      <c r="K131" s="211"/>
      <c r="L131" s="30"/>
    </row>
    <row r="132" spans="1:12" ht="29.25" x14ac:dyDescent="0.25">
      <c r="A132" s="18"/>
      <c r="B132" s="89" t="s">
        <v>74</v>
      </c>
      <c r="C132" s="190" t="s">
        <v>75</v>
      </c>
      <c r="D132" s="190" t="s">
        <v>67</v>
      </c>
      <c r="E132" s="190" t="s">
        <v>23</v>
      </c>
      <c r="F132" s="190" t="s">
        <v>134</v>
      </c>
      <c r="G132" s="190"/>
      <c r="H132" s="263">
        <f>H135</f>
        <v>1075.5</v>
      </c>
      <c r="I132" s="86">
        <f>I135</f>
        <v>0</v>
      </c>
      <c r="J132" s="102">
        <f>J135</f>
        <v>0</v>
      </c>
      <c r="K132" s="214"/>
      <c r="L132" s="30"/>
    </row>
    <row r="133" spans="1:12" x14ac:dyDescent="0.25">
      <c r="A133" s="18"/>
      <c r="B133" s="20" t="s">
        <v>52</v>
      </c>
      <c r="C133" s="199" t="s">
        <v>75</v>
      </c>
      <c r="D133" s="199" t="s">
        <v>76</v>
      </c>
      <c r="E133" s="199" t="s">
        <v>23</v>
      </c>
      <c r="F133" s="199" t="s">
        <v>134</v>
      </c>
      <c r="G133" s="199"/>
      <c r="H133" s="260">
        <f>прил._3!K37</f>
        <v>1075.5</v>
      </c>
      <c r="K133" s="211"/>
      <c r="L133" s="30"/>
    </row>
    <row r="134" spans="1:12" ht="30" x14ac:dyDescent="0.25">
      <c r="A134" s="18"/>
      <c r="B134" s="20" t="s">
        <v>70</v>
      </c>
      <c r="C134" s="199" t="s">
        <v>75</v>
      </c>
      <c r="D134" s="199" t="s">
        <v>76</v>
      </c>
      <c r="E134" s="199" t="s">
        <v>23</v>
      </c>
      <c r="F134" s="199" t="s">
        <v>148</v>
      </c>
      <c r="G134" s="199"/>
      <c r="H134" s="260">
        <f>H135</f>
        <v>1075.5</v>
      </c>
      <c r="K134" s="211"/>
      <c r="L134" s="30"/>
    </row>
    <row r="135" spans="1:12" ht="78" customHeight="1" x14ac:dyDescent="0.25">
      <c r="A135" s="18"/>
      <c r="B135" s="20" t="s">
        <v>77</v>
      </c>
      <c r="C135" s="199" t="s">
        <v>75</v>
      </c>
      <c r="D135" s="199" t="s">
        <v>76</v>
      </c>
      <c r="E135" s="199" t="s">
        <v>23</v>
      </c>
      <c r="F135" s="199" t="s">
        <v>148</v>
      </c>
      <c r="G135" s="199" t="s">
        <v>78</v>
      </c>
      <c r="H135" s="260">
        <f>прил._3!K37</f>
        <v>1075.5</v>
      </c>
      <c r="K135" s="211"/>
      <c r="L135" s="30"/>
    </row>
    <row r="136" spans="1:12" x14ac:dyDescent="0.25">
      <c r="A136" s="18"/>
      <c r="B136" s="20" t="s">
        <v>173</v>
      </c>
      <c r="C136" s="190" t="s">
        <v>80</v>
      </c>
      <c r="D136" s="190" t="s">
        <v>67</v>
      </c>
      <c r="E136" s="190" t="s">
        <v>23</v>
      </c>
      <c r="F136" s="190" t="s">
        <v>134</v>
      </c>
      <c r="G136" s="199"/>
      <c r="H136" s="260">
        <f>H137+H147+H150+H161+H166</f>
        <v>9128.4</v>
      </c>
      <c r="K136" s="211"/>
      <c r="L136" s="30"/>
    </row>
    <row r="137" spans="1:12" ht="18" customHeight="1" x14ac:dyDescent="0.25">
      <c r="A137" s="18"/>
      <c r="B137" s="89" t="s">
        <v>173</v>
      </c>
      <c r="C137" s="190" t="s">
        <v>80</v>
      </c>
      <c r="D137" s="190" t="s">
        <v>76</v>
      </c>
      <c r="E137" s="190" t="s">
        <v>23</v>
      </c>
      <c r="F137" s="190" t="s">
        <v>134</v>
      </c>
      <c r="G137" s="190"/>
      <c r="H137" s="263">
        <f>H138+H142+H144</f>
        <v>8439.4</v>
      </c>
      <c r="I137" s="86">
        <f>I139+I140+I145+I146+I149+I152+I165+I141</f>
        <v>0</v>
      </c>
      <c r="J137" s="102">
        <f>J139+J140+J145+J146+J149+J152+J165+J141</f>
        <v>0</v>
      </c>
      <c r="K137" s="214"/>
      <c r="L137" s="30"/>
    </row>
    <row r="138" spans="1:12" ht="30" x14ac:dyDescent="0.25">
      <c r="A138" s="23"/>
      <c r="B138" s="20" t="s">
        <v>70</v>
      </c>
      <c r="C138" s="199" t="s">
        <v>80</v>
      </c>
      <c r="D138" s="199" t="s">
        <v>76</v>
      </c>
      <c r="E138" s="199" t="s">
        <v>23</v>
      </c>
      <c r="F138" s="199" t="s">
        <v>148</v>
      </c>
      <c r="G138" s="199"/>
      <c r="H138" s="260">
        <f>H139+H140+H141</f>
        <v>5869.4</v>
      </c>
      <c r="K138" s="211"/>
      <c r="L138" s="30"/>
    </row>
    <row r="139" spans="1:12" ht="75" x14ac:dyDescent="0.25">
      <c r="A139" s="23"/>
      <c r="B139" s="20" t="s">
        <v>77</v>
      </c>
      <c r="C139" s="199" t="s">
        <v>80</v>
      </c>
      <c r="D139" s="199" t="s">
        <v>76</v>
      </c>
      <c r="E139" s="199" t="s">
        <v>23</v>
      </c>
      <c r="F139" s="199" t="s">
        <v>148</v>
      </c>
      <c r="G139" s="199" t="s">
        <v>78</v>
      </c>
      <c r="H139" s="260">
        <f>прил._3!K42</f>
        <v>4512</v>
      </c>
      <c r="K139" s="213"/>
    </row>
    <row r="140" spans="1:12" ht="28.5" customHeight="1" x14ac:dyDescent="0.25">
      <c r="A140" s="23"/>
      <c r="B140" s="20" t="s">
        <v>81</v>
      </c>
      <c r="C140" s="199" t="s">
        <v>80</v>
      </c>
      <c r="D140" s="199" t="s">
        <v>76</v>
      </c>
      <c r="E140" s="199" t="s">
        <v>23</v>
      </c>
      <c r="F140" s="199" t="s">
        <v>148</v>
      </c>
      <c r="G140" s="199" t="s">
        <v>82</v>
      </c>
      <c r="H140" s="260">
        <f>прил._3!K43</f>
        <v>1337.4</v>
      </c>
      <c r="K140" s="209"/>
    </row>
    <row r="141" spans="1:12" x14ac:dyDescent="0.25">
      <c r="A141" s="23"/>
      <c r="B141" s="20" t="s">
        <v>83</v>
      </c>
      <c r="C141" s="199" t="s">
        <v>80</v>
      </c>
      <c r="D141" s="199" t="s">
        <v>76</v>
      </c>
      <c r="E141" s="199" t="s">
        <v>23</v>
      </c>
      <c r="F141" s="199" t="s">
        <v>148</v>
      </c>
      <c r="G141" s="199" t="s">
        <v>84</v>
      </c>
      <c r="H141" s="260">
        <f>прил._3!K44</f>
        <v>20</v>
      </c>
      <c r="K141" s="209"/>
    </row>
    <row r="142" spans="1:12" x14ac:dyDescent="0.25">
      <c r="A142" s="23"/>
      <c r="B142" s="20" t="s">
        <v>83</v>
      </c>
      <c r="C142" s="199" t="s">
        <v>80</v>
      </c>
      <c r="D142" s="199" t="s">
        <v>76</v>
      </c>
      <c r="E142" s="199" t="s">
        <v>23</v>
      </c>
      <c r="F142" s="199" t="s">
        <v>180</v>
      </c>
      <c r="G142" s="199"/>
      <c r="H142" s="260">
        <f>H143</f>
        <v>2273.3999999999996</v>
      </c>
      <c r="K142" s="209"/>
    </row>
    <row r="143" spans="1:12" x14ac:dyDescent="0.25">
      <c r="A143" s="23"/>
      <c r="B143" s="20" t="s">
        <v>83</v>
      </c>
      <c r="C143" s="199" t="s">
        <v>80</v>
      </c>
      <c r="D143" s="199" t="s">
        <v>76</v>
      </c>
      <c r="E143" s="199" t="s">
        <v>23</v>
      </c>
      <c r="F143" s="199" t="s">
        <v>180</v>
      </c>
      <c r="G143" s="199" t="s">
        <v>84</v>
      </c>
      <c r="H143" s="260">
        <f>прил._3!K75</f>
        <v>2273.3999999999996</v>
      </c>
      <c r="K143" s="209"/>
    </row>
    <row r="144" spans="1:12" ht="30" x14ac:dyDescent="0.25">
      <c r="A144" s="26"/>
      <c r="B144" s="20" t="s">
        <v>35</v>
      </c>
      <c r="C144" s="199" t="s">
        <v>80</v>
      </c>
      <c r="D144" s="199" t="s">
        <v>76</v>
      </c>
      <c r="E144" s="199" t="s">
        <v>23</v>
      </c>
      <c r="F144" s="199" t="s">
        <v>152</v>
      </c>
      <c r="G144" s="199"/>
      <c r="H144" s="260">
        <f>прил._3!K77</f>
        <v>296.60000000000002</v>
      </c>
      <c r="K144" s="209"/>
    </row>
    <row r="145" spans="1:11" ht="75" x14ac:dyDescent="0.25">
      <c r="A145" s="26"/>
      <c r="B145" s="20" t="s">
        <v>77</v>
      </c>
      <c r="C145" s="199" t="s">
        <v>80</v>
      </c>
      <c r="D145" s="199" t="s">
        <v>76</v>
      </c>
      <c r="E145" s="199" t="s">
        <v>23</v>
      </c>
      <c r="F145" s="199" t="s">
        <v>152</v>
      </c>
      <c r="G145" s="199" t="s">
        <v>78</v>
      </c>
      <c r="H145" s="260">
        <f>прил._3!K81</f>
        <v>296.60000000000002</v>
      </c>
      <c r="K145" s="213"/>
    </row>
    <row r="146" spans="1:11" ht="1.5" customHeight="1" x14ac:dyDescent="0.25">
      <c r="A146" s="26"/>
      <c r="B146" s="20"/>
      <c r="C146" s="199"/>
      <c r="D146" s="199"/>
      <c r="E146" s="199"/>
      <c r="F146" s="199"/>
      <c r="G146" s="199"/>
      <c r="H146" s="260"/>
      <c r="K146" s="209"/>
    </row>
    <row r="147" spans="1:11" x14ac:dyDescent="0.25">
      <c r="A147" s="23"/>
      <c r="B147" s="20" t="s">
        <v>57</v>
      </c>
      <c r="C147" s="199" t="s">
        <v>80</v>
      </c>
      <c r="D147" s="199" t="s">
        <v>69</v>
      </c>
      <c r="E147" s="199" t="s">
        <v>23</v>
      </c>
      <c r="F147" s="199" t="s">
        <v>134</v>
      </c>
      <c r="G147" s="199"/>
      <c r="H147" s="260">
        <v>3.8</v>
      </c>
      <c r="K147" s="209"/>
    </row>
    <row r="148" spans="1:11" ht="45" x14ac:dyDescent="0.25">
      <c r="A148" s="23"/>
      <c r="B148" s="20" t="s">
        <v>85</v>
      </c>
      <c r="C148" s="199" t="s">
        <v>80</v>
      </c>
      <c r="D148" s="199" t="s">
        <v>69</v>
      </c>
      <c r="E148" s="199" t="s">
        <v>23</v>
      </c>
      <c r="F148" s="199" t="s">
        <v>149</v>
      </c>
      <c r="G148" s="199"/>
      <c r="H148" s="260">
        <v>3.8</v>
      </c>
      <c r="K148" s="209"/>
    </row>
    <row r="149" spans="1:11" ht="30" x14ac:dyDescent="0.25">
      <c r="A149" s="23"/>
      <c r="B149" s="20" t="s">
        <v>81</v>
      </c>
      <c r="C149" s="199" t="s">
        <v>80</v>
      </c>
      <c r="D149" s="199" t="s">
        <v>69</v>
      </c>
      <c r="E149" s="199" t="s">
        <v>23</v>
      </c>
      <c r="F149" s="199" t="s">
        <v>149</v>
      </c>
      <c r="G149" s="199" t="s">
        <v>82</v>
      </c>
      <c r="H149" s="260">
        <f>прил._3!K47</f>
        <v>3.8</v>
      </c>
      <c r="K149" s="209"/>
    </row>
    <row r="150" spans="1:11" x14ac:dyDescent="0.25">
      <c r="A150" s="23"/>
      <c r="B150" s="20" t="s">
        <v>55</v>
      </c>
      <c r="C150" s="199" t="s">
        <v>80</v>
      </c>
      <c r="D150" s="199" t="s">
        <v>87</v>
      </c>
      <c r="E150" s="199" t="s">
        <v>23</v>
      </c>
      <c r="F150" s="199" t="s">
        <v>134</v>
      </c>
      <c r="G150" s="199"/>
      <c r="H150" s="260">
        <f>H152</f>
        <v>10</v>
      </c>
      <c r="K150" s="209"/>
    </row>
    <row r="151" spans="1:11" x14ac:dyDescent="0.25">
      <c r="A151" s="23"/>
      <c r="B151" s="20" t="s">
        <v>88</v>
      </c>
      <c r="C151" s="199" t="s">
        <v>80</v>
      </c>
      <c r="D151" s="199" t="s">
        <v>87</v>
      </c>
      <c r="E151" s="199" t="s">
        <v>23</v>
      </c>
      <c r="F151" s="199" t="s">
        <v>150</v>
      </c>
      <c r="G151" s="199"/>
      <c r="H151" s="260">
        <f>H152</f>
        <v>10</v>
      </c>
      <c r="K151" s="209"/>
    </row>
    <row r="152" spans="1:11" x14ac:dyDescent="0.25">
      <c r="A152" s="23"/>
      <c r="B152" s="128" t="s">
        <v>83</v>
      </c>
      <c r="C152" s="199" t="s">
        <v>80</v>
      </c>
      <c r="D152" s="199" t="s">
        <v>87</v>
      </c>
      <c r="E152" s="199" t="s">
        <v>23</v>
      </c>
      <c r="F152" s="199" t="s">
        <v>150</v>
      </c>
      <c r="G152" s="199" t="s">
        <v>84</v>
      </c>
      <c r="H152" s="260">
        <f>прил._3!K62</f>
        <v>10</v>
      </c>
      <c r="K152" s="209"/>
    </row>
    <row r="153" spans="1:11" ht="41.25" hidden="1" customHeight="1" x14ac:dyDescent="0.25">
      <c r="A153" s="23"/>
      <c r="B153" s="101" t="s">
        <v>49</v>
      </c>
      <c r="C153" s="198">
        <v>51</v>
      </c>
      <c r="D153" s="199" t="s">
        <v>92</v>
      </c>
      <c r="E153" s="199" t="s">
        <v>23</v>
      </c>
      <c r="F153" s="199" t="s">
        <v>134</v>
      </c>
      <c r="G153" s="199"/>
      <c r="H153" s="260">
        <v>0</v>
      </c>
      <c r="K153" s="209"/>
    </row>
    <row r="154" spans="1:11" ht="27.75" hidden="1" customHeight="1" x14ac:dyDescent="0.25">
      <c r="A154" s="23"/>
      <c r="B154" s="101" t="s">
        <v>50</v>
      </c>
      <c r="C154" s="199" t="s">
        <v>80</v>
      </c>
      <c r="D154" s="199" t="s">
        <v>92</v>
      </c>
      <c r="E154" s="199" t="s">
        <v>23</v>
      </c>
      <c r="F154" s="199" t="s">
        <v>153</v>
      </c>
      <c r="G154" s="199"/>
      <c r="H154" s="260">
        <v>0</v>
      </c>
      <c r="K154" s="209"/>
    </row>
    <row r="155" spans="1:11" ht="33.75" hidden="1" customHeight="1" x14ac:dyDescent="0.25">
      <c r="A155" s="23"/>
      <c r="B155" s="66" t="s">
        <v>81</v>
      </c>
      <c r="C155" s="199" t="s">
        <v>80</v>
      </c>
      <c r="D155" s="199" t="s">
        <v>92</v>
      </c>
      <c r="E155" s="199" t="s">
        <v>23</v>
      </c>
      <c r="F155" s="199" t="s">
        <v>153</v>
      </c>
      <c r="G155" s="199" t="s">
        <v>82</v>
      </c>
      <c r="H155" s="260">
        <v>0</v>
      </c>
      <c r="K155" s="209"/>
    </row>
    <row r="156" spans="1:11" ht="16.5" hidden="1" customHeight="1" x14ac:dyDescent="0.25">
      <c r="A156" s="24"/>
      <c r="B156" s="25" t="s">
        <v>56</v>
      </c>
      <c r="C156" s="199" t="s">
        <v>80</v>
      </c>
      <c r="D156" s="199" t="s">
        <v>89</v>
      </c>
      <c r="E156" s="199" t="s">
        <v>23</v>
      </c>
      <c r="F156" s="199" t="s">
        <v>134</v>
      </c>
      <c r="G156" s="199"/>
      <c r="H156" s="260">
        <v>0</v>
      </c>
      <c r="K156" s="209"/>
    </row>
    <row r="157" spans="1:11" ht="45.75" hidden="1" customHeight="1" x14ac:dyDescent="0.25">
      <c r="A157" s="26"/>
      <c r="B157" s="90" t="s">
        <v>90</v>
      </c>
      <c r="C157" s="199" t="s">
        <v>80</v>
      </c>
      <c r="D157" s="199" t="s">
        <v>89</v>
      </c>
      <c r="E157" s="199" t="s">
        <v>23</v>
      </c>
      <c r="F157" s="199" t="s">
        <v>136</v>
      </c>
      <c r="G157" s="199"/>
      <c r="H157" s="260">
        <v>0</v>
      </c>
      <c r="K157" s="209"/>
    </row>
    <row r="158" spans="1:11" ht="76.5" hidden="1" customHeight="1" x14ac:dyDescent="0.25">
      <c r="A158" s="26"/>
      <c r="B158" s="20" t="s">
        <v>77</v>
      </c>
      <c r="C158" s="199" t="s">
        <v>80</v>
      </c>
      <c r="D158" s="199" t="s">
        <v>89</v>
      </c>
      <c r="E158" s="199" t="s">
        <v>23</v>
      </c>
      <c r="F158" s="199" t="s">
        <v>136</v>
      </c>
      <c r="G158" s="199" t="s">
        <v>78</v>
      </c>
      <c r="H158" s="260">
        <v>0</v>
      </c>
      <c r="K158" s="209"/>
    </row>
    <row r="159" spans="1:11" ht="69" hidden="1" customHeight="1" x14ac:dyDescent="0.25">
      <c r="A159" s="26"/>
      <c r="B159" s="20" t="s">
        <v>81</v>
      </c>
      <c r="C159" s="199" t="s">
        <v>80</v>
      </c>
      <c r="D159" s="199" t="s">
        <v>89</v>
      </c>
      <c r="E159" s="199" t="s">
        <v>23</v>
      </c>
      <c r="F159" s="199" t="s">
        <v>136</v>
      </c>
      <c r="G159" s="199" t="s">
        <v>82</v>
      </c>
      <c r="H159" s="260">
        <v>0</v>
      </c>
      <c r="K159" s="209"/>
    </row>
    <row r="160" spans="1:11" hidden="1" x14ac:dyDescent="0.25">
      <c r="A160" s="26"/>
      <c r="B160" s="91" t="s">
        <v>83</v>
      </c>
      <c r="C160" s="199" t="s">
        <v>80</v>
      </c>
      <c r="D160" s="199" t="s">
        <v>89</v>
      </c>
      <c r="E160" s="199" t="s">
        <v>23</v>
      </c>
      <c r="F160" s="199" t="s">
        <v>136</v>
      </c>
      <c r="G160" s="199" t="s">
        <v>84</v>
      </c>
      <c r="H160" s="260">
        <v>0</v>
      </c>
      <c r="K160" s="209"/>
    </row>
    <row r="161" spans="1:11" s="27" customFormat="1" ht="34.5" customHeight="1" x14ac:dyDescent="0.25">
      <c r="A161" s="26"/>
      <c r="B161" s="92" t="s">
        <v>49</v>
      </c>
      <c r="C161" s="199" t="s">
        <v>80</v>
      </c>
      <c r="D161" s="199" t="s">
        <v>92</v>
      </c>
      <c r="E161" s="199" t="s">
        <v>23</v>
      </c>
      <c r="F161" s="199" t="s">
        <v>134</v>
      </c>
      <c r="G161" s="199"/>
      <c r="H161" s="260">
        <f>H165+H163</f>
        <v>600</v>
      </c>
      <c r="K161" s="209"/>
    </row>
    <row r="162" spans="1:11" s="27" customFormat="1" ht="23.25" hidden="1" customHeight="1" x14ac:dyDescent="0.25">
      <c r="A162" s="26"/>
      <c r="B162" s="127" t="s">
        <v>50</v>
      </c>
      <c r="C162" s="199" t="s">
        <v>80</v>
      </c>
      <c r="D162" s="199" t="s">
        <v>92</v>
      </c>
      <c r="E162" s="199" t="s">
        <v>23</v>
      </c>
      <c r="F162" s="199" t="s">
        <v>153</v>
      </c>
      <c r="G162" s="199"/>
      <c r="H162" s="260"/>
      <c r="K162" s="209"/>
    </row>
    <row r="163" spans="1:11" s="27" customFormat="1" ht="28.5" hidden="1" customHeight="1" x14ac:dyDescent="0.25">
      <c r="A163" s="26"/>
      <c r="B163" s="127" t="s">
        <v>81</v>
      </c>
      <c r="C163" s="199" t="s">
        <v>80</v>
      </c>
      <c r="D163" s="199" t="s">
        <v>92</v>
      </c>
      <c r="E163" s="199" t="s">
        <v>23</v>
      </c>
      <c r="F163" s="199" t="s">
        <v>153</v>
      </c>
      <c r="G163" s="199" t="s">
        <v>82</v>
      </c>
      <c r="H163" s="260"/>
      <c r="K163" s="209"/>
    </row>
    <row r="164" spans="1:11" x14ac:dyDescent="0.25">
      <c r="A164" s="26"/>
      <c r="B164" s="90" t="s">
        <v>116</v>
      </c>
      <c r="C164" s="199" t="s">
        <v>80</v>
      </c>
      <c r="D164" s="199" t="s">
        <v>92</v>
      </c>
      <c r="E164" s="199" t="s">
        <v>23</v>
      </c>
      <c r="F164" s="199" t="s">
        <v>151</v>
      </c>
      <c r="G164" s="199"/>
      <c r="H164" s="260">
        <f>H165</f>
        <v>600</v>
      </c>
      <c r="K164" s="209"/>
    </row>
    <row r="165" spans="1:11" x14ac:dyDescent="0.25">
      <c r="A165" s="26"/>
      <c r="B165" s="90" t="s">
        <v>117</v>
      </c>
      <c r="C165" s="199" t="s">
        <v>80</v>
      </c>
      <c r="D165" s="199" t="s">
        <v>92</v>
      </c>
      <c r="E165" s="199" t="s">
        <v>23</v>
      </c>
      <c r="F165" s="199" t="s">
        <v>151</v>
      </c>
      <c r="G165" s="199" t="s">
        <v>118</v>
      </c>
      <c r="H165" s="260">
        <f>прил._3!K175</f>
        <v>600</v>
      </c>
      <c r="K165" s="213"/>
    </row>
    <row r="166" spans="1:11" x14ac:dyDescent="0.25">
      <c r="A166" s="26"/>
      <c r="B166" s="69" t="s">
        <v>285</v>
      </c>
      <c r="C166" s="306" t="s">
        <v>80</v>
      </c>
      <c r="D166" s="306" t="s">
        <v>159</v>
      </c>
      <c r="E166" s="306" t="s">
        <v>23</v>
      </c>
      <c r="F166" s="306" t="s">
        <v>134</v>
      </c>
      <c r="G166" s="307"/>
      <c r="H166" s="264">
        <f>H169+H167</f>
        <v>75.2</v>
      </c>
      <c r="K166" s="213"/>
    </row>
    <row r="167" spans="1:11" ht="60" x14ac:dyDescent="0.25">
      <c r="A167" s="26"/>
      <c r="B167" s="69" t="s">
        <v>286</v>
      </c>
      <c r="C167" s="306" t="s">
        <v>80</v>
      </c>
      <c r="D167" s="306" t="s">
        <v>159</v>
      </c>
      <c r="E167" s="306" t="s">
        <v>23</v>
      </c>
      <c r="F167" s="306" t="s">
        <v>287</v>
      </c>
      <c r="G167" s="307"/>
      <c r="H167" s="264">
        <f>H168</f>
        <v>44.4</v>
      </c>
      <c r="K167" s="213"/>
    </row>
    <row r="168" spans="1:11" x14ac:dyDescent="0.25">
      <c r="A168" s="26"/>
      <c r="B168" s="187" t="s">
        <v>71</v>
      </c>
      <c r="C168" s="306" t="s">
        <v>80</v>
      </c>
      <c r="D168" s="306" t="s">
        <v>159</v>
      </c>
      <c r="E168" s="306" t="s">
        <v>23</v>
      </c>
      <c r="F168" s="306" t="s">
        <v>287</v>
      </c>
      <c r="G168" s="307" t="s">
        <v>72</v>
      </c>
      <c r="H168" s="264">
        <f>прил._3!K50</f>
        <v>44.4</v>
      </c>
      <c r="K168" s="213"/>
    </row>
    <row r="169" spans="1:11" ht="30" x14ac:dyDescent="0.25">
      <c r="A169" s="26"/>
      <c r="B169" s="69" t="s">
        <v>305</v>
      </c>
      <c r="C169" s="306" t="s">
        <v>80</v>
      </c>
      <c r="D169" s="306" t="s">
        <v>159</v>
      </c>
      <c r="E169" s="306" t="s">
        <v>23</v>
      </c>
      <c r="F169" s="306" t="s">
        <v>289</v>
      </c>
      <c r="G169" s="307"/>
      <c r="H169" s="264">
        <f>H170</f>
        <v>30.8</v>
      </c>
      <c r="K169" s="213"/>
    </row>
    <row r="170" spans="1:11" x14ac:dyDescent="0.25">
      <c r="A170" s="26"/>
      <c r="B170" s="187" t="s">
        <v>71</v>
      </c>
      <c r="C170" s="306" t="s">
        <v>80</v>
      </c>
      <c r="D170" s="306" t="s">
        <v>159</v>
      </c>
      <c r="E170" s="306" t="s">
        <v>23</v>
      </c>
      <c r="F170" s="306" t="s">
        <v>289</v>
      </c>
      <c r="G170" s="307" t="s">
        <v>72</v>
      </c>
      <c r="H170" s="264">
        <f>прил._3!K52</f>
        <v>30.8</v>
      </c>
      <c r="K170" s="213"/>
    </row>
    <row r="171" spans="1:11" ht="31.5" x14ac:dyDescent="0.25">
      <c r="A171" s="26"/>
      <c r="B171" s="146" t="s">
        <v>184</v>
      </c>
      <c r="C171" s="294" t="s">
        <v>182</v>
      </c>
      <c r="D171" s="294" t="s">
        <v>67</v>
      </c>
      <c r="E171" s="294" t="s">
        <v>23</v>
      </c>
      <c r="F171" s="294" t="s">
        <v>134</v>
      </c>
      <c r="G171" s="294"/>
      <c r="H171" s="265">
        <f>H174</f>
        <v>10</v>
      </c>
      <c r="K171" s="213"/>
    </row>
    <row r="172" spans="1:11" ht="31.5" x14ac:dyDescent="0.25">
      <c r="A172" s="26"/>
      <c r="B172" s="126" t="s">
        <v>185</v>
      </c>
      <c r="C172" s="196" t="s">
        <v>182</v>
      </c>
      <c r="D172" s="196" t="s">
        <v>69</v>
      </c>
      <c r="E172" s="196" t="s">
        <v>23</v>
      </c>
      <c r="F172" s="196" t="s">
        <v>134</v>
      </c>
      <c r="G172" s="196"/>
      <c r="H172" s="197">
        <f>H174</f>
        <v>10</v>
      </c>
      <c r="K172" s="213"/>
    </row>
    <row r="173" spans="1:11" ht="31.5" x14ac:dyDescent="0.25">
      <c r="A173" s="26"/>
      <c r="B173" s="126" t="s">
        <v>186</v>
      </c>
      <c r="C173" s="196" t="s">
        <v>182</v>
      </c>
      <c r="D173" s="196" t="s">
        <v>69</v>
      </c>
      <c r="E173" s="196" t="s">
        <v>23</v>
      </c>
      <c r="F173" s="196" t="s">
        <v>148</v>
      </c>
      <c r="G173" s="196"/>
      <c r="H173" s="197">
        <f>H174</f>
        <v>10</v>
      </c>
      <c r="K173" s="213"/>
    </row>
    <row r="174" spans="1:11" ht="35.25" customHeight="1" x14ac:dyDescent="0.25">
      <c r="A174" s="26"/>
      <c r="B174" s="176" t="s">
        <v>187</v>
      </c>
      <c r="C174" s="196" t="s">
        <v>182</v>
      </c>
      <c r="D174" s="196" t="s">
        <v>69</v>
      </c>
      <c r="E174" s="196" t="s">
        <v>23</v>
      </c>
      <c r="F174" s="196" t="s">
        <v>148</v>
      </c>
      <c r="G174" s="196" t="s">
        <v>82</v>
      </c>
      <c r="H174" s="197">
        <f>прил._3!K25</f>
        <v>10</v>
      </c>
      <c r="K174" s="213"/>
    </row>
    <row r="175" spans="1:11" ht="47.25" hidden="1" x14ac:dyDescent="0.25">
      <c r="A175" s="26"/>
      <c r="B175" s="176" t="s">
        <v>187</v>
      </c>
      <c r="C175" s="196" t="s">
        <v>182</v>
      </c>
      <c r="D175" s="196" t="s">
        <v>69</v>
      </c>
      <c r="E175" s="196" t="s">
        <v>23</v>
      </c>
      <c r="F175" s="196" t="s">
        <v>148</v>
      </c>
      <c r="G175" s="196" t="s">
        <v>82</v>
      </c>
      <c r="H175" s="197" t="str">
        <f>прил._3!K26</f>
        <v>86,0</v>
      </c>
      <c r="K175" s="213"/>
    </row>
    <row r="176" spans="1:11" ht="83.25" hidden="1" customHeight="1" x14ac:dyDescent="0.25">
      <c r="A176" s="26"/>
      <c r="B176" s="176" t="s">
        <v>187</v>
      </c>
      <c r="C176" s="196" t="s">
        <v>182</v>
      </c>
      <c r="D176" s="196" t="s">
        <v>69</v>
      </c>
      <c r="E176" s="196" t="s">
        <v>23</v>
      </c>
      <c r="F176" s="196" t="s">
        <v>148</v>
      </c>
      <c r="G176" s="196" t="s">
        <v>82</v>
      </c>
      <c r="H176" s="197" t="str">
        <f>прил._3!K27</f>
        <v>86,0</v>
      </c>
      <c r="K176" s="213"/>
    </row>
    <row r="177" spans="1:256" ht="47.25" hidden="1" x14ac:dyDescent="0.25">
      <c r="A177" s="26"/>
      <c r="B177" s="176" t="s">
        <v>187</v>
      </c>
      <c r="C177" s="196" t="s">
        <v>182</v>
      </c>
      <c r="D177" s="196" t="s">
        <v>69</v>
      </c>
      <c r="E177" s="196" t="s">
        <v>23</v>
      </c>
      <c r="F177" s="196" t="s">
        <v>148</v>
      </c>
      <c r="G177" s="196" t="s">
        <v>82</v>
      </c>
      <c r="H177" s="197" t="str">
        <f>прил._3!K28</f>
        <v>86,0</v>
      </c>
      <c r="K177" s="213"/>
    </row>
    <row r="178" spans="1:256" s="118" customFormat="1" ht="47.25" hidden="1" x14ac:dyDescent="0.25">
      <c r="A178" s="26"/>
      <c r="B178" s="176" t="s">
        <v>187</v>
      </c>
      <c r="C178" s="196" t="s">
        <v>182</v>
      </c>
      <c r="D178" s="196" t="s">
        <v>69</v>
      </c>
      <c r="E178" s="196" t="s">
        <v>23</v>
      </c>
      <c r="F178" s="196" t="s">
        <v>148</v>
      </c>
      <c r="G178" s="196" t="s">
        <v>82</v>
      </c>
      <c r="H178" s="197" t="str">
        <f>прил._3!K29</f>
        <v>86,0</v>
      </c>
      <c r="I178" s="119"/>
      <c r="J178" s="119"/>
      <c r="K178" s="216"/>
      <c r="L178" s="119"/>
      <c r="M178" s="119"/>
      <c r="N178" s="119"/>
      <c r="O178" s="119"/>
      <c r="P178" s="119"/>
      <c r="Q178" s="119"/>
      <c r="R178" s="119"/>
      <c r="S178" s="119"/>
      <c r="T178" s="119"/>
      <c r="U178" s="119"/>
      <c r="V178" s="119"/>
      <c r="W178" s="119"/>
      <c r="X178" s="119"/>
      <c r="Y178" s="119"/>
      <c r="Z178" s="119"/>
      <c r="AA178" s="119"/>
      <c r="AB178" s="119"/>
      <c r="AC178" s="119"/>
      <c r="AD178" s="119"/>
      <c r="AE178" s="119"/>
      <c r="AF178" s="119"/>
      <c r="AG178" s="119"/>
      <c r="AH178" s="119"/>
      <c r="AI178" s="119"/>
      <c r="AJ178" s="119"/>
      <c r="AK178" s="119"/>
      <c r="AL178" s="119"/>
      <c r="AM178" s="119"/>
      <c r="AN178" s="119"/>
      <c r="AO178" s="119"/>
      <c r="AP178" s="119"/>
      <c r="AQ178" s="119"/>
      <c r="AR178" s="119"/>
      <c r="AS178" s="119"/>
      <c r="AT178" s="119"/>
      <c r="AU178" s="119"/>
      <c r="AV178" s="119"/>
      <c r="AW178" s="119"/>
      <c r="AX178" s="119"/>
      <c r="AY178" s="119"/>
      <c r="AZ178" s="119"/>
      <c r="BA178" s="119"/>
      <c r="BB178" s="119"/>
      <c r="BC178" s="119"/>
      <c r="BD178" s="119"/>
      <c r="BE178" s="119"/>
      <c r="BF178" s="119"/>
      <c r="BG178" s="119"/>
      <c r="BH178" s="119"/>
      <c r="BI178" s="119"/>
      <c r="BJ178" s="119"/>
      <c r="BK178" s="119"/>
      <c r="BL178" s="119"/>
      <c r="BM178" s="119"/>
      <c r="BN178" s="119"/>
      <c r="BO178" s="119"/>
      <c r="BP178" s="119"/>
      <c r="BQ178" s="119"/>
      <c r="BR178" s="119"/>
      <c r="BS178" s="119"/>
      <c r="BT178" s="119"/>
      <c r="BU178" s="119"/>
      <c r="BV178" s="119"/>
      <c r="BW178" s="119"/>
      <c r="BX178" s="119"/>
      <c r="BY178" s="119"/>
      <c r="BZ178" s="119"/>
      <c r="CA178" s="119"/>
      <c r="CB178" s="119"/>
      <c r="CC178" s="119"/>
      <c r="CD178" s="119"/>
      <c r="CE178" s="119"/>
      <c r="CF178" s="119"/>
      <c r="CG178" s="119"/>
      <c r="CH178" s="119"/>
      <c r="CI178" s="119"/>
      <c r="CJ178" s="119"/>
      <c r="CK178" s="119"/>
      <c r="CL178" s="119"/>
      <c r="CM178" s="119"/>
      <c r="CN178" s="119"/>
      <c r="CO178" s="119"/>
      <c r="CP178" s="119"/>
      <c r="CQ178" s="119"/>
      <c r="CR178" s="119"/>
      <c r="CS178" s="119"/>
      <c r="CT178" s="119"/>
      <c r="CU178" s="119"/>
      <c r="CV178" s="119"/>
      <c r="CW178" s="119"/>
      <c r="CX178" s="119"/>
      <c r="CY178" s="119"/>
      <c r="CZ178" s="119"/>
      <c r="DA178" s="119"/>
      <c r="DB178" s="119"/>
      <c r="DC178" s="119"/>
      <c r="DD178" s="119"/>
      <c r="DE178" s="119"/>
      <c r="DF178" s="119"/>
      <c r="DG178" s="119"/>
      <c r="DH178" s="119"/>
      <c r="DI178" s="119"/>
      <c r="DJ178" s="119"/>
      <c r="DK178" s="119"/>
      <c r="DL178" s="119"/>
      <c r="DM178" s="119"/>
      <c r="DN178" s="119"/>
      <c r="DO178" s="119"/>
      <c r="DP178" s="119"/>
      <c r="DQ178" s="119"/>
      <c r="DR178" s="119"/>
      <c r="DS178" s="119"/>
      <c r="DT178" s="119"/>
      <c r="DU178" s="119"/>
      <c r="DV178" s="119"/>
      <c r="DW178" s="119"/>
      <c r="DX178" s="119"/>
      <c r="DY178" s="119"/>
      <c r="DZ178" s="119"/>
      <c r="EA178" s="119"/>
      <c r="EB178" s="119"/>
      <c r="EC178" s="119"/>
      <c r="ED178" s="119"/>
      <c r="EE178" s="119"/>
      <c r="EF178" s="119"/>
      <c r="EG178" s="119"/>
      <c r="EH178" s="119"/>
      <c r="EI178" s="119"/>
      <c r="EJ178" s="119"/>
      <c r="EK178" s="119"/>
      <c r="EL178" s="119"/>
      <c r="EM178" s="119"/>
      <c r="EN178" s="119"/>
      <c r="EO178" s="119"/>
      <c r="EP178" s="119"/>
      <c r="EQ178" s="119"/>
      <c r="ER178" s="119"/>
      <c r="ES178" s="119"/>
      <c r="ET178" s="119"/>
      <c r="EU178" s="119"/>
      <c r="EV178" s="119"/>
      <c r="EW178" s="119"/>
      <c r="EX178" s="119"/>
      <c r="EY178" s="119"/>
      <c r="EZ178" s="119"/>
      <c r="FA178" s="119"/>
      <c r="FB178" s="119"/>
      <c r="FC178" s="119"/>
      <c r="FD178" s="119"/>
      <c r="FE178" s="119"/>
      <c r="FF178" s="119"/>
      <c r="FG178" s="119"/>
      <c r="FH178" s="119"/>
      <c r="FI178" s="119"/>
      <c r="FJ178" s="119"/>
      <c r="FK178" s="119"/>
      <c r="FL178" s="119"/>
      <c r="FM178" s="119"/>
      <c r="FN178" s="119"/>
      <c r="FO178" s="119"/>
      <c r="FP178" s="119"/>
      <c r="FQ178" s="119"/>
      <c r="FR178" s="119"/>
      <c r="FS178" s="119"/>
      <c r="FT178" s="119"/>
      <c r="FU178" s="119"/>
      <c r="FV178" s="119"/>
      <c r="FW178" s="119"/>
      <c r="FX178" s="119"/>
      <c r="FY178" s="119"/>
      <c r="FZ178" s="119"/>
      <c r="GA178" s="119"/>
      <c r="GB178" s="119"/>
      <c r="GC178" s="119"/>
      <c r="GD178" s="119"/>
      <c r="GE178" s="119"/>
      <c r="GF178" s="119"/>
      <c r="GG178" s="119"/>
      <c r="GH178" s="119"/>
      <c r="GI178" s="119"/>
      <c r="GJ178" s="119"/>
      <c r="GK178" s="119"/>
      <c r="GL178" s="119"/>
      <c r="GM178" s="119"/>
      <c r="GN178" s="119"/>
      <c r="GO178" s="119"/>
      <c r="GP178" s="119"/>
      <c r="GQ178" s="119"/>
      <c r="GR178" s="119"/>
      <c r="GS178" s="119"/>
      <c r="GT178" s="119"/>
      <c r="GU178" s="119"/>
      <c r="GV178" s="119"/>
      <c r="GW178" s="119"/>
      <c r="GX178" s="119"/>
      <c r="GY178" s="119"/>
      <c r="GZ178" s="119"/>
      <c r="HA178" s="119"/>
      <c r="HB178" s="119"/>
      <c r="HC178" s="119"/>
      <c r="HD178" s="119"/>
      <c r="HE178" s="119"/>
      <c r="HF178" s="119"/>
      <c r="HG178" s="119"/>
      <c r="HH178" s="119"/>
      <c r="HI178" s="119"/>
      <c r="HJ178" s="119"/>
      <c r="HK178" s="119"/>
      <c r="HL178" s="119"/>
      <c r="HM178" s="119"/>
      <c r="HN178" s="119"/>
      <c r="HO178" s="119"/>
      <c r="HP178" s="119"/>
      <c r="HQ178" s="119"/>
      <c r="HR178" s="119"/>
      <c r="HS178" s="119"/>
      <c r="HT178" s="119"/>
      <c r="HU178" s="119"/>
      <c r="HV178" s="119"/>
      <c r="HW178" s="119"/>
      <c r="HX178" s="119"/>
      <c r="HY178" s="119"/>
      <c r="HZ178" s="119"/>
      <c r="IA178" s="119"/>
      <c r="IB178" s="119"/>
      <c r="IC178" s="119"/>
      <c r="ID178" s="119"/>
      <c r="IE178" s="119"/>
      <c r="IF178" s="119"/>
      <c r="IG178" s="119"/>
      <c r="IH178" s="119"/>
      <c r="II178" s="119"/>
      <c r="IJ178" s="119"/>
      <c r="IK178" s="119"/>
      <c r="IL178" s="119"/>
      <c r="IM178" s="119"/>
      <c r="IN178" s="119"/>
      <c r="IO178" s="119"/>
      <c r="IP178" s="119"/>
      <c r="IQ178" s="119"/>
      <c r="IR178" s="119"/>
      <c r="IS178" s="119"/>
      <c r="IT178" s="119"/>
      <c r="IU178" s="119"/>
      <c r="IV178" s="119"/>
    </row>
    <row r="179" spans="1:256" customFormat="1" ht="43.5" hidden="1" customHeight="1" x14ac:dyDescent="0.25">
      <c r="A179" s="26"/>
      <c r="B179" s="176" t="s">
        <v>187</v>
      </c>
      <c r="C179" s="196" t="s">
        <v>182</v>
      </c>
      <c r="D179" s="196" t="s">
        <v>69</v>
      </c>
      <c r="E179" s="196" t="s">
        <v>23</v>
      </c>
      <c r="F179" s="196" t="s">
        <v>148</v>
      </c>
      <c r="G179" s="196" t="s">
        <v>82</v>
      </c>
      <c r="H179" s="197" t="str">
        <f>прил._3!K30</f>
        <v>86,0</v>
      </c>
      <c r="I179" s="120"/>
      <c r="J179" s="120"/>
      <c r="K179" s="217"/>
      <c r="L179" s="120"/>
      <c r="M179" s="120"/>
      <c r="N179" s="120"/>
      <c r="O179" s="120"/>
      <c r="P179" s="120"/>
      <c r="Q179" s="120"/>
      <c r="R179" s="120"/>
      <c r="S179" s="120"/>
      <c r="T179" s="120"/>
      <c r="U179" s="120"/>
      <c r="V179" s="120"/>
      <c r="W179" s="120"/>
      <c r="X179" s="120"/>
      <c r="Y179" s="120"/>
      <c r="Z179" s="120"/>
      <c r="AA179" s="120"/>
      <c r="AB179" s="120"/>
      <c r="AC179" s="120"/>
      <c r="AD179" s="120"/>
      <c r="AE179" s="120"/>
      <c r="AF179" s="120"/>
      <c r="AG179" s="120"/>
      <c r="AH179" s="120"/>
      <c r="AI179" s="120"/>
      <c r="AJ179" s="120"/>
      <c r="AK179" s="120"/>
      <c r="AL179" s="120"/>
      <c r="AM179" s="120"/>
      <c r="AN179" s="120"/>
      <c r="AO179" s="120"/>
      <c r="AP179" s="120"/>
      <c r="AQ179" s="120"/>
      <c r="AR179" s="120"/>
      <c r="AS179" s="120"/>
      <c r="AT179" s="120"/>
      <c r="AU179" s="120"/>
      <c r="AV179" s="120"/>
      <c r="AW179" s="120"/>
      <c r="AX179" s="120"/>
      <c r="AY179" s="120"/>
      <c r="AZ179" s="120"/>
      <c r="BA179" s="120"/>
      <c r="BB179" s="120"/>
      <c r="BC179" s="120"/>
      <c r="BD179" s="120"/>
      <c r="BE179" s="120"/>
      <c r="BF179" s="120"/>
      <c r="BG179" s="120"/>
      <c r="BH179" s="120"/>
      <c r="BI179" s="120"/>
      <c r="BJ179" s="120"/>
      <c r="BK179" s="120"/>
      <c r="BL179" s="120"/>
      <c r="BM179" s="120"/>
      <c r="BN179" s="120"/>
      <c r="BO179" s="120"/>
      <c r="BP179" s="120"/>
      <c r="BQ179" s="120"/>
      <c r="BR179" s="120"/>
      <c r="BS179" s="120"/>
      <c r="BT179" s="120"/>
      <c r="BU179" s="120"/>
      <c r="BV179" s="120"/>
      <c r="BW179" s="120"/>
      <c r="BX179" s="120"/>
      <c r="BY179" s="120"/>
      <c r="BZ179" s="120"/>
      <c r="CA179" s="120"/>
      <c r="CB179" s="120"/>
      <c r="CC179" s="120"/>
      <c r="CD179" s="120"/>
      <c r="CE179" s="120"/>
      <c r="CF179" s="120"/>
      <c r="CG179" s="120"/>
      <c r="CH179" s="120"/>
      <c r="CI179" s="120"/>
      <c r="CJ179" s="120"/>
      <c r="CK179" s="120"/>
      <c r="CL179" s="120"/>
      <c r="CM179" s="120"/>
      <c r="CN179" s="120"/>
      <c r="CO179" s="120"/>
      <c r="CP179" s="120"/>
      <c r="CQ179" s="120"/>
      <c r="CR179" s="120"/>
      <c r="CS179" s="120"/>
      <c r="CT179" s="120"/>
      <c r="CU179" s="120"/>
      <c r="CV179" s="120"/>
      <c r="CW179" s="120"/>
      <c r="CX179" s="120"/>
      <c r="CY179" s="120"/>
      <c r="CZ179" s="120"/>
      <c r="DA179" s="120"/>
      <c r="DB179" s="120"/>
      <c r="DC179" s="120"/>
      <c r="DD179" s="120"/>
      <c r="DE179" s="120"/>
      <c r="DF179" s="120"/>
      <c r="DG179" s="120"/>
      <c r="DH179" s="120"/>
      <c r="DI179" s="120"/>
      <c r="DJ179" s="120"/>
      <c r="DK179" s="120"/>
      <c r="DL179" s="120"/>
      <c r="DM179" s="120"/>
      <c r="DN179" s="120"/>
      <c r="DO179" s="120"/>
      <c r="DP179" s="120"/>
      <c r="DQ179" s="120"/>
      <c r="DR179" s="120"/>
      <c r="DS179" s="120"/>
      <c r="DT179" s="120"/>
      <c r="DU179" s="120"/>
      <c r="DV179" s="120"/>
      <c r="DW179" s="120"/>
      <c r="DX179" s="120"/>
      <c r="DY179" s="120"/>
      <c r="DZ179" s="120"/>
      <c r="EA179" s="120"/>
      <c r="EB179" s="120"/>
      <c r="EC179" s="120"/>
      <c r="ED179" s="120"/>
      <c r="EE179" s="120"/>
      <c r="EF179" s="120"/>
      <c r="EG179" s="120"/>
      <c r="EH179" s="120"/>
      <c r="EI179" s="120"/>
      <c r="EJ179" s="120"/>
      <c r="EK179" s="120"/>
      <c r="EL179" s="120"/>
      <c r="EM179" s="120"/>
      <c r="EN179" s="120"/>
      <c r="EO179" s="120"/>
      <c r="EP179" s="120"/>
      <c r="EQ179" s="120"/>
      <c r="ER179" s="120"/>
      <c r="ES179" s="120"/>
      <c r="ET179" s="120"/>
      <c r="EU179" s="120"/>
      <c r="EV179" s="120"/>
      <c r="EW179" s="120"/>
      <c r="EX179" s="120"/>
      <c r="EY179" s="120"/>
      <c r="EZ179" s="120"/>
      <c r="FA179" s="120"/>
      <c r="FB179" s="120"/>
      <c r="FC179" s="120"/>
      <c r="FD179" s="120"/>
      <c r="FE179" s="120"/>
      <c r="FF179" s="120"/>
      <c r="FG179" s="120"/>
      <c r="FH179" s="120"/>
      <c r="FI179" s="120"/>
      <c r="FJ179" s="120"/>
      <c r="FK179" s="120"/>
      <c r="FL179" s="120"/>
      <c r="FM179" s="120"/>
      <c r="FN179" s="120"/>
      <c r="FO179" s="120"/>
      <c r="FP179" s="120"/>
      <c r="FQ179" s="120"/>
      <c r="FR179" s="120"/>
      <c r="FS179" s="120"/>
      <c r="FT179" s="120"/>
      <c r="FU179" s="120"/>
      <c r="FV179" s="120"/>
      <c r="FW179" s="120"/>
      <c r="FX179" s="120"/>
      <c r="FY179" s="120"/>
      <c r="FZ179" s="120"/>
      <c r="GA179" s="120"/>
      <c r="GB179" s="120"/>
      <c r="GC179" s="120"/>
      <c r="GD179" s="120"/>
      <c r="GE179" s="120"/>
      <c r="GF179" s="120"/>
      <c r="GG179" s="120"/>
      <c r="GH179" s="120"/>
      <c r="GI179" s="120"/>
      <c r="GJ179" s="120"/>
      <c r="GK179" s="120"/>
      <c r="GL179" s="120"/>
      <c r="GM179" s="120"/>
      <c r="GN179" s="120"/>
      <c r="GO179" s="120"/>
      <c r="GP179" s="120"/>
      <c r="GQ179" s="120"/>
      <c r="GR179" s="120"/>
      <c r="GS179" s="120"/>
      <c r="GT179" s="120"/>
      <c r="GU179" s="120"/>
      <c r="GV179" s="120"/>
      <c r="GW179" s="120"/>
      <c r="GX179" s="120"/>
      <c r="GY179" s="120"/>
      <c r="GZ179" s="120"/>
      <c r="HA179" s="120"/>
      <c r="HB179" s="120"/>
      <c r="HC179" s="120"/>
      <c r="HD179" s="120"/>
      <c r="HE179" s="120"/>
      <c r="HF179" s="120"/>
      <c r="HG179" s="120"/>
      <c r="HH179" s="120"/>
      <c r="HI179" s="120"/>
      <c r="HJ179" s="120"/>
      <c r="HK179" s="120"/>
      <c r="HL179" s="120"/>
      <c r="HM179" s="120"/>
      <c r="HN179" s="120"/>
      <c r="HO179" s="120"/>
      <c r="HP179" s="120"/>
      <c r="HQ179" s="120"/>
      <c r="HR179" s="120"/>
      <c r="HS179" s="120"/>
      <c r="HT179" s="120"/>
      <c r="HU179" s="120"/>
      <c r="HV179" s="120"/>
      <c r="HW179" s="120"/>
      <c r="HX179" s="120"/>
      <c r="HY179" s="120"/>
      <c r="HZ179" s="120"/>
      <c r="IA179" s="120"/>
      <c r="IB179" s="120"/>
      <c r="IC179" s="120"/>
      <c r="ID179" s="120"/>
      <c r="IE179" s="120"/>
      <c r="IF179" s="120"/>
      <c r="IG179" s="120"/>
      <c r="IH179" s="120"/>
      <c r="II179" s="120"/>
      <c r="IJ179" s="120"/>
      <c r="IK179" s="120"/>
      <c r="IL179" s="120"/>
      <c r="IM179" s="120"/>
      <c r="IN179" s="120"/>
      <c r="IO179" s="120"/>
      <c r="IP179" s="120"/>
      <c r="IQ179" s="120"/>
      <c r="IR179" s="120"/>
      <c r="IS179" s="120"/>
      <c r="IT179" s="120"/>
      <c r="IU179" s="120"/>
      <c r="IV179" s="120"/>
    </row>
    <row r="180" spans="1:256" customFormat="1" ht="47.25" hidden="1" x14ac:dyDescent="0.25">
      <c r="A180" s="26"/>
      <c r="B180" s="176" t="s">
        <v>187</v>
      </c>
      <c r="C180" s="196" t="s">
        <v>182</v>
      </c>
      <c r="D180" s="196" t="s">
        <v>69</v>
      </c>
      <c r="E180" s="196" t="s">
        <v>23</v>
      </c>
      <c r="F180" s="196" t="s">
        <v>148</v>
      </c>
      <c r="G180" s="196" t="s">
        <v>82</v>
      </c>
      <c r="H180" s="197">
        <f>прил._3!K31</f>
        <v>49787.700000000004</v>
      </c>
      <c r="I180" s="120"/>
      <c r="J180" s="120"/>
      <c r="K180" s="217"/>
      <c r="L180" s="120"/>
      <c r="M180" s="120"/>
      <c r="N180" s="120"/>
      <c r="O180" s="120"/>
      <c r="P180" s="120"/>
      <c r="Q180" s="120"/>
      <c r="R180" s="120"/>
      <c r="S180" s="120"/>
      <c r="T180" s="120"/>
      <c r="U180" s="120"/>
      <c r="V180" s="120"/>
      <c r="W180" s="120"/>
      <c r="X180" s="120"/>
      <c r="Y180" s="120"/>
      <c r="Z180" s="120"/>
      <c r="AA180" s="120"/>
      <c r="AB180" s="120"/>
      <c r="AC180" s="120"/>
      <c r="AD180" s="120"/>
      <c r="AE180" s="120"/>
      <c r="AF180" s="120"/>
      <c r="AG180" s="120"/>
      <c r="AH180" s="120"/>
      <c r="AI180" s="120"/>
      <c r="AJ180" s="120"/>
      <c r="AK180" s="120"/>
      <c r="AL180" s="120"/>
      <c r="AM180" s="120"/>
      <c r="AN180" s="120"/>
      <c r="AO180" s="120"/>
      <c r="AP180" s="120"/>
      <c r="AQ180" s="120"/>
      <c r="AR180" s="120"/>
      <c r="AS180" s="120"/>
      <c r="AT180" s="120"/>
      <c r="AU180" s="120"/>
      <c r="AV180" s="120"/>
      <c r="AW180" s="120"/>
      <c r="AX180" s="120"/>
      <c r="AY180" s="120"/>
      <c r="AZ180" s="120"/>
      <c r="BA180" s="120"/>
      <c r="BB180" s="120"/>
      <c r="BC180" s="120"/>
      <c r="BD180" s="120"/>
      <c r="BE180" s="120"/>
      <c r="BF180" s="120"/>
      <c r="BG180" s="120"/>
      <c r="BH180" s="120"/>
      <c r="BI180" s="120"/>
      <c r="BJ180" s="120"/>
      <c r="BK180" s="120"/>
      <c r="BL180" s="120"/>
      <c r="BM180" s="120"/>
      <c r="BN180" s="120"/>
      <c r="BO180" s="120"/>
      <c r="BP180" s="120"/>
      <c r="BQ180" s="120"/>
      <c r="BR180" s="120"/>
      <c r="BS180" s="120"/>
      <c r="BT180" s="120"/>
      <c r="BU180" s="120"/>
      <c r="BV180" s="120"/>
      <c r="BW180" s="120"/>
      <c r="BX180" s="120"/>
      <c r="BY180" s="120"/>
      <c r="BZ180" s="120"/>
      <c r="CA180" s="120"/>
      <c r="CB180" s="120"/>
      <c r="CC180" s="120"/>
      <c r="CD180" s="120"/>
      <c r="CE180" s="120"/>
      <c r="CF180" s="120"/>
      <c r="CG180" s="120"/>
      <c r="CH180" s="120"/>
      <c r="CI180" s="120"/>
      <c r="CJ180" s="120"/>
      <c r="CK180" s="120"/>
      <c r="CL180" s="120"/>
      <c r="CM180" s="120"/>
      <c r="CN180" s="120"/>
      <c r="CO180" s="120"/>
      <c r="CP180" s="120"/>
      <c r="CQ180" s="120"/>
      <c r="CR180" s="120"/>
      <c r="CS180" s="120"/>
      <c r="CT180" s="120"/>
      <c r="CU180" s="120"/>
      <c r="CV180" s="120"/>
      <c r="CW180" s="120"/>
      <c r="CX180" s="120"/>
      <c r="CY180" s="120"/>
      <c r="CZ180" s="120"/>
      <c r="DA180" s="120"/>
      <c r="DB180" s="120"/>
      <c r="DC180" s="120"/>
      <c r="DD180" s="120"/>
      <c r="DE180" s="120"/>
      <c r="DF180" s="120"/>
      <c r="DG180" s="120"/>
      <c r="DH180" s="120"/>
      <c r="DI180" s="120"/>
      <c r="DJ180" s="120"/>
      <c r="DK180" s="120"/>
      <c r="DL180" s="120"/>
      <c r="DM180" s="120"/>
      <c r="DN180" s="120"/>
      <c r="DO180" s="120"/>
      <c r="DP180" s="120"/>
      <c r="DQ180" s="120"/>
      <c r="DR180" s="120"/>
      <c r="DS180" s="120"/>
      <c r="DT180" s="120"/>
      <c r="DU180" s="120"/>
      <c r="DV180" s="120"/>
      <c r="DW180" s="120"/>
      <c r="DX180" s="120"/>
      <c r="DY180" s="120"/>
      <c r="DZ180" s="120"/>
      <c r="EA180" s="120"/>
      <c r="EB180" s="120"/>
      <c r="EC180" s="120"/>
      <c r="ED180" s="120"/>
      <c r="EE180" s="120"/>
      <c r="EF180" s="120"/>
      <c r="EG180" s="120"/>
      <c r="EH180" s="120"/>
      <c r="EI180" s="120"/>
      <c r="EJ180" s="120"/>
      <c r="EK180" s="120"/>
      <c r="EL180" s="120"/>
      <c r="EM180" s="120"/>
      <c r="EN180" s="120"/>
      <c r="EO180" s="120"/>
      <c r="EP180" s="120"/>
      <c r="EQ180" s="120"/>
      <c r="ER180" s="120"/>
      <c r="ES180" s="120"/>
      <c r="ET180" s="120"/>
      <c r="EU180" s="120"/>
      <c r="EV180" s="120"/>
      <c r="EW180" s="120"/>
      <c r="EX180" s="120"/>
      <c r="EY180" s="120"/>
      <c r="EZ180" s="120"/>
      <c r="FA180" s="120"/>
      <c r="FB180" s="120"/>
      <c r="FC180" s="120"/>
      <c r="FD180" s="120"/>
      <c r="FE180" s="120"/>
      <c r="FF180" s="120"/>
      <c r="FG180" s="120"/>
      <c r="FH180" s="120"/>
      <c r="FI180" s="120"/>
      <c r="FJ180" s="120"/>
      <c r="FK180" s="120"/>
      <c r="FL180" s="120"/>
      <c r="FM180" s="120"/>
      <c r="FN180" s="120"/>
      <c r="FO180" s="120"/>
      <c r="FP180" s="120"/>
      <c r="FQ180" s="120"/>
      <c r="FR180" s="120"/>
      <c r="FS180" s="120"/>
      <c r="FT180" s="120"/>
      <c r="FU180" s="120"/>
      <c r="FV180" s="120"/>
      <c r="FW180" s="120"/>
      <c r="FX180" s="120"/>
      <c r="FY180" s="120"/>
      <c r="FZ180" s="120"/>
      <c r="GA180" s="120"/>
      <c r="GB180" s="120"/>
      <c r="GC180" s="120"/>
      <c r="GD180" s="120"/>
      <c r="GE180" s="120"/>
      <c r="GF180" s="120"/>
      <c r="GG180" s="120"/>
      <c r="GH180" s="120"/>
      <c r="GI180" s="120"/>
      <c r="GJ180" s="120"/>
      <c r="GK180" s="120"/>
      <c r="GL180" s="120"/>
      <c r="GM180" s="120"/>
      <c r="GN180" s="120"/>
      <c r="GO180" s="120"/>
      <c r="GP180" s="120"/>
      <c r="GQ180" s="120"/>
      <c r="GR180" s="120"/>
      <c r="GS180" s="120"/>
      <c r="GT180" s="120"/>
      <c r="GU180" s="120"/>
      <c r="GV180" s="120"/>
      <c r="GW180" s="120"/>
      <c r="GX180" s="120"/>
      <c r="GY180" s="120"/>
      <c r="GZ180" s="120"/>
      <c r="HA180" s="120"/>
      <c r="HB180" s="120"/>
      <c r="HC180" s="120"/>
      <c r="HD180" s="120"/>
      <c r="HE180" s="120"/>
      <c r="HF180" s="120"/>
      <c r="HG180" s="120"/>
      <c r="HH180" s="120"/>
      <c r="HI180" s="120"/>
      <c r="HJ180" s="120"/>
      <c r="HK180" s="120"/>
      <c r="HL180" s="120"/>
      <c r="HM180" s="120"/>
      <c r="HN180" s="120"/>
      <c r="HO180" s="120"/>
      <c r="HP180" s="120"/>
      <c r="HQ180" s="120"/>
      <c r="HR180" s="120"/>
      <c r="HS180" s="120"/>
      <c r="HT180" s="120"/>
      <c r="HU180" s="120"/>
      <c r="HV180" s="120"/>
      <c r="HW180" s="120"/>
      <c r="HX180" s="120"/>
      <c r="HY180" s="120"/>
      <c r="HZ180" s="120"/>
      <c r="IA180" s="120"/>
      <c r="IB180" s="120"/>
      <c r="IC180" s="120"/>
      <c r="ID180" s="120"/>
      <c r="IE180" s="120"/>
      <c r="IF180" s="120"/>
      <c r="IG180" s="120"/>
      <c r="IH180" s="120"/>
      <c r="II180" s="120"/>
      <c r="IJ180" s="120"/>
      <c r="IK180" s="120"/>
      <c r="IL180" s="120"/>
      <c r="IM180" s="120"/>
      <c r="IN180" s="120"/>
      <c r="IO180" s="120"/>
      <c r="IP180" s="120"/>
      <c r="IQ180" s="120"/>
      <c r="IR180" s="120"/>
      <c r="IS180" s="120"/>
      <c r="IT180" s="120"/>
      <c r="IU180" s="120"/>
      <c r="IV180" s="120"/>
    </row>
    <row r="181" spans="1:256" customFormat="1" ht="47.25" hidden="1" x14ac:dyDescent="0.25">
      <c r="A181" s="26"/>
      <c r="B181" s="176" t="s">
        <v>187</v>
      </c>
      <c r="C181" s="196" t="s">
        <v>182</v>
      </c>
      <c r="D181" s="196" t="s">
        <v>69</v>
      </c>
      <c r="E181" s="196" t="s">
        <v>23</v>
      </c>
      <c r="F181" s="196" t="s">
        <v>148</v>
      </c>
      <c r="G181" s="196" t="s">
        <v>82</v>
      </c>
      <c r="H181" s="197">
        <f>прил._3!K32</f>
        <v>9571.6999999999989</v>
      </c>
      <c r="I181" s="120"/>
      <c r="J181" s="120"/>
      <c r="K181" s="217"/>
      <c r="L181" s="120"/>
      <c r="M181" s="120"/>
      <c r="N181" s="120"/>
      <c r="O181" s="120"/>
      <c r="P181" s="120"/>
      <c r="Q181" s="120"/>
      <c r="R181" s="120"/>
      <c r="S181" s="120"/>
      <c r="T181" s="120"/>
      <c r="U181" s="120"/>
      <c r="V181" s="120"/>
      <c r="W181" s="120"/>
      <c r="X181" s="120"/>
      <c r="Y181" s="120"/>
      <c r="Z181" s="120"/>
      <c r="AA181" s="120"/>
      <c r="AB181" s="120"/>
      <c r="AC181" s="120"/>
      <c r="AD181" s="120"/>
      <c r="AE181" s="120"/>
      <c r="AF181" s="120"/>
      <c r="AG181" s="120"/>
      <c r="AH181" s="120"/>
      <c r="AI181" s="120"/>
      <c r="AJ181" s="120"/>
      <c r="AK181" s="120"/>
      <c r="AL181" s="120"/>
      <c r="AM181" s="120"/>
      <c r="AN181" s="120"/>
      <c r="AO181" s="120"/>
      <c r="AP181" s="120"/>
      <c r="AQ181" s="120"/>
      <c r="AR181" s="120"/>
      <c r="AS181" s="120"/>
      <c r="AT181" s="120"/>
      <c r="AU181" s="120"/>
      <c r="AV181" s="120"/>
      <c r="AW181" s="120"/>
      <c r="AX181" s="120"/>
      <c r="AY181" s="120"/>
      <c r="AZ181" s="120"/>
      <c r="BA181" s="120"/>
      <c r="BB181" s="120"/>
      <c r="BC181" s="120"/>
      <c r="BD181" s="120"/>
      <c r="BE181" s="120"/>
      <c r="BF181" s="120"/>
      <c r="BG181" s="120"/>
      <c r="BH181" s="120"/>
      <c r="BI181" s="120"/>
      <c r="BJ181" s="120"/>
      <c r="BK181" s="120"/>
      <c r="BL181" s="120"/>
      <c r="BM181" s="120"/>
      <c r="BN181" s="120"/>
      <c r="BO181" s="120"/>
      <c r="BP181" s="120"/>
      <c r="BQ181" s="120"/>
      <c r="BR181" s="120"/>
      <c r="BS181" s="120"/>
      <c r="BT181" s="120"/>
      <c r="BU181" s="120"/>
      <c r="BV181" s="120"/>
      <c r="BW181" s="120"/>
      <c r="BX181" s="120"/>
      <c r="BY181" s="120"/>
      <c r="BZ181" s="120"/>
      <c r="CA181" s="120"/>
      <c r="CB181" s="120"/>
      <c r="CC181" s="120"/>
      <c r="CD181" s="120"/>
      <c r="CE181" s="120"/>
      <c r="CF181" s="120"/>
      <c r="CG181" s="120"/>
      <c r="CH181" s="120"/>
      <c r="CI181" s="120"/>
      <c r="CJ181" s="120"/>
      <c r="CK181" s="120"/>
      <c r="CL181" s="120"/>
      <c r="CM181" s="120"/>
      <c r="CN181" s="120"/>
      <c r="CO181" s="120"/>
      <c r="CP181" s="120"/>
      <c r="CQ181" s="120"/>
      <c r="CR181" s="120"/>
      <c r="CS181" s="120"/>
      <c r="CT181" s="120"/>
      <c r="CU181" s="120"/>
      <c r="CV181" s="120"/>
      <c r="CW181" s="120"/>
      <c r="CX181" s="120"/>
      <c r="CY181" s="120"/>
      <c r="CZ181" s="120"/>
      <c r="DA181" s="120"/>
      <c r="DB181" s="120"/>
      <c r="DC181" s="120"/>
      <c r="DD181" s="120"/>
      <c r="DE181" s="120"/>
      <c r="DF181" s="120"/>
      <c r="DG181" s="120"/>
      <c r="DH181" s="120"/>
      <c r="DI181" s="120"/>
      <c r="DJ181" s="120"/>
      <c r="DK181" s="120"/>
      <c r="DL181" s="120"/>
      <c r="DM181" s="120"/>
      <c r="DN181" s="120"/>
      <c r="DO181" s="120"/>
      <c r="DP181" s="120"/>
      <c r="DQ181" s="120"/>
      <c r="DR181" s="120"/>
      <c r="DS181" s="120"/>
      <c r="DT181" s="120"/>
      <c r="DU181" s="120"/>
      <c r="DV181" s="120"/>
      <c r="DW181" s="120"/>
      <c r="DX181" s="120"/>
      <c r="DY181" s="120"/>
      <c r="DZ181" s="120"/>
      <c r="EA181" s="120"/>
      <c r="EB181" s="120"/>
      <c r="EC181" s="120"/>
      <c r="ED181" s="120"/>
      <c r="EE181" s="120"/>
      <c r="EF181" s="120"/>
      <c r="EG181" s="120"/>
      <c r="EH181" s="120"/>
      <c r="EI181" s="120"/>
      <c r="EJ181" s="120"/>
      <c r="EK181" s="120"/>
      <c r="EL181" s="120"/>
      <c r="EM181" s="120"/>
      <c r="EN181" s="120"/>
      <c r="EO181" s="120"/>
      <c r="EP181" s="120"/>
      <c r="EQ181" s="120"/>
      <c r="ER181" s="120"/>
      <c r="ES181" s="120"/>
      <c r="ET181" s="120"/>
      <c r="EU181" s="120"/>
      <c r="EV181" s="120"/>
      <c r="EW181" s="120"/>
      <c r="EX181" s="120"/>
      <c r="EY181" s="120"/>
      <c r="EZ181" s="120"/>
      <c r="FA181" s="120"/>
      <c r="FB181" s="120"/>
      <c r="FC181" s="120"/>
      <c r="FD181" s="120"/>
      <c r="FE181" s="120"/>
      <c r="FF181" s="120"/>
      <c r="FG181" s="120"/>
      <c r="FH181" s="120"/>
      <c r="FI181" s="120"/>
      <c r="FJ181" s="120"/>
      <c r="FK181" s="120"/>
      <c r="FL181" s="120"/>
      <c r="FM181" s="120"/>
      <c r="FN181" s="120"/>
      <c r="FO181" s="120"/>
      <c r="FP181" s="120"/>
      <c r="FQ181" s="120"/>
      <c r="FR181" s="120"/>
      <c r="FS181" s="120"/>
      <c r="FT181" s="120"/>
      <c r="FU181" s="120"/>
      <c r="FV181" s="120"/>
      <c r="FW181" s="120"/>
      <c r="FX181" s="120"/>
      <c r="FY181" s="120"/>
      <c r="FZ181" s="120"/>
      <c r="GA181" s="120"/>
      <c r="GB181" s="120"/>
      <c r="GC181" s="120"/>
      <c r="GD181" s="120"/>
      <c r="GE181" s="120"/>
      <c r="GF181" s="120"/>
      <c r="GG181" s="120"/>
      <c r="GH181" s="120"/>
      <c r="GI181" s="120"/>
      <c r="GJ181" s="120"/>
      <c r="GK181" s="120"/>
      <c r="GL181" s="120"/>
      <c r="GM181" s="120"/>
      <c r="GN181" s="120"/>
      <c r="GO181" s="120"/>
      <c r="GP181" s="120"/>
      <c r="GQ181" s="120"/>
      <c r="GR181" s="120"/>
      <c r="GS181" s="120"/>
      <c r="GT181" s="120"/>
      <c r="GU181" s="120"/>
      <c r="GV181" s="120"/>
      <c r="GW181" s="120"/>
      <c r="GX181" s="120"/>
      <c r="GY181" s="120"/>
      <c r="GZ181" s="120"/>
      <c r="HA181" s="120"/>
      <c r="HB181" s="120"/>
      <c r="HC181" s="120"/>
      <c r="HD181" s="120"/>
      <c r="HE181" s="120"/>
      <c r="HF181" s="120"/>
      <c r="HG181" s="120"/>
      <c r="HH181" s="120"/>
      <c r="HI181" s="120"/>
      <c r="HJ181" s="120"/>
      <c r="HK181" s="120"/>
      <c r="HL181" s="120"/>
      <c r="HM181" s="120"/>
      <c r="HN181" s="120"/>
      <c r="HO181" s="120"/>
      <c r="HP181" s="120"/>
      <c r="HQ181" s="120"/>
      <c r="HR181" s="120"/>
      <c r="HS181" s="120"/>
      <c r="HT181" s="120"/>
      <c r="HU181" s="120"/>
      <c r="HV181" s="120"/>
      <c r="HW181" s="120"/>
      <c r="HX181" s="120"/>
      <c r="HY181" s="120"/>
      <c r="HZ181" s="120"/>
      <c r="IA181" s="120"/>
      <c r="IB181" s="120"/>
      <c r="IC181" s="120"/>
      <c r="ID181" s="120"/>
      <c r="IE181" s="120"/>
      <c r="IF181" s="120"/>
      <c r="IG181" s="120"/>
      <c r="IH181" s="120"/>
      <c r="II181" s="120"/>
      <c r="IJ181" s="120"/>
      <c r="IK181" s="120"/>
      <c r="IL181" s="120"/>
      <c r="IM181" s="120"/>
      <c r="IN181" s="120"/>
      <c r="IO181" s="120"/>
      <c r="IP181" s="120"/>
      <c r="IQ181" s="120"/>
      <c r="IR181" s="120"/>
      <c r="IS181" s="120"/>
      <c r="IT181" s="120"/>
      <c r="IU181" s="120"/>
      <c r="IV181" s="120"/>
    </row>
    <row r="182" spans="1:256" customFormat="1" ht="33.75" customHeight="1" x14ac:dyDescent="0.25">
      <c r="A182" s="26"/>
      <c r="B182" s="176" t="str">
        <f>прил._3!B195</f>
        <v>Обслуживание государственного (муниципального) внутреннего долга</v>
      </c>
      <c r="C182" s="294" t="str">
        <f>прил._3!F196</f>
        <v>54</v>
      </c>
      <c r="D182" s="294" t="str">
        <f>прил._3!G196</f>
        <v>0</v>
      </c>
      <c r="E182" s="294" t="str">
        <f>прил._3!H196</f>
        <v>00</v>
      </c>
      <c r="F182" s="294" t="str">
        <f>прил._3!I196</f>
        <v>00000</v>
      </c>
      <c r="G182" s="292"/>
      <c r="H182" s="265">
        <f>H183</f>
        <v>1.5</v>
      </c>
      <c r="I182" s="120"/>
      <c r="J182" s="120"/>
      <c r="K182" s="217"/>
      <c r="L182" s="120"/>
      <c r="M182" s="120"/>
      <c r="N182" s="120"/>
      <c r="O182" s="120"/>
      <c r="P182" s="120"/>
      <c r="Q182" s="120"/>
      <c r="R182" s="120"/>
      <c r="S182" s="120"/>
      <c r="T182" s="120"/>
      <c r="U182" s="120"/>
      <c r="V182" s="120"/>
      <c r="W182" s="120"/>
      <c r="X182" s="120"/>
      <c r="Y182" s="120"/>
      <c r="Z182" s="120"/>
      <c r="AA182" s="120"/>
      <c r="AB182" s="120"/>
      <c r="AC182" s="120"/>
      <c r="AD182" s="120"/>
      <c r="AE182" s="120"/>
      <c r="AF182" s="120"/>
      <c r="AG182" s="120"/>
      <c r="AH182" s="120"/>
      <c r="AI182" s="120"/>
      <c r="AJ182" s="120"/>
      <c r="AK182" s="120"/>
      <c r="AL182" s="120"/>
      <c r="AM182" s="120"/>
      <c r="AN182" s="120"/>
      <c r="AO182" s="120"/>
      <c r="AP182" s="120"/>
      <c r="AQ182" s="120"/>
      <c r="AR182" s="120"/>
      <c r="AS182" s="120"/>
      <c r="AT182" s="120"/>
      <c r="AU182" s="120"/>
      <c r="AV182" s="120"/>
      <c r="AW182" s="120"/>
      <c r="AX182" s="120"/>
      <c r="AY182" s="120"/>
      <c r="AZ182" s="120"/>
      <c r="BA182" s="120"/>
      <c r="BB182" s="120"/>
      <c r="BC182" s="120"/>
      <c r="BD182" s="120"/>
      <c r="BE182" s="120"/>
      <c r="BF182" s="120"/>
      <c r="BG182" s="120"/>
      <c r="BH182" s="120"/>
      <c r="BI182" s="120"/>
      <c r="BJ182" s="120"/>
      <c r="BK182" s="120"/>
      <c r="BL182" s="120"/>
      <c r="BM182" s="120"/>
      <c r="BN182" s="120"/>
      <c r="BO182" s="120"/>
      <c r="BP182" s="120"/>
      <c r="BQ182" s="120"/>
      <c r="BR182" s="120"/>
      <c r="BS182" s="120"/>
      <c r="BT182" s="120"/>
      <c r="BU182" s="120"/>
      <c r="BV182" s="120"/>
      <c r="BW182" s="120"/>
      <c r="BX182" s="120"/>
      <c r="BY182" s="120"/>
      <c r="BZ182" s="120"/>
      <c r="CA182" s="120"/>
      <c r="CB182" s="120"/>
      <c r="CC182" s="120"/>
      <c r="CD182" s="120"/>
      <c r="CE182" s="120"/>
      <c r="CF182" s="120"/>
      <c r="CG182" s="120"/>
      <c r="CH182" s="120"/>
      <c r="CI182" s="120"/>
      <c r="CJ182" s="120"/>
      <c r="CK182" s="120"/>
      <c r="CL182" s="120"/>
      <c r="CM182" s="120"/>
      <c r="CN182" s="120"/>
      <c r="CO182" s="120"/>
      <c r="CP182" s="120"/>
      <c r="CQ182" s="120"/>
      <c r="CR182" s="120"/>
      <c r="CS182" s="120"/>
      <c r="CT182" s="120"/>
      <c r="CU182" s="120"/>
      <c r="CV182" s="120"/>
      <c r="CW182" s="120"/>
      <c r="CX182" s="120"/>
      <c r="CY182" s="120"/>
      <c r="CZ182" s="120"/>
      <c r="DA182" s="120"/>
      <c r="DB182" s="120"/>
      <c r="DC182" s="120"/>
      <c r="DD182" s="120"/>
      <c r="DE182" s="120"/>
      <c r="DF182" s="120"/>
      <c r="DG182" s="120"/>
      <c r="DH182" s="120"/>
      <c r="DI182" s="120"/>
      <c r="DJ182" s="120"/>
      <c r="DK182" s="120"/>
      <c r="DL182" s="120"/>
      <c r="DM182" s="120"/>
      <c r="DN182" s="120"/>
      <c r="DO182" s="120"/>
      <c r="DP182" s="120"/>
      <c r="DQ182" s="120"/>
      <c r="DR182" s="120"/>
      <c r="DS182" s="120"/>
      <c r="DT182" s="120"/>
      <c r="DU182" s="120"/>
      <c r="DV182" s="120"/>
      <c r="DW182" s="120"/>
      <c r="DX182" s="120"/>
      <c r="DY182" s="120"/>
      <c r="DZ182" s="120"/>
      <c r="EA182" s="120"/>
      <c r="EB182" s="120"/>
      <c r="EC182" s="120"/>
      <c r="ED182" s="120"/>
      <c r="EE182" s="120"/>
      <c r="EF182" s="120"/>
      <c r="EG182" s="120"/>
      <c r="EH182" s="120"/>
      <c r="EI182" s="120"/>
      <c r="EJ182" s="120"/>
      <c r="EK182" s="120"/>
      <c r="EL182" s="120"/>
      <c r="EM182" s="120"/>
      <c r="EN182" s="120"/>
      <c r="EO182" s="120"/>
      <c r="EP182" s="120"/>
      <c r="EQ182" s="120"/>
      <c r="ER182" s="120"/>
      <c r="ES182" s="120"/>
      <c r="ET182" s="120"/>
      <c r="EU182" s="120"/>
      <c r="EV182" s="120"/>
      <c r="EW182" s="120"/>
      <c r="EX182" s="120"/>
      <c r="EY182" s="120"/>
      <c r="EZ182" s="120"/>
      <c r="FA182" s="120"/>
      <c r="FB182" s="120"/>
      <c r="FC182" s="120"/>
      <c r="FD182" s="120"/>
      <c r="FE182" s="120"/>
      <c r="FF182" s="120"/>
      <c r="FG182" s="120"/>
      <c r="FH182" s="120"/>
      <c r="FI182" s="120"/>
      <c r="FJ182" s="120"/>
      <c r="FK182" s="120"/>
      <c r="FL182" s="120"/>
      <c r="FM182" s="120"/>
      <c r="FN182" s="120"/>
      <c r="FO182" s="120"/>
      <c r="FP182" s="120"/>
      <c r="FQ182" s="120"/>
      <c r="FR182" s="120"/>
      <c r="FS182" s="120"/>
      <c r="FT182" s="120"/>
      <c r="FU182" s="120"/>
      <c r="FV182" s="120"/>
      <c r="FW182" s="120"/>
      <c r="FX182" s="120"/>
      <c r="FY182" s="120"/>
      <c r="FZ182" s="120"/>
      <c r="GA182" s="120"/>
      <c r="GB182" s="120"/>
      <c r="GC182" s="120"/>
      <c r="GD182" s="120"/>
      <c r="GE182" s="120"/>
      <c r="GF182" s="120"/>
      <c r="GG182" s="120"/>
      <c r="GH182" s="120"/>
      <c r="GI182" s="120"/>
      <c r="GJ182" s="120"/>
      <c r="GK182" s="120"/>
      <c r="GL182" s="120"/>
      <c r="GM182" s="120"/>
      <c r="GN182" s="120"/>
      <c r="GO182" s="120"/>
      <c r="GP182" s="120"/>
      <c r="GQ182" s="120"/>
      <c r="GR182" s="120"/>
      <c r="GS182" s="120"/>
      <c r="GT182" s="120"/>
      <c r="GU182" s="120"/>
      <c r="GV182" s="120"/>
      <c r="GW182" s="120"/>
      <c r="GX182" s="120"/>
      <c r="GY182" s="120"/>
      <c r="GZ182" s="120"/>
      <c r="HA182" s="120"/>
      <c r="HB182" s="120"/>
      <c r="HC182" s="120"/>
      <c r="HD182" s="120"/>
      <c r="HE182" s="120"/>
      <c r="HF182" s="120"/>
      <c r="HG182" s="120"/>
      <c r="HH182" s="120"/>
      <c r="HI182" s="120"/>
      <c r="HJ182" s="120"/>
      <c r="HK182" s="120"/>
      <c r="HL182" s="120"/>
      <c r="HM182" s="120"/>
      <c r="HN182" s="120"/>
      <c r="HO182" s="120"/>
      <c r="HP182" s="120"/>
      <c r="HQ182" s="120"/>
      <c r="HR182" s="120"/>
      <c r="HS182" s="120"/>
      <c r="HT182" s="120"/>
      <c r="HU182" s="120"/>
      <c r="HV182" s="120"/>
      <c r="HW182" s="120"/>
      <c r="HX182" s="120"/>
      <c r="HY182" s="120"/>
      <c r="HZ182" s="120"/>
      <c r="IA182" s="120"/>
      <c r="IB182" s="120"/>
      <c r="IC182" s="120"/>
      <c r="ID182" s="120"/>
      <c r="IE182" s="120"/>
      <c r="IF182" s="120"/>
      <c r="IG182" s="120"/>
      <c r="IH182" s="120"/>
      <c r="II182" s="120"/>
      <c r="IJ182" s="120"/>
      <c r="IK182" s="120"/>
      <c r="IL182" s="120"/>
      <c r="IM182" s="120"/>
      <c r="IN182" s="120"/>
      <c r="IO182" s="120"/>
      <c r="IP182" s="120"/>
      <c r="IQ182" s="120"/>
      <c r="IR182" s="120"/>
      <c r="IS182" s="120"/>
      <c r="IT182" s="120"/>
      <c r="IU182" s="120"/>
      <c r="IV182" s="120"/>
    </row>
    <row r="183" spans="1:256" customFormat="1" ht="18" customHeight="1" x14ac:dyDescent="0.25">
      <c r="A183" s="26"/>
      <c r="B183" s="176" t="str">
        <f>прил._3!B196</f>
        <v>Управление муниципальными финансами</v>
      </c>
      <c r="C183" s="196" t="str">
        <f>прил._3!F197</f>
        <v>54</v>
      </c>
      <c r="D183" s="196" t="str">
        <f>прил._3!G197</f>
        <v>2</v>
      </c>
      <c r="E183" s="196" t="str">
        <f>прил._3!H197</f>
        <v>00</v>
      </c>
      <c r="F183" s="196" t="s">
        <v>134</v>
      </c>
      <c r="G183" s="292"/>
      <c r="H183" s="197">
        <f>H184</f>
        <v>1.5</v>
      </c>
      <c r="I183" s="120"/>
      <c r="J183" s="120"/>
      <c r="K183" s="217"/>
      <c r="L183" s="120"/>
      <c r="M183" s="120"/>
      <c r="N183" s="120"/>
      <c r="O183" s="120"/>
      <c r="P183" s="120"/>
      <c r="Q183" s="120"/>
      <c r="R183" s="120"/>
      <c r="S183" s="120"/>
      <c r="T183" s="120"/>
      <c r="U183" s="120"/>
      <c r="V183" s="120"/>
      <c r="W183" s="120"/>
      <c r="X183" s="120"/>
      <c r="Y183" s="120"/>
      <c r="Z183" s="120"/>
      <c r="AA183" s="120"/>
      <c r="AB183" s="120"/>
      <c r="AC183" s="120"/>
      <c r="AD183" s="120"/>
      <c r="AE183" s="120"/>
      <c r="AF183" s="120"/>
      <c r="AG183" s="120"/>
      <c r="AH183" s="120"/>
      <c r="AI183" s="120"/>
      <c r="AJ183" s="120"/>
      <c r="AK183" s="120"/>
      <c r="AL183" s="120"/>
      <c r="AM183" s="120"/>
      <c r="AN183" s="120"/>
      <c r="AO183" s="120"/>
      <c r="AP183" s="120"/>
      <c r="AQ183" s="120"/>
      <c r="AR183" s="120"/>
      <c r="AS183" s="120"/>
      <c r="AT183" s="120"/>
      <c r="AU183" s="120"/>
      <c r="AV183" s="120"/>
      <c r="AW183" s="120"/>
      <c r="AX183" s="120"/>
      <c r="AY183" s="120"/>
      <c r="AZ183" s="120"/>
      <c r="BA183" s="120"/>
      <c r="BB183" s="120"/>
      <c r="BC183" s="120"/>
      <c r="BD183" s="120"/>
      <c r="BE183" s="120"/>
      <c r="BF183" s="120"/>
      <c r="BG183" s="120"/>
      <c r="BH183" s="120"/>
      <c r="BI183" s="120"/>
      <c r="BJ183" s="120"/>
      <c r="BK183" s="120"/>
      <c r="BL183" s="120"/>
      <c r="BM183" s="120"/>
      <c r="BN183" s="120"/>
      <c r="BO183" s="120"/>
      <c r="BP183" s="120"/>
      <c r="BQ183" s="120"/>
      <c r="BR183" s="120"/>
      <c r="BS183" s="120"/>
      <c r="BT183" s="120"/>
      <c r="BU183" s="120"/>
      <c r="BV183" s="120"/>
      <c r="BW183" s="120"/>
      <c r="BX183" s="120"/>
      <c r="BY183" s="120"/>
      <c r="BZ183" s="120"/>
      <c r="CA183" s="120"/>
      <c r="CB183" s="120"/>
      <c r="CC183" s="120"/>
      <c r="CD183" s="120"/>
      <c r="CE183" s="120"/>
      <c r="CF183" s="120"/>
      <c r="CG183" s="120"/>
      <c r="CH183" s="120"/>
      <c r="CI183" s="120"/>
      <c r="CJ183" s="120"/>
      <c r="CK183" s="120"/>
      <c r="CL183" s="120"/>
      <c r="CM183" s="120"/>
      <c r="CN183" s="120"/>
      <c r="CO183" s="120"/>
      <c r="CP183" s="120"/>
      <c r="CQ183" s="120"/>
      <c r="CR183" s="120"/>
      <c r="CS183" s="120"/>
      <c r="CT183" s="120"/>
      <c r="CU183" s="120"/>
      <c r="CV183" s="120"/>
      <c r="CW183" s="120"/>
      <c r="CX183" s="120"/>
      <c r="CY183" s="120"/>
      <c r="CZ183" s="120"/>
      <c r="DA183" s="120"/>
      <c r="DB183" s="120"/>
      <c r="DC183" s="120"/>
      <c r="DD183" s="120"/>
      <c r="DE183" s="120"/>
      <c r="DF183" s="120"/>
      <c r="DG183" s="120"/>
      <c r="DH183" s="120"/>
      <c r="DI183" s="120"/>
      <c r="DJ183" s="120"/>
      <c r="DK183" s="120"/>
      <c r="DL183" s="120"/>
      <c r="DM183" s="120"/>
      <c r="DN183" s="120"/>
      <c r="DO183" s="120"/>
      <c r="DP183" s="120"/>
      <c r="DQ183" s="120"/>
      <c r="DR183" s="120"/>
      <c r="DS183" s="120"/>
      <c r="DT183" s="120"/>
      <c r="DU183" s="120"/>
      <c r="DV183" s="120"/>
      <c r="DW183" s="120"/>
      <c r="DX183" s="120"/>
      <c r="DY183" s="120"/>
      <c r="DZ183" s="120"/>
      <c r="EA183" s="120"/>
      <c r="EB183" s="120"/>
      <c r="EC183" s="120"/>
      <c r="ED183" s="120"/>
      <c r="EE183" s="120"/>
      <c r="EF183" s="120"/>
      <c r="EG183" s="120"/>
      <c r="EH183" s="120"/>
      <c r="EI183" s="120"/>
      <c r="EJ183" s="120"/>
      <c r="EK183" s="120"/>
      <c r="EL183" s="120"/>
      <c r="EM183" s="120"/>
      <c r="EN183" s="120"/>
      <c r="EO183" s="120"/>
      <c r="EP183" s="120"/>
      <c r="EQ183" s="120"/>
      <c r="ER183" s="120"/>
      <c r="ES183" s="120"/>
      <c r="ET183" s="120"/>
      <c r="EU183" s="120"/>
      <c r="EV183" s="120"/>
      <c r="EW183" s="120"/>
      <c r="EX183" s="120"/>
      <c r="EY183" s="120"/>
      <c r="EZ183" s="120"/>
      <c r="FA183" s="120"/>
      <c r="FB183" s="120"/>
      <c r="FC183" s="120"/>
      <c r="FD183" s="120"/>
      <c r="FE183" s="120"/>
      <c r="FF183" s="120"/>
      <c r="FG183" s="120"/>
      <c r="FH183" s="120"/>
      <c r="FI183" s="120"/>
      <c r="FJ183" s="120"/>
      <c r="FK183" s="120"/>
      <c r="FL183" s="120"/>
      <c r="FM183" s="120"/>
      <c r="FN183" s="120"/>
      <c r="FO183" s="120"/>
      <c r="FP183" s="120"/>
      <c r="FQ183" s="120"/>
      <c r="FR183" s="120"/>
      <c r="FS183" s="120"/>
      <c r="FT183" s="120"/>
      <c r="FU183" s="120"/>
      <c r="FV183" s="120"/>
      <c r="FW183" s="120"/>
      <c r="FX183" s="120"/>
      <c r="FY183" s="120"/>
      <c r="FZ183" s="120"/>
      <c r="GA183" s="120"/>
      <c r="GB183" s="120"/>
      <c r="GC183" s="120"/>
      <c r="GD183" s="120"/>
      <c r="GE183" s="120"/>
      <c r="GF183" s="120"/>
      <c r="GG183" s="120"/>
      <c r="GH183" s="120"/>
      <c r="GI183" s="120"/>
      <c r="GJ183" s="120"/>
      <c r="GK183" s="120"/>
      <c r="GL183" s="120"/>
      <c r="GM183" s="120"/>
      <c r="GN183" s="120"/>
      <c r="GO183" s="120"/>
      <c r="GP183" s="120"/>
      <c r="GQ183" s="120"/>
      <c r="GR183" s="120"/>
      <c r="GS183" s="120"/>
      <c r="GT183" s="120"/>
      <c r="GU183" s="120"/>
      <c r="GV183" s="120"/>
      <c r="GW183" s="120"/>
      <c r="GX183" s="120"/>
      <c r="GY183" s="120"/>
      <c r="GZ183" s="120"/>
      <c r="HA183" s="120"/>
      <c r="HB183" s="120"/>
      <c r="HC183" s="120"/>
      <c r="HD183" s="120"/>
      <c r="HE183" s="120"/>
      <c r="HF183" s="120"/>
      <c r="HG183" s="120"/>
      <c r="HH183" s="120"/>
      <c r="HI183" s="120"/>
      <c r="HJ183" s="120"/>
      <c r="HK183" s="120"/>
      <c r="HL183" s="120"/>
      <c r="HM183" s="120"/>
      <c r="HN183" s="120"/>
      <c r="HO183" s="120"/>
      <c r="HP183" s="120"/>
      <c r="HQ183" s="120"/>
      <c r="HR183" s="120"/>
      <c r="HS183" s="120"/>
      <c r="HT183" s="120"/>
      <c r="HU183" s="120"/>
      <c r="HV183" s="120"/>
      <c r="HW183" s="120"/>
      <c r="HX183" s="120"/>
      <c r="HY183" s="120"/>
      <c r="HZ183" s="120"/>
      <c r="IA183" s="120"/>
      <c r="IB183" s="120"/>
      <c r="IC183" s="120"/>
      <c r="ID183" s="120"/>
      <c r="IE183" s="120"/>
      <c r="IF183" s="120"/>
      <c r="IG183" s="120"/>
      <c r="IH183" s="120"/>
      <c r="II183" s="120"/>
      <c r="IJ183" s="120"/>
      <c r="IK183" s="120"/>
      <c r="IL183" s="120"/>
      <c r="IM183" s="120"/>
      <c r="IN183" s="120"/>
      <c r="IO183" s="120"/>
      <c r="IP183" s="120"/>
      <c r="IQ183" s="120"/>
      <c r="IR183" s="120"/>
      <c r="IS183" s="120"/>
      <c r="IT183" s="120"/>
      <c r="IU183" s="120"/>
      <c r="IV183" s="120"/>
    </row>
    <row r="184" spans="1:256" customFormat="1" ht="47.25" x14ac:dyDescent="0.25">
      <c r="A184" s="26"/>
      <c r="B184" s="176" t="str">
        <f>прил._3!B197</f>
        <v>Управление муниципальным долгом и муниципальными финансовыми активами Краснодарского края</v>
      </c>
      <c r="C184" s="196" t="str">
        <f>прил._3!F198</f>
        <v>54</v>
      </c>
      <c r="D184" s="196" t="str">
        <f>прил._3!G198</f>
        <v>2</v>
      </c>
      <c r="E184" s="196" t="str">
        <f>прил._3!H198</f>
        <v>00</v>
      </c>
      <c r="F184" s="196" t="str">
        <f>прил._3!I199</f>
        <v>10090</v>
      </c>
      <c r="G184" s="292"/>
      <c r="H184" s="197">
        <f>H185</f>
        <v>1.5</v>
      </c>
      <c r="I184" s="120"/>
      <c r="J184" s="120"/>
      <c r="K184" s="217"/>
      <c r="L184" s="120"/>
      <c r="M184" s="120"/>
      <c r="N184" s="120"/>
      <c r="O184" s="120"/>
      <c r="P184" s="120"/>
      <c r="Q184" s="120"/>
      <c r="R184" s="120"/>
      <c r="S184" s="120"/>
      <c r="T184" s="120"/>
      <c r="U184" s="120"/>
      <c r="V184" s="120"/>
      <c r="W184" s="120"/>
      <c r="X184" s="120"/>
      <c r="Y184" s="120"/>
      <c r="Z184" s="120"/>
      <c r="AA184" s="120"/>
      <c r="AB184" s="120"/>
      <c r="AC184" s="120"/>
      <c r="AD184" s="120"/>
      <c r="AE184" s="120"/>
      <c r="AF184" s="120"/>
      <c r="AG184" s="120"/>
      <c r="AH184" s="120"/>
      <c r="AI184" s="120"/>
      <c r="AJ184" s="120"/>
      <c r="AK184" s="120"/>
      <c r="AL184" s="120"/>
      <c r="AM184" s="120"/>
      <c r="AN184" s="120"/>
      <c r="AO184" s="120"/>
      <c r="AP184" s="120"/>
      <c r="AQ184" s="120"/>
      <c r="AR184" s="120"/>
      <c r="AS184" s="120"/>
      <c r="AT184" s="120"/>
      <c r="AU184" s="120"/>
      <c r="AV184" s="120"/>
      <c r="AW184" s="120"/>
      <c r="AX184" s="120"/>
      <c r="AY184" s="120"/>
      <c r="AZ184" s="120"/>
      <c r="BA184" s="120"/>
      <c r="BB184" s="120"/>
      <c r="BC184" s="120"/>
      <c r="BD184" s="120"/>
      <c r="BE184" s="120"/>
      <c r="BF184" s="120"/>
      <c r="BG184" s="120"/>
      <c r="BH184" s="120"/>
      <c r="BI184" s="120"/>
      <c r="BJ184" s="120"/>
      <c r="BK184" s="120"/>
      <c r="BL184" s="120"/>
      <c r="BM184" s="120"/>
      <c r="BN184" s="120"/>
      <c r="BO184" s="120"/>
      <c r="BP184" s="120"/>
      <c r="BQ184" s="120"/>
      <c r="BR184" s="120"/>
      <c r="BS184" s="120"/>
      <c r="BT184" s="120"/>
      <c r="BU184" s="120"/>
      <c r="BV184" s="120"/>
      <c r="BW184" s="120"/>
      <c r="BX184" s="120"/>
      <c r="BY184" s="120"/>
      <c r="BZ184" s="120"/>
      <c r="CA184" s="120"/>
      <c r="CB184" s="120"/>
      <c r="CC184" s="120"/>
      <c r="CD184" s="120"/>
      <c r="CE184" s="120"/>
      <c r="CF184" s="120"/>
      <c r="CG184" s="120"/>
      <c r="CH184" s="120"/>
      <c r="CI184" s="120"/>
      <c r="CJ184" s="120"/>
      <c r="CK184" s="120"/>
      <c r="CL184" s="120"/>
      <c r="CM184" s="120"/>
      <c r="CN184" s="120"/>
      <c r="CO184" s="120"/>
      <c r="CP184" s="120"/>
      <c r="CQ184" s="120"/>
      <c r="CR184" s="120"/>
      <c r="CS184" s="120"/>
      <c r="CT184" s="120"/>
      <c r="CU184" s="120"/>
      <c r="CV184" s="120"/>
      <c r="CW184" s="120"/>
      <c r="CX184" s="120"/>
      <c r="CY184" s="120"/>
      <c r="CZ184" s="120"/>
      <c r="DA184" s="120"/>
      <c r="DB184" s="120"/>
      <c r="DC184" s="120"/>
      <c r="DD184" s="120"/>
      <c r="DE184" s="120"/>
      <c r="DF184" s="120"/>
      <c r="DG184" s="120"/>
      <c r="DH184" s="120"/>
      <c r="DI184" s="120"/>
      <c r="DJ184" s="120"/>
      <c r="DK184" s="120"/>
      <c r="DL184" s="120"/>
      <c r="DM184" s="120"/>
      <c r="DN184" s="120"/>
      <c r="DO184" s="120"/>
      <c r="DP184" s="120"/>
      <c r="DQ184" s="120"/>
      <c r="DR184" s="120"/>
      <c r="DS184" s="120"/>
      <c r="DT184" s="120"/>
      <c r="DU184" s="120"/>
      <c r="DV184" s="120"/>
      <c r="DW184" s="120"/>
      <c r="DX184" s="120"/>
      <c r="DY184" s="120"/>
      <c r="DZ184" s="120"/>
      <c r="EA184" s="120"/>
      <c r="EB184" s="120"/>
      <c r="EC184" s="120"/>
      <c r="ED184" s="120"/>
      <c r="EE184" s="120"/>
      <c r="EF184" s="120"/>
      <c r="EG184" s="120"/>
      <c r="EH184" s="120"/>
      <c r="EI184" s="120"/>
      <c r="EJ184" s="120"/>
      <c r="EK184" s="120"/>
      <c r="EL184" s="120"/>
      <c r="EM184" s="120"/>
      <c r="EN184" s="120"/>
      <c r="EO184" s="120"/>
      <c r="EP184" s="120"/>
      <c r="EQ184" s="120"/>
      <c r="ER184" s="120"/>
      <c r="ES184" s="120"/>
      <c r="ET184" s="120"/>
      <c r="EU184" s="120"/>
      <c r="EV184" s="120"/>
      <c r="EW184" s="120"/>
      <c r="EX184" s="120"/>
      <c r="EY184" s="120"/>
      <c r="EZ184" s="120"/>
      <c r="FA184" s="120"/>
      <c r="FB184" s="120"/>
      <c r="FC184" s="120"/>
      <c r="FD184" s="120"/>
      <c r="FE184" s="120"/>
      <c r="FF184" s="120"/>
      <c r="FG184" s="120"/>
      <c r="FH184" s="120"/>
      <c r="FI184" s="120"/>
      <c r="FJ184" s="120"/>
      <c r="FK184" s="120"/>
      <c r="FL184" s="120"/>
      <c r="FM184" s="120"/>
      <c r="FN184" s="120"/>
      <c r="FO184" s="120"/>
      <c r="FP184" s="120"/>
      <c r="FQ184" s="120"/>
      <c r="FR184" s="120"/>
      <c r="FS184" s="120"/>
      <c r="FT184" s="120"/>
      <c r="FU184" s="120"/>
      <c r="FV184" s="120"/>
      <c r="FW184" s="120"/>
      <c r="FX184" s="120"/>
      <c r="FY184" s="120"/>
      <c r="FZ184" s="120"/>
      <c r="GA184" s="120"/>
      <c r="GB184" s="120"/>
      <c r="GC184" s="120"/>
      <c r="GD184" s="120"/>
      <c r="GE184" s="120"/>
      <c r="GF184" s="120"/>
      <c r="GG184" s="120"/>
      <c r="GH184" s="120"/>
      <c r="GI184" s="120"/>
      <c r="GJ184" s="120"/>
      <c r="GK184" s="120"/>
      <c r="GL184" s="120"/>
      <c r="GM184" s="120"/>
      <c r="GN184" s="120"/>
      <c r="GO184" s="120"/>
      <c r="GP184" s="120"/>
      <c r="GQ184" s="120"/>
      <c r="GR184" s="120"/>
      <c r="GS184" s="120"/>
      <c r="GT184" s="120"/>
      <c r="GU184" s="120"/>
      <c r="GV184" s="120"/>
      <c r="GW184" s="120"/>
      <c r="GX184" s="120"/>
      <c r="GY184" s="120"/>
      <c r="GZ184" s="120"/>
      <c r="HA184" s="120"/>
      <c r="HB184" s="120"/>
      <c r="HC184" s="120"/>
      <c r="HD184" s="120"/>
      <c r="HE184" s="120"/>
      <c r="HF184" s="120"/>
      <c r="HG184" s="120"/>
      <c r="HH184" s="120"/>
      <c r="HI184" s="120"/>
      <c r="HJ184" s="120"/>
      <c r="HK184" s="120"/>
      <c r="HL184" s="120"/>
      <c r="HM184" s="120"/>
      <c r="HN184" s="120"/>
      <c r="HO184" s="120"/>
      <c r="HP184" s="120"/>
      <c r="HQ184" s="120"/>
      <c r="HR184" s="120"/>
      <c r="HS184" s="120"/>
      <c r="HT184" s="120"/>
      <c r="HU184" s="120"/>
      <c r="HV184" s="120"/>
      <c r="HW184" s="120"/>
      <c r="HX184" s="120"/>
      <c r="HY184" s="120"/>
      <c r="HZ184" s="120"/>
      <c r="IA184" s="120"/>
      <c r="IB184" s="120"/>
      <c r="IC184" s="120"/>
      <c r="ID184" s="120"/>
      <c r="IE184" s="120"/>
      <c r="IF184" s="120"/>
      <c r="IG184" s="120"/>
      <c r="IH184" s="120"/>
      <c r="II184" s="120"/>
      <c r="IJ184" s="120"/>
      <c r="IK184" s="120"/>
      <c r="IL184" s="120"/>
      <c r="IM184" s="120"/>
      <c r="IN184" s="120"/>
      <c r="IO184" s="120"/>
      <c r="IP184" s="120"/>
      <c r="IQ184" s="120"/>
      <c r="IR184" s="120"/>
      <c r="IS184" s="120"/>
      <c r="IT184" s="120"/>
      <c r="IU184" s="120"/>
      <c r="IV184" s="120"/>
    </row>
    <row r="185" spans="1:256" customFormat="1" ht="15.75" x14ac:dyDescent="0.25">
      <c r="A185" s="26"/>
      <c r="B185" s="176" t="str">
        <f>прил._3!B198</f>
        <v>Процентные платежи по муниципальному долгу</v>
      </c>
      <c r="C185" s="196" t="str">
        <f>прил._3!F199</f>
        <v>54</v>
      </c>
      <c r="D185" s="196" t="str">
        <f>прил._3!G199</f>
        <v>2</v>
      </c>
      <c r="E185" s="196" t="str">
        <f>прил._3!H199</f>
        <v>00</v>
      </c>
      <c r="F185" s="196" t="str">
        <f>прил._3!I199</f>
        <v>10090</v>
      </c>
      <c r="G185" s="292" t="str">
        <f>прил._3!J199</f>
        <v>700</v>
      </c>
      <c r="H185" s="197">
        <f>прил._3!K195</f>
        <v>1.5</v>
      </c>
      <c r="I185" s="120"/>
      <c r="J185" s="120"/>
      <c r="K185" s="217"/>
      <c r="L185" s="120"/>
      <c r="M185" s="120"/>
      <c r="N185" s="120"/>
      <c r="O185" s="120"/>
      <c r="P185" s="120"/>
      <c r="Q185" s="120"/>
      <c r="R185" s="120"/>
      <c r="S185" s="120"/>
      <c r="T185" s="120"/>
      <c r="U185" s="120"/>
      <c r="V185" s="120"/>
      <c r="W185" s="120"/>
      <c r="X185" s="120"/>
      <c r="Y185" s="120"/>
      <c r="Z185" s="120"/>
      <c r="AA185" s="120"/>
      <c r="AB185" s="120"/>
      <c r="AC185" s="120"/>
      <c r="AD185" s="120"/>
      <c r="AE185" s="120"/>
      <c r="AF185" s="120"/>
      <c r="AG185" s="120"/>
      <c r="AH185" s="120"/>
      <c r="AI185" s="120"/>
      <c r="AJ185" s="120"/>
      <c r="AK185" s="120"/>
      <c r="AL185" s="120"/>
      <c r="AM185" s="120"/>
      <c r="AN185" s="120"/>
      <c r="AO185" s="120"/>
      <c r="AP185" s="120"/>
      <c r="AQ185" s="120"/>
      <c r="AR185" s="120"/>
      <c r="AS185" s="120"/>
      <c r="AT185" s="120"/>
      <c r="AU185" s="120"/>
      <c r="AV185" s="120"/>
      <c r="AW185" s="120"/>
      <c r="AX185" s="120"/>
      <c r="AY185" s="120"/>
      <c r="AZ185" s="120"/>
      <c r="BA185" s="120"/>
      <c r="BB185" s="120"/>
      <c r="BC185" s="120"/>
      <c r="BD185" s="120"/>
      <c r="BE185" s="120"/>
      <c r="BF185" s="120"/>
      <c r="BG185" s="120"/>
      <c r="BH185" s="120"/>
      <c r="BI185" s="120"/>
      <c r="BJ185" s="120"/>
      <c r="BK185" s="120"/>
      <c r="BL185" s="120"/>
      <c r="BM185" s="120"/>
      <c r="BN185" s="120"/>
      <c r="BO185" s="120"/>
      <c r="BP185" s="120"/>
      <c r="BQ185" s="120"/>
      <c r="BR185" s="120"/>
      <c r="BS185" s="120"/>
      <c r="BT185" s="120"/>
      <c r="BU185" s="120"/>
      <c r="BV185" s="120"/>
      <c r="BW185" s="120"/>
      <c r="BX185" s="120"/>
      <c r="BY185" s="120"/>
      <c r="BZ185" s="120"/>
      <c r="CA185" s="120"/>
      <c r="CB185" s="120"/>
      <c r="CC185" s="120"/>
      <c r="CD185" s="120"/>
      <c r="CE185" s="120"/>
      <c r="CF185" s="120"/>
      <c r="CG185" s="120"/>
      <c r="CH185" s="120"/>
      <c r="CI185" s="120"/>
      <c r="CJ185" s="120"/>
      <c r="CK185" s="120"/>
      <c r="CL185" s="120"/>
      <c r="CM185" s="120"/>
      <c r="CN185" s="120"/>
      <c r="CO185" s="120"/>
      <c r="CP185" s="120"/>
      <c r="CQ185" s="120"/>
      <c r="CR185" s="120"/>
      <c r="CS185" s="120"/>
      <c r="CT185" s="120"/>
      <c r="CU185" s="120"/>
      <c r="CV185" s="120"/>
      <c r="CW185" s="120"/>
      <c r="CX185" s="120"/>
      <c r="CY185" s="120"/>
      <c r="CZ185" s="120"/>
      <c r="DA185" s="120"/>
      <c r="DB185" s="120"/>
      <c r="DC185" s="120"/>
      <c r="DD185" s="120"/>
      <c r="DE185" s="120"/>
      <c r="DF185" s="120"/>
      <c r="DG185" s="120"/>
      <c r="DH185" s="120"/>
      <c r="DI185" s="120"/>
      <c r="DJ185" s="120"/>
      <c r="DK185" s="120"/>
      <c r="DL185" s="120"/>
      <c r="DM185" s="120"/>
      <c r="DN185" s="120"/>
      <c r="DO185" s="120"/>
      <c r="DP185" s="120"/>
      <c r="DQ185" s="120"/>
      <c r="DR185" s="120"/>
      <c r="DS185" s="120"/>
      <c r="DT185" s="120"/>
      <c r="DU185" s="120"/>
      <c r="DV185" s="120"/>
      <c r="DW185" s="120"/>
      <c r="DX185" s="120"/>
      <c r="DY185" s="120"/>
      <c r="DZ185" s="120"/>
      <c r="EA185" s="120"/>
      <c r="EB185" s="120"/>
      <c r="EC185" s="120"/>
      <c r="ED185" s="120"/>
      <c r="EE185" s="120"/>
      <c r="EF185" s="120"/>
      <c r="EG185" s="120"/>
      <c r="EH185" s="120"/>
      <c r="EI185" s="120"/>
      <c r="EJ185" s="120"/>
      <c r="EK185" s="120"/>
      <c r="EL185" s="120"/>
      <c r="EM185" s="120"/>
      <c r="EN185" s="120"/>
      <c r="EO185" s="120"/>
      <c r="EP185" s="120"/>
      <c r="EQ185" s="120"/>
      <c r="ER185" s="120"/>
      <c r="ES185" s="120"/>
      <c r="ET185" s="120"/>
      <c r="EU185" s="120"/>
      <c r="EV185" s="120"/>
      <c r="EW185" s="120"/>
      <c r="EX185" s="120"/>
      <c r="EY185" s="120"/>
      <c r="EZ185" s="120"/>
      <c r="FA185" s="120"/>
      <c r="FB185" s="120"/>
      <c r="FC185" s="120"/>
      <c r="FD185" s="120"/>
      <c r="FE185" s="120"/>
      <c r="FF185" s="120"/>
      <c r="FG185" s="120"/>
      <c r="FH185" s="120"/>
      <c r="FI185" s="120"/>
      <c r="FJ185" s="120"/>
      <c r="FK185" s="120"/>
      <c r="FL185" s="120"/>
      <c r="FM185" s="120"/>
      <c r="FN185" s="120"/>
      <c r="FO185" s="120"/>
      <c r="FP185" s="120"/>
      <c r="FQ185" s="120"/>
      <c r="FR185" s="120"/>
      <c r="FS185" s="120"/>
      <c r="FT185" s="120"/>
      <c r="FU185" s="120"/>
      <c r="FV185" s="120"/>
      <c r="FW185" s="120"/>
      <c r="FX185" s="120"/>
      <c r="FY185" s="120"/>
      <c r="FZ185" s="120"/>
      <c r="GA185" s="120"/>
      <c r="GB185" s="120"/>
      <c r="GC185" s="120"/>
      <c r="GD185" s="120"/>
      <c r="GE185" s="120"/>
      <c r="GF185" s="120"/>
      <c r="GG185" s="120"/>
      <c r="GH185" s="120"/>
      <c r="GI185" s="120"/>
      <c r="GJ185" s="120"/>
      <c r="GK185" s="120"/>
      <c r="GL185" s="120"/>
      <c r="GM185" s="120"/>
      <c r="GN185" s="120"/>
      <c r="GO185" s="120"/>
      <c r="GP185" s="120"/>
      <c r="GQ185" s="120"/>
      <c r="GR185" s="120"/>
      <c r="GS185" s="120"/>
      <c r="GT185" s="120"/>
      <c r="GU185" s="120"/>
      <c r="GV185" s="120"/>
      <c r="GW185" s="120"/>
      <c r="GX185" s="120"/>
      <c r="GY185" s="120"/>
      <c r="GZ185" s="120"/>
      <c r="HA185" s="120"/>
      <c r="HB185" s="120"/>
      <c r="HC185" s="120"/>
      <c r="HD185" s="120"/>
      <c r="HE185" s="120"/>
      <c r="HF185" s="120"/>
      <c r="HG185" s="120"/>
      <c r="HH185" s="120"/>
      <c r="HI185" s="120"/>
      <c r="HJ185" s="120"/>
      <c r="HK185" s="120"/>
      <c r="HL185" s="120"/>
      <c r="HM185" s="120"/>
      <c r="HN185" s="120"/>
      <c r="HO185" s="120"/>
      <c r="HP185" s="120"/>
      <c r="HQ185" s="120"/>
      <c r="HR185" s="120"/>
      <c r="HS185" s="120"/>
      <c r="HT185" s="120"/>
      <c r="HU185" s="120"/>
      <c r="HV185" s="120"/>
      <c r="HW185" s="120"/>
      <c r="HX185" s="120"/>
      <c r="HY185" s="120"/>
      <c r="HZ185" s="120"/>
      <c r="IA185" s="120"/>
      <c r="IB185" s="120"/>
      <c r="IC185" s="120"/>
      <c r="ID185" s="120"/>
      <c r="IE185" s="120"/>
      <c r="IF185" s="120"/>
      <c r="IG185" s="120"/>
      <c r="IH185" s="120"/>
      <c r="II185" s="120"/>
      <c r="IJ185" s="120"/>
      <c r="IK185" s="120"/>
      <c r="IL185" s="120"/>
      <c r="IM185" s="120"/>
      <c r="IN185" s="120"/>
      <c r="IO185" s="120"/>
      <c r="IP185" s="120"/>
      <c r="IQ185" s="120"/>
      <c r="IR185" s="120"/>
      <c r="IS185" s="120"/>
      <c r="IT185" s="120"/>
      <c r="IU185" s="120"/>
      <c r="IV185" s="120"/>
    </row>
    <row r="186" spans="1:256" ht="43.5" x14ac:dyDescent="0.25">
      <c r="A186" s="18"/>
      <c r="B186" s="293" t="s">
        <v>65</v>
      </c>
      <c r="C186" s="190" t="s">
        <v>66</v>
      </c>
      <c r="D186" s="190" t="s">
        <v>67</v>
      </c>
      <c r="E186" s="190" t="s">
        <v>23</v>
      </c>
      <c r="F186" s="190" t="s">
        <v>134</v>
      </c>
      <c r="G186" s="194"/>
      <c r="H186" s="295" t="str">
        <f>H189</f>
        <v>86,0</v>
      </c>
      <c r="K186" s="209"/>
    </row>
    <row r="187" spans="1:256" x14ac:dyDescent="0.25">
      <c r="A187" s="17"/>
      <c r="B187" s="20" t="s">
        <v>54</v>
      </c>
      <c r="C187" s="199" t="s">
        <v>66</v>
      </c>
      <c r="D187" s="199" t="s">
        <v>69</v>
      </c>
      <c r="E187" s="199" t="s">
        <v>23</v>
      </c>
      <c r="F187" s="199" t="s">
        <v>134</v>
      </c>
      <c r="G187" s="201"/>
      <c r="H187" s="266" t="str">
        <f>H188</f>
        <v>86,0</v>
      </c>
      <c r="K187" s="209"/>
    </row>
    <row r="188" spans="1:256" ht="30" x14ac:dyDescent="0.25">
      <c r="A188" s="17"/>
      <c r="B188" s="20" t="s">
        <v>70</v>
      </c>
      <c r="C188" s="199" t="s">
        <v>66</v>
      </c>
      <c r="D188" s="199" t="s">
        <v>69</v>
      </c>
      <c r="E188" s="199" t="s">
        <v>23</v>
      </c>
      <c r="F188" s="199" t="s">
        <v>148</v>
      </c>
      <c r="G188" s="201"/>
      <c r="H188" s="266" t="str">
        <f>H189</f>
        <v>86,0</v>
      </c>
      <c r="K188" s="209"/>
    </row>
    <row r="189" spans="1:256" ht="16.5" customHeight="1" x14ac:dyDescent="0.25">
      <c r="A189" s="17"/>
      <c r="B189" s="187" t="s">
        <v>71</v>
      </c>
      <c r="C189" s="199" t="s">
        <v>66</v>
      </c>
      <c r="D189" s="199" t="s">
        <v>69</v>
      </c>
      <c r="E189" s="199" t="s">
        <v>23</v>
      </c>
      <c r="F189" s="199" t="s">
        <v>148</v>
      </c>
      <c r="G189" s="201" t="s">
        <v>72</v>
      </c>
      <c r="H189" s="266" t="str">
        <f>прил._3!K30</f>
        <v>86,0</v>
      </c>
      <c r="K189" s="209"/>
    </row>
    <row r="190" spans="1:256" ht="25.5" hidden="1" customHeight="1" x14ac:dyDescent="0.25">
      <c r="A190" s="17"/>
      <c r="B190" s="187" t="s">
        <v>192</v>
      </c>
      <c r="C190" s="199" t="s">
        <v>188</v>
      </c>
      <c r="D190" s="199" t="s">
        <v>67</v>
      </c>
      <c r="E190" s="199" t="s">
        <v>23</v>
      </c>
      <c r="F190" s="199" t="s">
        <v>134</v>
      </c>
      <c r="G190" s="201"/>
      <c r="H190" s="266" t="e">
        <f>H192+H194</f>
        <v>#REF!</v>
      </c>
      <c r="K190" s="209"/>
    </row>
    <row r="191" spans="1:256" ht="30" hidden="1" x14ac:dyDescent="0.25">
      <c r="A191" s="17"/>
      <c r="B191" s="187" t="s">
        <v>190</v>
      </c>
      <c r="C191" s="199" t="s">
        <v>188</v>
      </c>
      <c r="D191" s="199" t="s">
        <v>95</v>
      </c>
      <c r="E191" s="199" t="s">
        <v>23</v>
      </c>
      <c r="F191" s="199" t="s">
        <v>189</v>
      </c>
      <c r="G191" s="201"/>
      <c r="H191" s="266" t="e">
        <f>H192</f>
        <v>#REF!</v>
      </c>
      <c r="K191" s="209"/>
    </row>
    <row r="192" spans="1:256" ht="32.25" hidden="1" customHeight="1" x14ac:dyDescent="0.25">
      <c r="A192" s="17"/>
      <c r="B192" s="187" t="s">
        <v>81</v>
      </c>
      <c r="C192" s="199" t="s">
        <v>188</v>
      </c>
      <c r="D192" s="199" t="s">
        <v>95</v>
      </c>
      <c r="E192" s="199" t="s">
        <v>23</v>
      </c>
      <c r="F192" s="199" t="s">
        <v>189</v>
      </c>
      <c r="G192" s="201" t="s">
        <v>82</v>
      </c>
      <c r="H192" s="266" t="e">
        <f>прил._3!#REF!</f>
        <v>#REF!</v>
      </c>
      <c r="K192" s="209"/>
    </row>
    <row r="193" spans="1:17" ht="32.25" hidden="1" customHeight="1" x14ac:dyDescent="0.25">
      <c r="A193" s="17"/>
      <c r="B193" s="187" t="s">
        <v>191</v>
      </c>
      <c r="C193" s="199" t="s">
        <v>188</v>
      </c>
      <c r="D193" s="199" t="s">
        <v>89</v>
      </c>
      <c r="E193" s="199" t="s">
        <v>23</v>
      </c>
      <c r="F193" s="199" t="s">
        <v>189</v>
      </c>
      <c r="G193" s="201"/>
      <c r="H193" s="266" t="e">
        <f>H194</f>
        <v>#REF!</v>
      </c>
      <c r="K193" s="209"/>
    </row>
    <row r="194" spans="1:17" ht="32.25" hidden="1" customHeight="1" x14ac:dyDescent="0.25">
      <c r="A194" s="17"/>
      <c r="B194" s="187" t="s">
        <v>81</v>
      </c>
      <c r="C194" s="199" t="s">
        <v>188</v>
      </c>
      <c r="D194" s="199" t="s">
        <v>89</v>
      </c>
      <c r="E194" s="199" t="s">
        <v>23</v>
      </c>
      <c r="F194" s="199" t="s">
        <v>189</v>
      </c>
      <c r="G194" s="201" t="s">
        <v>82</v>
      </c>
      <c r="H194" s="266" t="e">
        <f>прил._3!#REF!</f>
        <v>#REF!</v>
      </c>
      <c r="K194" s="209"/>
    </row>
    <row r="195" spans="1:17" ht="1.5" customHeight="1" x14ac:dyDescent="0.25">
      <c r="A195" s="17"/>
      <c r="B195" s="69" t="s">
        <v>179</v>
      </c>
      <c r="C195" s="199" t="s">
        <v>420</v>
      </c>
      <c r="D195" s="199" t="s">
        <v>159</v>
      </c>
      <c r="E195" s="199" t="s">
        <v>23</v>
      </c>
      <c r="F195" s="199" t="s">
        <v>134</v>
      </c>
      <c r="G195" s="199"/>
      <c r="H195" s="266" t="e">
        <f>#REF!</f>
        <v>#REF!</v>
      </c>
      <c r="K195" s="209"/>
    </row>
    <row r="196" spans="1:17" ht="32.25" customHeight="1" x14ac:dyDescent="0.3">
      <c r="A196" s="30"/>
      <c r="B196" s="379" t="s">
        <v>422</v>
      </c>
      <c r="C196" s="380"/>
      <c r="D196" s="380"/>
      <c r="E196" s="380"/>
      <c r="F196" s="380"/>
      <c r="G196" s="380"/>
      <c r="H196" s="380"/>
      <c r="K196" s="209"/>
    </row>
    <row r="197" spans="1:17" ht="32.25" customHeight="1" x14ac:dyDescent="0.25">
      <c r="A197" s="30"/>
      <c r="B197" s="25"/>
      <c r="C197" s="308"/>
      <c r="D197" s="308"/>
      <c r="E197" s="308"/>
      <c r="F197" s="308"/>
      <c r="G197" s="308"/>
      <c r="H197" s="215"/>
      <c r="K197" s="209"/>
    </row>
    <row r="198" spans="1:17" x14ac:dyDescent="0.25">
      <c r="G198" s="209"/>
      <c r="K198" s="209"/>
      <c r="O198" s="209"/>
      <c r="P198" s="209"/>
      <c r="Q198" s="209"/>
    </row>
    <row r="199" spans="1:17" x14ac:dyDescent="0.25">
      <c r="B199" s="27"/>
      <c r="K199" s="209"/>
      <c r="O199" s="209"/>
      <c r="P199" s="209"/>
      <c r="Q199" s="209"/>
    </row>
    <row r="200" spans="1:17" x14ac:dyDescent="0.25">
      <c r="K200" s="209"/>
      <c r="O200" s="209"/>
      <c r="P200" s="209"/>
      <c r="Q200" s="209"/>
    </row>
    <row r="201" spans="1:17" x14ac:dyDescent="0.25">
      <c r="K201" s="209"/>
    </row>
  </sheetData>
  <mergeCells count="14">
    <mergeCell ref="C13:F13"/>
    <mergeCell ref="C14:F14"/>
    <mergeCell ref="B196:H196"/>
    <mergeCell ref="C6:H6"/>
    <mergeCell ref="C7:H7"/>
    <mergeCell ref="C8:H8"/>
    <mergeCell ref="C9:H9"/>
    <mergeCell ref="C10:H10"/>
    <mergeCell ref="A11:H11"/>
    <mergeCell ref="C1:H1"/>
    <mergeCell ref="C2:H2"/>
    <mergeCell ref="C3:H3"/>
    <mergeCell ref="C4:H4"/>
    <mergeCell ref="C5:H5"/>
  </mergeCells>
  <phoneticPr fontId="32" type="noConversion"/>
  <pageMargins left="0.70866141732283472" right="0.70866141732283472" top="0.19685039370078741" bottom="0.33" header="0.31496062992125984" footer="0.31496062992125984"/>
  <pageSetup paperSize="9" scale="7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2"/>
  <sheetViews>
    <sheetView tabSelected="1" view="pageBreakPreview" topLeftCell="B70" zoomScale="160" zoomScaleNormal="91" zoomScaleSheetLayoutView="160" workbookViewId="0">
      <selection activeCell="L72" sqref="L72"/>
    </sheetView>
  </sheetViews>
  <sheetFormatPr defaultColWidth="11.42578125" defaultRowHeight="15" x14ac:dyDescent="0.25"/>
  <cols>
    <col min="1" max="1" width="3.85546875" style="62" customWidth="1"/>
    <col min="2" max="2" width="65.28515625" style="62" customWidth="1"/>
    <col min="3" max="3" width="4.85546875" style="209" customWidth="1"/>
    <col min="4" max="5" width="3.85546875" style="209" customWidth="1"/>
    <col min="6" max="6" width="4.140625" style="209" customWidth="1"/>
    <col min="7" max="7" width="3.28515625" style="209" customWidth="1"/>
    <col min="8" max="8" width="4" style="209" customWidth="1"/>
    <col min="9" max="9" width="7.42578125" style="209" customWidth="1"/>
    <col min="10" max="10" width="4.7109375" style="298" customWidth="1"/>
    <col min="11" max="11" width="15.7109375" style="209" customWidth="1"/>
    <col min="12" max="12" width="11.28515625" style="87" customWidth="1"/>
    <col min="13" max="13" width="14.7109375" style="130" customWidth="1"/>
    <col min="14" max="14" width="9.140625" style="130" customWidth="1"/>
    <col min="15" max="15" width="14.42578125" style="62" customWidth="1"/>
    <col min="16" max="246" width="9.140625" style="62" customWidth="1"/>
    <col min="247" max="247" width="3.85546875" style="62" customWidth="1"/>
    <col min="248" max="248" width="45.28515625" style="62" customWidth="1"/>
    <col min="249" max="249" width="4.85546875" style="62" customWidth="1"/>
    <col min="250" max="251" width="3.85546875" style="62" customWidth="1"/>
    <col min="252" max="252" width="3.7109375" style="62" customWidth="1"/>
    <col min="253" max="253" width="2.5703125" style="62" customWidth="1"/>
    <col min="254" max="254" width="7.42578125" style="62" customWidth="1"/>
    <col min="255" max="255" width="4.7109375" style="62" customWidth="1"/>
    <col min="256" max="16384" width="11.42578125" style="62"/>
  </cols>
  <sheetData>
    <row r="1" spans="1:17" x14ac:dyDescent="0.25">
      <c r="C1" s="372" t="s">
        <v>244</v>
      </c>
      <c r="D1" s="372"/>
      <c r="E1" s="372"/>
      <c r="F1" s="372"/>
      <c r="G1" s="372"/>
      <c r="H1" s="372"/>
      <c r="I1" s="372"/>
      <c r="J1" s="372"/>
      <c r="K1" s="372"/>
    </row>
    <row r="2" spans="1:17" x14ac:dyDescent="0.25">
      <c r="C2" s="372" t="s">
        <v>0</v>
      </c>
      <c r="D2" s="372"/>
      <c r="E2" s="372"/>
      <c r="F2" s="372"/>
      <c r="G2" s="372"/>
      <c r="H2" s="372"/>
      <c r="I2" s="372"/>
      <c r="J2" s="372"/>
      <c r="K2" s="372"/>
    </row>
    <row r="3" spans="1:17" x14ac:dyDescent="0.25">
      <c r="C3" s="372" t="s">
        <v>1</v>
      </c>
      <c r="D3" s="372"/>
      <c r="E3" s="372"/>
      <c r="F3" s="372"/>
      <c r="G3" s="372"/>
      <c r="H3" s="372"/>
      <c r="I3" s="372"/>
      <c r="J3" s="372"/>
      <c r="K3" s="372"/>
    </row>
    <row r="4" spans="1:17" x14ac:dyDescent="0.25">
      <c r="C4" s="372" t="s">
        <v>2</v>
      </c>
      <c r="D4" s="372"/>
      <c r="E4" s="372"/>
      <c r="F4" s="372"/>
      <c r="G4" s="372"/>
      <c r="H4" s="372"/>
      <c r="I4" s="372"/>
      <c r="J4" s="372"/>
      <c r="K4" s="372"/>
    </row>
    <row r="5" spans="1:17" x14ac:dyDescent="0.25">
      <c r="C5" s="313"/>
      <c r="D5" s="313"/>
      <c r="E5" s="313"/>
      <c r="F5" s="313"/>
      <c r="G5" s="313"/>
      <c r="H5" s="313"/>
      <c r="I5" s="313"/>
      <c r="J5" s="313"/>
      <c r="K5" s="313" t="s">
        <v>482</v>
      </c>
    </row>
    <row r="7" spans="1:17" x14ac:dyDescent="0.25">
      <c r="B7"/>
      <c r="C7" s="372" t="s">
        <v>211</v>
      </c>
      <c r="D7" s="372"/>
      <c r="E7" s="372"/>
      <c r="F7" s="372"/>
      <c r="G7" s="372"/>
      <c r="H7" s="372"/>
      <c r="I7" s="372"/>
      <c r="J7" s="372"/>
      <c r="K7" s="372"/>
    </row>
    <row r="8" spans="1:17" x14ac:dyDescent="0.25">
      <c r="C8" s="372" t="s">
        <v>0</v>
      </c>
      <c r="D8" s="372"/>
      <c r="E8" s="372"/>
      <c r="F8" s="372"/>
      <c r="G8" s="372"/>
      <c r="H8" s="372"/>
      <c r="I8" s="372"/>
      <c r="J8" s="372"/>
      <c r="K8" s="372"/>
      <c r="P8" s="140"/>
      <c r="Q8" s="140"/>
    </row>
    <row r="9" spans="1:17" x14ac:dyDescent="0.25">
      <c r="C9" s="372" t="s">
        <v>1</v>
      </c>
      <c r="D9" s="372"/>
      <c r="E9" s="372"/>
      <c r="F9" s="372"/>
      <c r="G9" s="372"/>
      <c r="H9" s="372"/>
      <c r="I9" s="372"/>
      <c r="J9" s="372"/>
      <c r="K9" s="372"/>
    </row>
    <row r="10" spans="1:17" x14ac:dyDescent="0.25">
      <c r="C10" s="372" t="s">
        <v>2</v>
      </c>
      <c r="D10" s="372"/>
      <c r="E10" s="372"/>
      <c r="F10" s="372"/>
      <c r="G10" s="372"/>
      <c r="H10" s="372"/>
      <c r="I10" s="372"/>
      <c r="J10" s="372"/>
      <c r="K10" s="372"/>
    </row>
    <row r="11" spans="1:17" x14ac:dyDescent="0.25">
      <c r="C11" s="313"/>
      <c r="D11" s="313"/>
      <c r="E11" s="313"/>
      <c r="F11" s="313"/>
      <c r="G11" s="313"/>
      <c r="H11" s="313"/>
      <c r="I11" s="313"/>
      <c r="J11" s="313"/>
      <c r="K11" s="313" t="s">
        <v>465</v>
      </c>
    </row>
    <row r="12" spans="1:17" ht="12.75" customHeight="1" x14ac:dyDescent="0.25">
      <c r="C12" s="372"/>
      <c r="D12" s="372"/>
      <c r="E12" s="372"/>
      <c r="F12" s="372"/>
      <c r="G12" s="372"/>
      <c r="H12" s="372"/>
      <c r="I12" s="372"/>
      <c r="J12" s="372"/>
      <c r="K12" s="372"/>
    </row>
    <row r="13" spans="1:17" x14ac:dyDescent="0.25">
      <c r="A13" s="382" t="s">
        <v>448</v>
      </c>
      <c r="B13" s="382"/>
      <c r="C13" s="382"/>
      <c r="D13" s="382"/>
      <c r="E13" s="382"/>
      <c r="F13" s="382"/>
      <c r="G13" s="382"/>
      <c r="H13" s="382"/>
      <c r="I13" s="382"/>
      <c r="J13" s="382"/>
      <c r="K13" s="382"/>
    </row>
    <row r="14" spans="1:17" ht="6" customHeight="1" x14ac:dyDescent="0.25">
      <c r="A14" s="383"/>
      <c r="B14" s="383"/>
      <c r="C14" s="383"/>
      <c r="D14" s="383"/>
      <c r="E14" s="383"/>
      <c r="F14" s="383"/>
      <c r="G14" s="383"/>
      <c r="H14" s="383"/>
      <c r="I14" s="383"/>
      <c r="J14" s="383"/>
      <c r="K14" s="383"/>
    </row>
    <row r="15" spans="1:17" ht="17.25" customHeight="1" x14ac:dyDescent="0.25">
      <c r="A15" s="98"/>
      <c r="B15" s="98"/>
      <c r="C15" s="314"/>
      <c r="D15" s="314"/>
      <c r="E15" s="314"/>
      <c r="F15" s="314"/>
      <c r="G15" s="314"/>
      <c r="H15" s="314"/>
      <c r="I15" s="314"/>
      <c r="J15" s="315"/>
      <c r="K15" s="278" t="s">
        <v>60</v>
      </c>
    </row>
    <row r="16" spans="1:17" ht="43.5" customHeight="1" x14ac:dyDescent="0.25">
      <c r="A16" s="97" t="s">
        <v>61</v>
      </c>
      <c r="B16" s="97" t="s">
        <v>4</v>
      </c>
      <c r="C16" s="316" t="s">
        <v>62</v>
      </c>
      <c r="D16" s="317" t="s">
        <v>63</v>
      </c>
      <c r="E16" s="317" t="s">
        <v>6</v>
      </c>
      <c r="F16" s="384" t="s">
        <v>32</v>
      </c>
      <c r="G16" s="385"/>
      <c r="H16" s="385"/>
      <c r="I16" s="386"/>
      <c r="J16" s="318" t="s">
        <v>33</v>
      </c>
      <c r="K16" s="279" t="s">
        <v>158</v>
      </c>
      <c r="L16" s="309"/>
      <c r="M16" s="131"/>
    </row>
    <row r="17" spans="1:17" x14ac:dyDescent="0.25">
      <c r="A17" s="34">
        <v>1</v>
      </c>
      <c r="B17" s="34">
        <v>2</v>
      </c>
      <c r="C17" s="198">
        <v>3</v>
      </c>
      <c r="D17" s="198">
        <v>4</v>
      </c>
      <c r="E17" s="198">
        <v>5</v>
      </c>
      <c r="F17" s="376">
        <v>6</v>
      </c>
      <c r="G17" s="377"/>
      <c r="H17" s="377"/>
      <c r="I17" s="378"/>
      <c r="J17" s="312">
        <v>7</v>
      </c>
      <c r="K17" s="198">
        <v>8</v>
      </c>
      <c r="L17" s="310"/>
      <c r="M17" s="139"/>
    </row>
    <row r="18" spans="1:17" x14ac:dyDescent="0.25">
      <c r="A18" s="34"/>
      <c r="B18" s="64" t="s">
        <v>64</v>
      </c>
      <c r="C18" s="189"/>
      <c r="D18" s="189"/>
      <c r="E18" s="189"/>
      <c r="F18" s="387"/>
      <c r="G18" s="388"/>
      <c r="H18" s="388"/>
      <c r="I18" s="389"/>
      <c r="J18" s="319"/>
      <c r="K18" s="195">
        <f>K31+K19</f>
        <v>49883.700000000004</v>
      </c>
      <c r="L18" s="309"/>
      <c r="M18" s="131"/>
      <c r="N18" s="132"/>
      <c r="O18" s="63"/>
      <c r="Q18" s="63"/>
    </row>
    <row r="19" spans="1:17" x14ac:dyDescent="0.25">
      <c r="A19" s="60">
        <v>1</v>
      </c>
      <c r="B19" s="59" t="s">
        <v>125</v>
      </c>
      <c r="C19" s="189">
        <v>991</v>
      </c>
      <c r="D19" s="190"/>
      <c r="E19" s="190"/>
      <c r="F19" s="320"/>
      <c r="G19" s="321"/>
      <c r="H19" s="321"/>
      <c r="I19" s="322"/>
      <c r="J19" s="190"/>
      <c r="K19" s="195">
        <f>K26+K25</f>
        <v>96</v>
      </c>
    </row>
    <row r="20" spans="1:17" x14ac:dyDescent="0.25">
      <c r="A20" s="60"/>
      <c r="B20" s="59" t="s">
        <v>7</v>
      </c>
      <c r="C20" s="189">
        <v>991</v>
      </c>
      <c r="D20" s="190" t="s">
        <v>22</v>
      </c>
      <c r="E20" s="190" t="s">
        <v>23</v>
      </c>
      <c r="F20" s="320"/>
      <c r="G20" s="321"/>
      <c r="H20" s="321"/>
      <c r="I20" s="322"/>
      <c r="J20" s="190"/>
      <c r="K20" s="195">
        <f>K19</f>
        <v>96</v>
      </c>
    </row>
    <row r="21" spans="1:17" ht="47.25" x14ac:dyDescent="0.25">
      <c r="A21" s="60"/>
      <c r="B21" s="227" t="s">
        <v>183</v>
      </c>
      <c r="C21" s="189">
        <v>991</v>
      </c>
      <c r="D21" s="190" t="s">
        <v>22</v>
      </c>
      <c r="E21" s="191" t="s">
        <v>26</v>
      </c>
      <c r="F21" s="320"/>
      <c r="G21" s="323"/>
      <c r="H21" s="323"/>
      <c r="I21" s="324"/>
      <c r="J21" s="194"/>
      <c r="K21" s="195">
        <f>K25</f>
        <v>10</v>
      </c>
      <c r="N21" s="131"/>
    </row>
    <row r="22" spans="1:17" ht="31.5" x14ac:dyDescent="0.25">
      <c r="A22" s="34"/>
      <c r="B22" s="126" t="s">
        <v>184</v>
      </c>
      <c r="C22" s="198">
        <v>991</v>
      </c>
      <c r="D22" s="199" t="s">
        <v>22</v>
      </c>
      <c r="E22" s="200" t="s">
        <v>26</v>
      </c>
      <c r="F22" s="200" t="s">
        <v>182</v>
      </c>
      <c r="G22" s="325" t="s">
        <v>67</v>
      </c>
      <c r="H22" s="193" t="s">
        <v>23</v>
      </c>
      <c r="I22" s="201" t="s">
        <v>134</v>
      </c>
      <c r="J22" s="201"/>
      <c r="K22" s="188">
        <f>K25</f>
        <v>10</v>
      </c>
      <c r="O22" s="63"/>
    </row>
    <row r="23" spans="1:17" ht="15.75" x14ac:dyDescent="0.25">
      <c r="A23" s="34"/>
      <c r="B23" s="126" t="s">
        <v>185</v>
      </c>
      <c r="C23" s="198">
        <v>991</v>
      </c>
      <c r="D23" s="199" t="s">
        <v>22</v>
      </c>
      <c r="E23" s="200" t="s">
        <v>26</v>
      </c>
      <c r="F23" s="200" t="s">
        <v>182</v>
      </c>
      <c r="G23" s="325" t="s">
        <v>69</v>
      </c>
      <c r="H23" s="193" t="s">
        <v>23</v>
      </c>
      <c r="I23" s="201" t="s">
        <v>134</v>
      </c>
      <c r="J23" s="201"/>
      <c r="K23" s="188">
        <f>K25</f>
        <v>10</v>
      </c>
      <c r="N23" s="131"/>
      <c r="P23" s="63"/>
    </row>
    <row r="24" spans="1:17" ht="31.5" x14ac:dyDescent="0.25">
      <c r="A24" s="60"/>
      <c r="B24" s="126" t="s">
        <v>186</v>
      </c>
      <c r="C24" s="198">
        <v>991</v>
      </c>
      <c r="D24" s="199" t="s">
        <v>22</v>
      </c>
      <c r="E24" s="199" t="s">
        <v>26</v>
      </c>
      <c r="F24" s="326" t="s">
        <v>182</v>
      </c>
      <c r="G24" s="327" t="s">
        <v>69</v>
      </c>
      <c r="H24" s="327" t="s">
        <v>23</v>
      </c>
      <c r="I24" s="328" t="s">
        <v>134</v>
      </c>
      <c r="J24" s="199"/>
      <c r="K24" s="188">
        <f>K25</f>
        <v>10</v>
      </c>
    </row>
    <row r="25" spans="1:17" ht="31.5" x14ac:dyDescent="0.25">
      <c r="A25" s="60"/>
      <c r="B25" s="168" t="s">
        <v>187</v>
      </c>
      <c r="C25" s="198">
        <v>991</v>
      </c>
      <c r="D25" s="199" t="s">
        <v>22</v>
      </c>
      <c r="E25" s="199" t="s">
        <v>26</v>
      </c>
      <c r="F25" s="326" t="s">
        <v>182</v>
      </c>
      <c r="G25" s="327" t="s">
        <v>69</v>
      </c>
      <c r="H25" s="327" t="s">
        <v>23</v>
      </c>
      <c r="I25" s="328" t="s">
        <v>148</v>
      </c>
      <c r="J25" s="199" t="s">
        <v>82</v>
      </c>
      <c r="K25" s="188">
        <v>10</v>
      </c>
    </row>
    <row r="26" spans="1:17" ht="20.25" customHeight="1" x14ac:dyDescent="0.25">
      <c r="A26" s="60"/>
      <c r="B26" s="59" t="s">
        <v>7</v>
      </c>
      <c r="C26" s="189">
        <v>991</v>
      </c>
      <c r="D26" s="190" t="s">
        <v>22</v>
      </c>
      <c r="E26" s="190" t="s">
        <v>28</v>
      </c>
      <c r="F26" s="320"/>
      <c r="G26" s="321"/>
      <c r="H26" s="321"/>
      <c r="I26" s="322"/>
      <c r="J26" s="190"/>
      <c r="K26" s="263" t="str">
        <f>K30</f>
        <v>86,0</v>
      </c>
    </row>
    <row r="27" spans="1:17" ht="33" customHeight="1" x14ac:dyDescent="0.25">
      <c r="A27" s="34"/>
      <c r="B27" s="65" t="s">
        <v>65</v>
      </c>
      <c r="C27" s="198">
        <v>991</v>
      </c>
      <c r="D27" s="199" t="s">
        <v>22</v>
      </c>
      <c r="E27" s="200" t="s">
        <v>28</v>
      </c>
      <c r="F27" s="200" t="s">
        <v>66</v>
      </c>
      <c r="G27" s="193" t="s">
        <v>67</v>
      </c>
      <c r="H27" s="193" t="s">
        <v>23</v>
      </c>
      <c r="I27" s="201" t="s">
        <v>134</v>
      </c>
      <c r="J27" s="201"/>
      <c r="K27" s="260" t="str">
        <f>K30</f>
        <v>86,0</v>
      </c>
      <c r="O27" s="63"/>
    </row>
    <row r="28" spans="1:17" x14ac:dyDescent="0.25">
      <c r="A28" s="34"/>
      <c r="B28" s="65" t="s">
        <v>54</v>
      </c>
      <c r="C28" s="198">
        <v>991</v>
      </c>
      <c r="D28" s="199" t="s">
        <v>22</v>
      </c>
      <c r="E28" s="200" t="s">
        <v>28</v>
      </c>
      <c r="F28" s="200" t="s">
        <v>66</v>
      </c>
      <c r="G28" s="193" t="s">
        <v>69</v>
      </c>
      <c r="H28" s="193" t="s">
        <v>23</v>
      </c>
      <c r="I28" s="201" t="s">
        <v>134</v>
      </c>
      <c r="J28" s="201"/>
      <c r="K28" s="260" t="str">
        <f>K30</f>
        <v>86,0</v>
      </c>
      <c r="N28" s="131"/>
      <c r="P28" s="63"/>
    </row>
    <row r="29" spans="1:17" ht="14.25" customHeight="1" x14ac:dyDescent="0.25">
      <c r="A29" s="34"/>
      <c r="B29" s="66" t="s">
        <v>70</v>
      </c>
      <c r="C29" s="198">
        <v>991</v>
      </c>
      <c r="D29" s="199" t="s">
        <v>22</v>
      </c>
      <c r="E29" s="200" t="s">
        <v>28</v>
      </c>
      <c r="F29" s="200" t="s">
        <v>66</v>
      </c>
      <c r="G29" s="193" t="s">
        <v>69</v>
      </c>
      <c r="H29" s="193" t="s">
        <v>23</v>
      </c>
      <c r="I29" s="201" t="s">
        <v>148</v>
      </c>
      <c r="J29" s="201"/>
      <c r="K29" s="260" t="str">
        <f>K30</f>
        <v>86,0</v>
      </c>
      <c r="O29" s="63"/>
      <c r="P29" s="63"/>
    </row>
    <row r="30" spans="1:17" ht="13.5" customHeight="1" x14ac:dyDescent="0.25">
      <c r="A30" s="34"/>
      <c r="B30" s="65" t="s">
        <v>71</v>
      </c>
      <c r="C30" s="198">
        <v>991</v>
      </c>
      <c r="D30" s="199" t="s">
        <v>22</v>
      </c>
      <c r="E30" s="200" t="s">
        <v>28</v>
      </c>
      <c r="F30" s="200" t="s">
        <v>66</v>
      </c>
      <c r="G30" s="193" t="s">
        <v>69</v>
      </c>
      <c r="H30" s="193" t="s">
        <v>23</v>
      </c>
      <c r="I30" s="201" t="s">
        <v>148</v>
      </c>
      <c r="J30" s="201" t="s">
        <v>72</v>
      </c>
      <c r="K30" s="329" t="s">
        <v>461</v>
      </c>
      <c r="L30" s="309"/>
      <c r="N30" s="131"/>
      <c r="O30" s="63"/>
    </row>
    <row r="31" spans="1:17" ht="15" customHeight="1" x14ac:dyDescent="0.25">
      <c r="A31" s="60">
        <v>2</v>
      </c>
      <c r="B31" s="67" t="s">
        <v>73</v>
      </c>
      <c r="C31" s="189">
        <v>992</v>
      </c>
      <c r="D31" s="330"/>
      <c r="E31" s="330"/>
      <c r="F31" s="200"/>
      <c r="G31" s="193"/>
      <c r="H31" s="193"/>
      <c r="I31" s="201"/>
      <c r="J31" s="189"/>
      <c r="K31" s="195">
        <f>K32+K76+K83+K105+K129+K151+K158+K170+K181+K188+K194</f>
        <v>49787.700000000004</v>
      </c>
      <c r="L31" s="309"/>
      <c r="N31" s="131"/>
      <c r="O31" s="63"/>
      <c r="P31" s="63"/>
      <c r="Q31" s="63"/>
    </row>
    <row r="32" spans="1:17" s="61" customFormat="1" x14ac:dyDescent="0.25">
      <c r="A32" s="60"/>
      <c r="B32" s="67" t="s">
        <v>7</v>
      </c>
      <c r="C32" s="189">
        <v>992</v>
      </c>
      <c r="D32" s="190" t="s">
        <v>22</v>
      </c>
      <c r="E32" s="190" t="s">
        <v>23</v>
      </c>
      <c r="F32" s="191"/>
      <c r="G32" s="192"/>
      <c r="H32" s="192"/>
      <c r="I32" s="194"/>
      <c r="J32" s="190"/>
      <c r="K32" s="195">
        <f>K33+K38+K63+K58</f>
        <v>9571.6999999999989</v>
      </c>
      <c r="L32" s="87"/>
      <c r="M32" s="133"/>
      <c r="N32" s="133"/>
    </row>
    <row r="33" spans="1:15" s="61" customFormat="1" ht="30.75" customHeight="1" x14ac:dyDescent="0.25">
      <c r="A33" s="60"/>
      <c r="B33" s="228" t="s">
        <v>37</v>
      </c>
      <c r="C33" s="198">
        <v>992</v>
      </c>
      <c r="D33" s="199" t="s">
        <v>22</v>
      </c>
      <c r="E33" s="199" t="s">
        <v>24</v>
      </c>
      <c r="F33" s="200"/>
      <c r="G33" s="193"/>
      <c r="H33" s="193"/>
      <c r="I33" s="201"/>
      <c r="J33" s="199"/>
      <c r="K33" s="188">
        <f>K37</f>
        <v>1075.5</v>
      </c>
      <c r="L33" s="87"/>
      <c r="M33" s="133"/>
      <c r="N33" s="133"/>
    </row>
    <row r="34" spans="1:15" s="61" customFormat="1" x14ac:dyDescent="0.25">
      <c r="A34" s="60"/>
      <c r="B34" s="65" t="s">
        <v>74</v>
      </c>
      <c r="C34" s="198">
        <v>992</v>
      </c>
      <c r="D34" s="199" t="s">
        <v>22</v>
      </c>
      <c r="E34" s="199" t="s">
        <v>24</v>
      </c>
      <c r="F34" s="200" t="s">
        <v>75</v>
      </c>
      <c r="G34" s="193" t="s">
        <v>67</v>
      </c>
      <c r="H34" s="193" t="s">
        <v>23</v>
      </c>
      <c r="I34" s="201" t="s">
        <v>134</v>
      </c>
      <c r="J34" s="199"/>
      <c r="K34" s="188">
        <f>K37</f>
        <v>1075.5</v>
      </c>
      <c r="L34" s="87"/>
      <c r="M34" s="133"/>
      <c r="N34" s="133"/>
      <c r="O34" s="72"/>
    </row>
    <row r="35" spans="1:15" s="61" customFormat="1" x14ac:dyDescent="0.25">
      <c r="A35" s="60"/>
      <c r="B35" s="65" t="s">
        <v>52</v>
      </c>
      <c r="C35" s="198">
        <v>992</v>
      </c>
      <c r="D35" s="199" t="s">
        <v>22</v>
      </c>
      <c r="E35" s="199" t="s">
        <v>24</v>
      </c>
      <c r="F35" s="200" t="s">
        <v>75</v>
      </c>
      <c r="G35" s="193" t="s">
        <v>76</v>
      </c>
      <c r="H35" s="193" t="s">
        <v>23</v>
      </c>
      <c r="I35" s="201" t="s">
        <v>134</v>
      </c>
      <c r="J35" s="199"/>
      <c r="K35" s="188">
        <f>K37</f>
        <v>1075.5</v>
      </c>
      <c r="L35" s="87"/>
      <c r="M35" s="133"/>
      <c r="N35" s="133"/>
      <c r="O35" s="72"/>
    </row>
    <row r="36" spans="1:15" s="61" customFormat="1" ht="16.5" customHeight="1" x14ac:dyDescent="0.25">
      <c r="A36" s="60"/>
      <c r="B36" s="228" t="s">
        <v>70</v>
      </c>
      <c r="C36" s="198">
        <v>992</v>
      </c>
      <c r="D36" s="199" t="s">
        <v>22</v>
      </c>
      <c r="E36" s="199" t="s">
        <v>24</v>
      </c>
      <c r="F36" s="200" t="s">
        <v>75</v>
      </c>
      <c r="G36" s="193" t="s">
        <v>76</v>
      </c>
      <c r="H36" s="193" t="s">
        <v>23</v>
      </c>
      <c r="I36" s="201" t="s">
        <v>148</v>
      </c>
      <c r="J36" s="199"/>
      <c r="K36" s="188">
        <f>K37</f>
        <v>1075.5</v>
      </c>
      <c r="L36" s="87"/>
      <c r="M36" s="133"/>
      <c r="N36" s="133"/>
    </row>
    <row r="37" spans="1:15" s="61" customFormat="1" ht="61.5" customHeight="1" x14ac:dyDescent="0.25">
      <c r="A37" s="60"/>
      <c r="B37" s="65" t="s">
        <v>77</v>
      </c>
      <c r="C37" s="198">
        <v>992</v>
      </c>
      <c r="D37" s="199" t="s">
        <v>22</v>
      </c>
      <c r="E37" s="199" t="s">
        <v>24</v>
      </c>
      <c r="F37" s="200" t="s">
        <v>75</v>
      </c>
      <c r="G37" s="193" t="s">
        <v>76</v>
      </c>
      <c r="H37" s="193" t="s">
        <v>23</v>
      </c>
      <c r="I37" s="201" t="s">
        <v>148</v>
      </c>
      <c r="J37" s="199" t="s">
        <v>78</v>
      </c>
      <c r="K37" s="188">
        <f>1064.8+42.7-32</f>
        <v>1075.5</v>
      </c>
      <c r="L37" s="87">
        <v>-32</v>
      </c>
      <c r="M37" s="133"/>
      <c r="N37" s="133"/>
      <c r="O37" s="72"/>
    </row>
    <row r="38" spans="1:15" s="61" customFormat="1" ht="46.5" customHeight="1" x14ac:dyDescent="0.25">
      <c r="A38" s="60"/>
      <c r="B38" s="228" t="s">
        <v>79</v>
      </c>
      <c r="C38" s="198">
        <v>992</v>
      </c>
      <c r="D38" s="199" t="s">
        <v>22</v>
      </c>
      <c r="E38" s="199" t="s">
        <v>25</v>
      </c>
      <c r="F38" s="200"/>
      <c r="G38" s="193"/>
      <c r="H38" s="193"/>
      <c r="I38" s="201"/>
      <c r="J38" s="199"/>
      <c r="K38" s="188">
        <f>K42+K43+K44+K47+K48</f>
        <v>5948.4</v>
      </c>
      <c r="L38" s="87"/>
      <c r="M38" s="134"/>
      <c r="N38" s="133"/>
    </row>
    <row r="39" spans="1:15" s="61" customFormat="1" x14ac:dyDescent="0.25">
      <c r="A39" s="60"/>
      <c r="B39" s="65" t="s">
        <v>173</v>
      </c>
      <c r="C39" s="198">
        <v>992</v>
      </c>
      <c r="D39" s="199" t="s">
        <v>22</v>
      </c>
      <c r="E39" s="199" t="s">
        <v>25</v>
      </c>
      <c r="F39" s="200" t="s">
        <v>80</v>
      </c>
      <c r="G39" s="193" t="s">
        <v>67</v>
      </c>
      <c r="H39" s="193" t="s">
        <v>23</v>
      </c>
      <c r="I39" s="201" t="s">
        <v>134</v>
      </c>
      <c r="J39" s="199"/>
      <c r="K39" s="188">
        <f>K40+K45+K48</f>
        <v>5948.4</v>
      </c>
      <c r="L39" s="87"/>
      <c r="M39" s="133"/>
      <c r="N39" s="133"/>
    </row>
    <row r="40" spans="1:15" x14ac:dyDescent="0.25">
      <c r="A40" s="32"/>
      <c r="B40" s="65" t="s">
        <v>173</v>
      </c>
      <c r="C40" s="198">
        <v>992</v>
      </c>
      <c r="D40" s="199" t="s">
        <v>22</v>
      </c>
      <c r="E40" s="199" t="s">
        <v>25</v>
      </c>
      <c r="F40" s="200" t="s">
        <v>80</v>
      </c>
      <c r="G40" s="193" t="s">
        <v>76</v>
      </c>
      <c r="H40" s="193" t="s">
        <v>23</v>
      </c>
      <c r="I40" s="201" t="s">
        <v>134</v>
      </c>
      <c r="J40" s="199"/>
      <c r="K40" s="188">
        <f>K41</f>
        <v>5869.4</v>
      </c>
    </row>
    <row r="41" spans="1:15" ht="33.75" customHeight="1" x14ac:dyDescent="0.25">
      <c r="A41" s="32"/>
      <c r="B41" s="228" t="s">
        <v>70</v>
      </c>
      <c r="C41" s="198">
        <v>992</v>
      </c>
      <c r="D41" s="199" t="s">
        <v>22</v>
      </c>
      <c r="E41" s="199" t="s">
        <v>25</v>
      </c>
      <c r="F41" s="200" t="s">
        <v>80</v>
      </c>
      <c r="G41" s="193" t="s">
        <v>76</v>
      </c>
      <c r="H41" s="193" t="s">
        <v>23</v>
      </c>
      <c r="I41" s="201" t="s">
        <v>148</v>
      </c>
      <c r="J41" s="199"/>
      <c r="K41" s="188">
        <f>K42+K43+K44</f>
        <v>5869.4</v>
      </c>
    </row>
    <row r="42" spans="1:15" ht="56.25" customHeight="1" x14ac:dyDescent="0.25">
      <c r="A42" s="32"/>
      <c r="B42" s="65" t="s">
        <v>77</v>
      </c>
      <c r="C42" s="198">
        <v>992</v>
      </c>
      <c r="D42" s="199" t="s">
        <v>22</v>
      </c>
      <c r="E42" s="199" t="s">
        <v>25</v>
      </c>
      <c r="F42" s="200" t="s">
        <v>80</v>
      </c>
      <c r="G42" s="193" t="s">
        <v>76</v>
      </c>
      <c r="H42" s="193" t="s">
        <v>23</v>
      </c>
      <c r="I42" s="201" t="s">
        <v>148</v>
      </c>
      <c r="J42" s="199" t="s">
        <v>78</v>
      </c>
      <c r="K42" s="188">
        <f>4280+200+32</f>
        <v>4512</v>
      </c>
      <c r="L42" s="87">
        <v>32</v>
      </c>
    </row>
    <row r="43" spans="1:15" ht="28.5" customHeight="1" x14ac:dyDescent="0.25">
      <c r="A43" s="32"/>
      <c r="B43" s="65" t="s">
        <v>81</v>
      </c>
      <c r="C43" s="198">
        <v>992</v>
      </c>
      <c r="D43" s="199" t="s">
        <v>22</v>
      </c>
      <c r="E43" s="199" t="s">
        <v>25</v>
      </c>
      <c r="F43" s="200" t="s">
        <v>80</v>
      </c>
      <c r="G43" s="193" t="s">
        <v>76</v>
      </c>
      <c r="H43" s="193" t="s">
        <v>23</v>
      </c>
      <c r="I43" s="201" t="s">
        <v>148</v>
      </c>
      <c r="J43" s="199" t="s">
        <v>82</v>
      </c>
      <c r="K43" s="188">
        <f>1351.5+15.9-30</f>
        <v>1337.4</v>
      </c>
    </row>
    <row r="44" spans="1:15" ht="16.5" customHeight="1" x14ac:dyDescent="0.25">
      <c r="A44" s="229"/>
      <c r="B44" s="19" t="s">
        <v>83</v>
      </c>
      <c r="C44" s="198">
        <v>992</v>
      </c>
      <c r="D44" s="199" t="s">
        <v>22</v>
      </c>
      <c r="E44" s="199" t="s">
        <v>25</v>
      </c>
      <c r="F44" s="200" t="s">
        <v>80</v>
      </c>
      <c r="G44" s="193" t="s">
        <v>76</v>
      </c>
      <c r="H44" s="193" t="s">
        <v>23</v>
      </c>
      <c r="I44" s="201" t="s">
        <v>148</v>
      </c>
      <c r="J44" s="199" t="s">
        <v>84</v>
      </c>
      <c r="K44" s="188">
        <v>20</v>
      </c>
    </row>
    <row r="45" spans="1:15" x14ac:dyDescent="0.25">
      <c r="A45" s="32"/>
      <c r="B45" s="65" t="s">
        <v>57</v>
      </c>
      <c r="C45" s="198">
        <v>992</v>
      </c>
      <c r="D45" s="199" t="s">
        <v>22</v>
      </c>
      <c r="E45" s="199" t="s">
        <v>25</v>
      </c>
      <c r="F45" s="200" t="s">
        <v>80</v>
      </c>
      <c r="G45" s="193" t="s">
        <v>69</v>
      </c>
      <c r="H45" s="193" t="s">
        <v>23</v>
      </c>
      <c r="I45" s="201" t="s">
        <v>134</v>
      </c>
      <c r="J45" s="199"/>
      <c r="K45" s="188">
        <f>K46</f>
        <v>3.8</v>
      </c>
    </row>
    <row r="46" spans="1:15" ht="45" x14ac:dyDescent="0.25">
      <c r="A46" s="32"/>
      <c r="B46" s="65" t="s">
        <v>85</v>
      </c>
      <c r="C46" s="198">
        <v>992</v>
      </c>
      <c r="D46" s="199" t="s">
        <v>22</v>
      </c>
      <c r="E46" s="199" t="s">
        <v>25</v>
      </c>
      <c r="F46" s="200" t="s">
        <v>80</v>
      </c>
      <c r="G46" s="193" t="s">
        <v>69</v>
      </c>
      <c r="H46" s="193" t="s">
        <v>23</v>
      </c>
      <c r="I46" s="201" t="s">
        <v>149</v>
      </c>
      <c r="J46" s="199"/>
      <c r="K46" s="188">
        <f>K47</f>
        <v>3.8</v>
      </c>
    </row>
    <row r="47" spans="1:15" ht="27" customHeight="1" x14ac:dyDescent="0.25">
      <c r="A47" s="114"/>
      <c r="B47" s="70" t="s">
        <v>81</v>
      </c>
      <c r="C47" s="331">
        <v>992</v>
      </c>
      <c r="D47" s="306" t="s">
        <v>22</v>
      </c>
      <c r="E47" s="306" t="s">
        <v>25</v>
      </c>
      <c r="F47" s="332" t="s">
        <v>80</v>
      </c>
      <c r="G47" s="333" t="s">
        <v>69</v>
      </c>
      <c r="H47" s="333" t="s">
        <v>23</v>
      </c>
      <c r="I47" s="334" t="s">
        <v>149</v>
      </c>
      <c r="J47" s="306" t="s">
        <v>82</v>
      </c>
      <c r="K47" s="264">
        <v>3.8</v>
      </c>
    </row>
    <row r="48" spans="1:15" x14ac:dyDescent="0.25">
      <c r="A48" s="32"/>
      <c r="B48" s="69" t="s">
        <v>285</v>
      </c>
      <c r="C48" s="198">
        <v>992</v>
      </c>
      <c r="D48" s="199" t="s">
        <v>22</v>
      </c>
      <c r="E48" s="199" t="s">
        <v>25</v>
      </c>
      <c r="F48" s="332" t="s">
        <v>80</v>
      </c>
      <c r="G48" s="333" t="s">
        <v>159</v>
      </c>
      <c r="H48" s="333" t="s">
        <v>23</v>
      </c>
      <c r="I48" s="334" t="s">
        <v>134</v>
      </c>
      <c r="J48" s="199"/>
      <c r="K48" s="188">
        <f>K49+K51</f>
        <v>75.2</v>
      </c>
    </row>
    <row r="49" spans="1:14" ht="45" x14ac:dyDescent="0.25">
      <c r="A49" s="32"/>
      <c r="B49" s="69" t="s">
        <v>286</v>
      </c>
      <c r="C49" s="198">
        <v>992</v>
      </c>
      <c r="D49" s="199" t="s">
        <v>22</v>
      </c>
      <c r="E49" s="199" t="s">
        <v>25</v>
      </c>
      <c r="F49" s="332" t="s">
        <v>80</v>
      </c>
      <c r="G49" s="333" t="s">
        <v>159</v>
      </c>
      <c r="H49" s="333" t="s">
        <v>23</v>
      </c>
      <c r="I49" s="334" t="s">
        <v>287</v>
      </c>
      <c r="J49" s="199"/>
      <c r="K49" s="188">
        <f>K50</f>
        <v>44.4</v>
      </c>
    </row>
    <row r="50" spans="1:14" x14ac:dyDescent="0.25">
      <c r="A50" s="32"/>
      <c r="B50" s="69" t="s">
        <v>71</v>
      </c>
      <c r="C50" s="198">
        <v>992</v>
      </c>
      <c r="D50" s="199" t="s">
        <v>22</v>
      </c>
      <c r="E50" s="199" t="s">
        <v>25</v>
      </c>
      <c r="F50" s="332" t="s">
        <v>80</v>
      </c>
      <c r="G50" s="333" t="s">
        <v>159</v>
      </c>
      <c r="H50" s="333" t="s">
        <v>23</v>
      </c>
      <c r="I50" s="334" t="s">
        <v>287</v>
      </c>
      <c r="J50" s="199" t="s">
        <v>72</v>
      </c>
      <c r="K50" s="188">
        <v>44.4</v>
      </c>
    </row>
    <row r="51" spans="1:14" ht="30" x14ac:dyDescent="0.25">
      <c r="A51" s="32"/>
      <c r="B51" s="69" t="s">
        <v>288</v>
      </c>
      <c r="C51" s="198">
        <v>992</v>
      </c>
      <c r="D51" s="199" t="s">
        <v>22</v>
      </c>
      <c r="E51" s="199" t="s">
        <v>25</v>
      </c>
      <c r="F51" s="332" t="s">
        <v>80</v>
      </c>
      <c r="G51" s="333" t="s">
        <v>159</v>
      </c>
      <c r="H51" s="333" t="s">
        <v>23</v>
      </c>
      <c r="I51" s="334" t="s">
        <v>290</v>
      </c>
      <c r="J51" s="199"/>
      <c r="K51" s="188">
        <f>K52</f>
        <v>30.8</v>
      </c>
    </row>
    <row r="52" spans="1:14" x14ac:dyDescent="0.25">
      <c r="A52" s="32"/>
      <c r="B52" s="69" t="s">
        <v>71</v>
      </c>
      <c r="C52" s="198">
        <v>992</v>
      </c>
      <c r="D52" s="199" t="s">
        <v>22</v>
      </c>
      <c r="E52" s="199" t="s">
        <v>25</v>
      </c>
      <c r="F52" s="332" t="s">
        <v>80</v>
      </c>
      <c r="G52" s="333" t="s">
        <v>159</v>
      </c>
      <c r="H52" s="333" t="s">
        <v>23</v>
      </c>
      <c r="I52" s="334" t="s">
        <v>290</v>
      </c>
      <c r="J52" s="199" t="s">
        <v>72</v>
      </c>
      <c r="K52" s="188">
        <v>30.8</v>
      </c>
    </row>
    <row r="53" spans="1:14" ht="1.5" customHeight="1" x14ac:dyDescent="0.25">
      <c r="A53" s="32"/>
      <c r="B53" s="281"/>
      <c r="C53" s="189"/>
      <c r="D53" s="190"/>
      <c r="E53" s="190"/>
      <c r="F53" s="335"/>
      <c r="G53" s="336"/>
      <c r="H53" s="336"/>
      <c r="I53" s="337"/>
      <c r="J53" s="190"/>
      <c r="K53" s="195"/>
    </row>
    <row r="54" spans="1:14" hidden="1" x14ac:dyDescent="0.25">
      <c r="A54" s="32"/>
      <c r="B54" s="69"/>
      <c r="C54" s="198"/>
      <c r="D54" s="199"/>
      <c r="E54" s="199"/>
      <c r="F54" s="332"/>
      <c r="G54" s="333"/>
      <c r="H54" s="333"/>
      <c r="I54" s="334"/>
      <c r="J54" s="199"/>
      <c r="K54" s="188"/>
    </row>
    <row r="55" spans="1:14" hidden="1" x14ac:dyDescent="0.25">
      <c r="A55" s="32"/>
      <c r="B55" s="69"/>
      <c r="C55" s="198"/>
      <c r="D55" s="199"/>
      <c r="E55" s="199"/>
      <c r="F55" s="332"/>
      <c r="G55" s="333"/>
      <c r="H55" s="333"/>
      <c r="I55" s="334"/>
      <c r="J55" s="199"/>
      <c r="K55" s="188"/>
    </row>
    <row r="56" spans="1:14" hidden="1" x14ac:dyDescent="0.25">
      <c r="A56" s="32"/>
      <c r="B56" s="69"/>
      <c r="C56" s="198"/>
      <c r="D56" s="199"/>
      <c r="E56" s="199"/>
      <c r="F56" s="332"/>
      <c r="G56" s="333"/>
      <c r="H56" s="333"/>
      <c r="I56" s="334"/>
      <c r="J56" s="199"/>
      <c r="K56" s="188"/>
    </row>
    <row r="57" spans="1:14" hidden="1" x14ac:dyDescent="0.25">
      <c r="A57" s="32"/>
      <c r="B57" s="69"/>
      <c r="C57" s="198"/>
      <c r="D57" s="199"/>
      <c r="E57" s="199"/>
      <c r="F57" s="332"/>
      <c r="G57" s="333"/>
      <c r="H57" s="333"/>
      <c r="I57" s="334"/>
      <c r="J57" s="199"/>
      <c r="K57" s="188"/>
    </row>
    <row r="58" spans="1:14" x14ac:dyDescent="0.25">
      <c r="A58" s="32"/>
      <c r="B58" s="59" t="s">
        <v>86</v>
      </c>
      <c r="C58" s="189">
        <v>992</v>
      </c>
      <c r="D58" s="190" t="s">
        <v>22</v>
      </c>
      <c r="E58" s="190" t="s">
        <v>42</v>
      </c>
      <c r="F58" s="191"/>
      <c r="G58" s="192"/>
      <c r="H58" s="192"/>
      <c r="I58" s="194"/>
      <c r="J58" s="190"/>
      <c r="K58" s="195">
        <f>K62</f>
        <v>10</v>
      </c>
    </row>
    <row r="59" spans="1:14" x14ac:dyDescent="0.25">
      <c r="A59" s="32"/>
      <c r="B59" s="65" t="s">
        <v>59</v>
      </c>
      <c r="C59" s="198">
        <v>992</v>
      </c>
      <c r="D59" s="199" t="s">
        <v>22</v>
      </c>
      <c r="E59" s="199" t="s">
        <v>42</v>
      </c>
      <c r="F59" s="200" t="s">
        <v>80</v>
      </c>
      <c r="G59" s="193" t="s">
        <v>67</v>
      </c>
      <c r="H59" s="193" t="s">
        <v>23</v>
      </c>
      <c r="I59" s="201" t="s">
        <v>134</v>
      </c>
      <c r="J59" s="199"/>
      <c r="K59" s="188">
        <f>K62</f>
        <v>10</v>
      </c>
    </row>
    <row r="60" spans="1:14" x14ac:dyDescent="0.25">
      <c r="A60" s="32"/>
      <c r="B60" s="65" t="s">
        <v>55</v>
      </c>
      <c r="C60" s="198">
        <v>992</v>
      </c>
      <c r="D60" s="199" t="s">
        <v>22</v>
      </c>
      <c r="E60" s="199" t="s">
        <v>42</v>
      </c>
      <c r="F60" s="200" t="s">
        <v>80</v>
      </c>
      <c r="G60" s="193" t="s">
        <v>87</v>
      </c>
      <c r="H60" s="193" t="s">
        <v>23</v>
      </c>
      <c r="I60" s="201" t="s">
        <v>134</v>
      </c>
      <c r="J60" s="199"/>
      <c r="K60" s="188">
        <f>K62</f>
        <v>10</v>
      </c>
    </row>
    <row r="61" spans="1:14" x14ac:dyDescent="0.25">
      <c r="A61" s="32"/>
      <c r="B61" s="65" t="s">
        <v>88</v>
      </c>
      <c r="C61" s="198">
        <v>992</v>
      </c>
      <c r="D61" s="199" t="s">
        <v>22</v>
      </c>
      <c r="E61" s="199" t="s">
        <v>42</v>
      </c>
      <c r="F61" s="200" t="s">
        <v>80</v>
      </c>
      <c r="G61" s="193" t="s">
        <v>87</v>
      </c>
      <c r="H61" s="193" t="s">
        <v>23</v>
      </c>
      <c r="I61" s="201" t="s">
        <v>150</v>
      </c>
      <c r="J61" s="199"/>
      <c r="K61" s="188">
        <f>K62</f>
        <v>10</v>
      </c>
    </row>
    <row r="62" spans="1:14" x14ac:dyDescent="0.25">
      <c r="A62" s="32"/>
      <c r="B62" s="65" t="s">
        <v>83</v>
      </c>
      <c r="C62" s="198">
        <v>992</v>
      </c>
      <c r="D62" s="199" t="s">
        <v>22</v>
      </c>
      <c r="E62" s="199" t="s">
        <v>42</v>
      </c>
      <c r="F62" s="200" t="s">
        <v>80</v>
      </c>
      <c r="G62" s="193" t="s">
        <v>87</v>
      </c>
      <c r="H62" s="193" t="s">
        <v>23</v>
      </c>
      <c r="I62" s="201" t="s">
        <v>150</v>
      </c>
      <c r="J62" s="199" t="s">
        <v>84</v>
      </c>
      <c r="K62" s="188">
        <v>10</v>
      </c>
    </row>
    <row r="63" spans="1:14" s="61" customFormat="1" ht="15.75" customHeight="1" x14ac:dyDescent="0.25">
      <c r="A63" s="58"/>
      <c r="B63" s="67" t="s">
        <v>8</v>
      </c>
      <c r="C63" s="189">
        <v>992</v>
      </c>
      <c r="D63" s="190" t="s">
        <v>22</v>
      </c>
      <c r="E63" s="190">
        <v>13</v>
      </c>
      <c r="F63" s="191"/>
      <c r="G63" s="192"/>
      <c r="H63" s="193"/>
      <c r="I63" s="194"/>
      <c r="J63" s="190"/>
      <c r="K63" s="195">
        <f>K64+K68+K73</f>
        <v>2537.7999999999997</v>
      </c>
      <c r="L63" s="87"/>
      <c r="M63" s="133"/>
      <c r="N63" s="133"/>
    </row>
    <row r="64" spans="1:14" ht="45" customHeight="1" x14ac:dyDescent="0.25">
      <c r="A64" s="32"/>
      <c r="B64" s="35" t="s">
        <v>388</v>
      </c>
      <c r="C64" s="198">
        <v>992</v>
      </c>
      <c r="D64" s="199" t="s">
        <v>22</v>
      </c>
      <c r="E64" s="199">
        <v>13</v>
      </c>
      <c r="F64" s="200" t="s">
        <v>42</v>
      </c>
      <c r="G64" s="193" t="s">
        <v>67</v>
      </c>
      <c r="H64" s="193" t="s">
        <v>23</v>
      </c>
      <c r="I64" s="201" t="s">
        <v>134</v>
      </c>
      <c r="J64" s="302"/>
      <c r="K64" s="188">
        <f>K67</f>
        <v>14.4</v>
      </c>
    </row>
    <row r="65" spans="1:256" ht="18.75" customHeight="1" x14ac:dyDescent="0.25">
      <c r="A65" s="32"/>
      <c r="B65" s="35" t="s">
        <v>93</v>
      </c>
      <c r="C65" s="198">
        <v>992</v>
      </c>
      <c r="D65" s="199" t="s">
        <v>22</v>
      </c>
      <c r="E65" s="199">
        <v>13</v>
      </c>
      <c r="F65" s="200" t="s">
        <v>42</v>
      </c>
      <c r="G65" s="193" t="s">
        <v>76</v>
      </c>
      <c r="H65" s="193" t="s">
        <v>23</v>
      </c>
      <c r="I65" s="201" t="s">
        <v>134</v>
      </c>
      <c r="J65" s="302"/>
      <c r="K65" s="188">
        <f>K67</f>
        <v>14.4</v>
      </c>
    </row>
    <row r="66" spans="1:256" s="27" customFormat="1" ht="19.5" customHeight="1" x14ac:dyDescent="0.25">
      <c r="A66" s="26"/>
      <c r="B66" s="115" t="s">
        <v>94</v>
      </c>
      <c r="C66" s="198">
        <v>992</v>
      </c>
      <c r="D66" s="199" t="s">
        <v>22</v>
      </c>
      <c r="E66" s="199">
        <v>13</v>
      </c>
      <c r="F66" s="200" t="s">
        <v>42</v>
      </c>
      <c r="G66" s="193" t="s">
        <v>76</v>
      </c>
      <c r="H66" s="193" t="s">
        <v>23</v>
      </c>
      <c r="I66" s="201" t="s">
        <v>140</v>
      </c>
      <c r="J66" s="302"/>
      <c r="K66" s="188">
        <f>K67</f>
        <v>14.4</v>
      </c>
      <c r="L66" s="311"/>
      <c r="M66" s="135"/>
      <c r="N66" s="135"/>
    </row>
    <row r="67" spans="1:256" ht="18" customHeight="1" x14ac:dyDescent="0.25">
      <c r="A67" s="32"/>
      <c r="B67" s="65" t="s">
        <v>117</v>
      </c>
      <c r="C67" s="198">
        <v>992</v>
      </c>
      <c r="D67" s="199" t="s">
        <v>22</v>
      </c>
      <c r="E67" s="199">
        <v>13</v>
      </c>
      <c r="F67" s="200" t="s">
        <v>42</v>
      </c>
      <c r="G67" s="193" t="s">
        <v>76</v>
      </c>
      <c r="H67" s="193" t="s">
        <v>23</v>
      </c>
      <c r="I67" s="201" t="s">
        <v>140</v>
      </c>
      <c r="J67" s="199" t="s">
        <v>118</v>
      </c>
      <c r="K67" s="188">
        <v>14.4</v>
      </c>
    </row>
    <row r="68" spans="1:256" ht="51" customHeight="1" x14ac:dyDescent="0.25">
      <c r="A68" s="32"/>
      <c r="B68" s="35" t="s">
        <v>213</v>
      </c>
      <c r="C68" s="198">
        <v>992</v>
      </c>
      <c r="D68" s="199" t="s">
        <v>22</v>
      </c>
      <c r="E68" s="199">
        <v>13</v>
      </c>
      <c r="F68" s="200" t="s">
        <v>41</v>
      </c>
      <c r="G68" s="193" t="s">
        <v>67</v>
      </c>
      <c r="H68" s="193" t="s">
        <v>23</v>
      </c>
      <c r="I68" s="201" t="s">
        <v>134</v>
      </c>
      <c r="J68" s="199"/>
      <c r="K68" s="188">
        <f>K71</f>
        <v>250</v>
      </c>
    </row>
    <row r="69" spans="1:256" ht="15.75" customHeight="1" x14ac:dyDescent="0.25">
      <c r="A69" s="32"/>
      <c r="B69" s="115" t="s">
        <v>193</v>
      </c>
      <c r="C69" s="198">
        <v>992</v>
      </c>
      <c r="D69" s="199" t="s">
        <v>22</v>
      </c>
      <c r="E69" s="199">
        <v>13</v>
      </c>
      <c r="F69" s="200" t="s">
        <v>41</v>
      </c>
      <c r="G69" s="193" t="s">
        <v>76</v>
      </c>
      <c r="H69" s="193" t="s">
        <v>23</v>
      </c>
      <c r="I69" s="201" t="s">
        <v>134</v>
      </c>
      <c r="J69" s="199"/>
      <c r="K69" s="188">
        <f>K71</f>
        <v>250</v>
      </c>
    </row>
    <row r="70" spans="1:256" ht="48" customHeight="1" x14ac:dyDescent="0.25">
      <c r="A70" s="32"/>
      <c r="B70" s="115" t="s">
        <v>463</v>
      </c>
      <c r="C70" s="198">
        <v>992</v>
      </c>
      <c r="D70" s="199" t="s">
        <v>22</v>
      </c>
      <c r="E70" s="199">
        <v>13</v>
      </c>
      <c r="F70" s="200" t="s">
        <v>41</v>
      </c>
      <c r="G70" s="193" t="s">
        <v>76</v>
      </c>
      <c r="H70" s="193" t="s">
        <v>23</v>
      </c>
      <c r="I70" s="201" t="s">
        <v>194</v>
      </c>
      <c r="J70" s="199"/>
      <c r="K70" s="188">
        <f>K71</f>
        <v>250</v>
      </c>
    </row>
    <row r="71" spans="1:256" ht="28.5" customHeight="1" x14ac:dyDescent="0.25">
      <c r="A71" s="32"/>
      <c r="B71" s="19" t="s">
        <v>81</v>
      </c>
      <c r="C71" s="198">
        <v>992</v>
      </c>
      <c r="D71" s="199" t="s">
        <v>22</v>
      </c>
      <c r="E71" s="199">
        <v>13</v>
      </c>
      <c r="F71" s="200" t="s">
        <v>41</v>
      </c>
      <c r="G71" s="193" t="s">
        <v>76</v>
      </c>
      <c r="H71" s="193" t="s">
        <v>23</v>
      </c>
      <c r="I71" s="201" t="s">
        <v>194</v>
      </c>
      <c r="J71" s="199" t="s">
        <v>82</v>
      </c>
      <c r="K71" s="188">
        <v>250</v>
      </c>
    </row>
    <row r="72" spans="1:256" x14ac:dyDescent="0.25">
      <c r="A72" s="32"/>
      <c r="B72" s="19" t="s">
        <v>53</v>
      </c>
      <c r="C72" s="198">
        <v>992</v>
      </c>
      <c r="D72" s="199" t="s">
        <v>22</v>
      </c>
      <c r="E72" s="199" t="s">
        <v>41</v>
      </c>
      <c r="F72" s="200" t="s">
        <v>80</v>
      </c>
      <c r="G72" s="193" t="s">
        <v>67</v>
      </c>
      <c r="H72" s="193" t="s">
        <v>23</v>
      </c>
      <c r="I72" s="201" t="s">
        <v>134</v>
      </c>
      <c r="J72" s="199"/>
      <c r="K72" s="188">
        <f>K73</f>
        <v>2273.3999999999996</v>
      </c>
    </row>
    <row r="73" spans="1:256" x14ac:dyDescent="0.25">
      <c r="A73" s="32"/>
      <c r="B73" s="65" t="s">
        <v>53</v>
      </c>
      <c r="C73" s="198">
        <v>992</v>
      </c>
      <c r="D73" s="199" t="s">
        <v>22</v>
      </c>
      <c r="E73" s="199" t="s">
        <v>41</v>
      </c>
      <c r="F73" s="200" t="s">
        <v>80</v>
      </c>
      <c r="G73" s="193" t="s">
        <v>76</v>
      </c>
      <c r="H73" s="193" t="s">
        <v>23</v>
      </c>
      <c r="I73" s="201" t="s">
        <v>134</v>
      </c>
      <c r="J73" s="199"/>
      <c r="K73" s="188">
        <f>K74</f>
        <v>2273.3999999999996</v>
      </c>
    </row>
    <row r="74" spans="1:256" s="61" customFormat="1" x14ac:dyDescent="0.25">
      <c r="A74" s="32"/>
      <c r="B74" s="65" t="s">
        <v>179</v>
      </c>
      <c r="C74" s="198">
        <v>992</v>
      </c>
      <c r="D74" s="199" t="s">
        <v>22</v>
      </c>
      <c r="E74" s="199" t="s">
        <v>41</v>
      </c>
      <c r="F74" s="200" t="s">
        <v>80</v>
      </c>
      <c r="G74" s="193" t="s">
        <v>76</v>
      </c>
      <c r="H74" s="193" t="s">
        <v>23</v>
      </c>
      <c r="I74" s="201" t="s">
        <v>180</v>
      </c>
      <c r="J74" s="199"/>
      <c r="K74" s="188">
        <f>K75</f>
        <v>2273.3999999999996</v>
      </c>
      <c r="L74" s="87"/>
      <c r="M74" s="130"/>
      <c r="N74" s="130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  <c r="BH74" s="62"/>
      <c r="BI74" s="62"/>
      <c r="BJ74" s="62"/>
      <c r="BK74" s="62"/>
      <c r="BL74" s="62"/>
      <c r="BM74" s="62"/>
      <c r="BN74" s="62"/>
      <c r="BO74" s="62"/>
      <c r="BP74" s="62"/>
      <c r="BQ74" s="62"/>
      <c r="BR74" s="62"/>
      <c r="BS74" s="62"/>
      <c r="BT74" s="62"/>
      <c r="BU74" s="62"/>
      <c r="BV74" s="62"/>
      <c r="BW74" s="62"/>
      <c r="BX74" s="62"/>
      <c r="BY74" s="62"/>
      <c r="BZ74" s="62"/>
      <c r="CA74" s="62"/>
      <c r="CB74" s="62"/>
      <c r="CC74" s="62"/>
      <c r="CD74" s="62"/>
      <c r="CE74" s="62"/>
      <c r="CF74" s="62"/>
      <c r="CG74" s="62"/>
      <c r="CH74" s="62"/>
      <c r="CI74" s="62"/>
      <c r="CJ74" s="62"/>
      <c r="CK74" s="62"/>
      <c r="CL74" s="62"/>
      <c r="CM74" s="62"/>
      <c r="CN74" s="62"/>
      <c r="CO74" s="62"/>
      <c r="CP74" s="62"/>
      <c r="CQ74" s="62"/>
      <c r="CR74" s="62"/>
      <c r="CS74" s="62"/>
      <c r="CT74" s="62"/>
      <c r="CU74" s="62"/>
      <c r="CV74" s="62"/>
      <c r="CW74" s="62"/>
      <c r="CX74" s="62"/>
      <c r="CY74" s="62"/>
      <c r="CZ74" s="62"/>
      <c r="DA74" s="62"/>
      <c r="DB74" s="62"/>
      <c r="DC74" s="62"/>
      <c r="DD74" s="62"/>
      <c r="DE74" s="62"/>
      <c r="DF74" s="62"/>
      <c r="DG74" s="62"/>
      <c r="DH74" s="62"/>
      <c r="DI74" s="62"/>
      <c r="DJ74" s="62"/>
      <c r="DK74" s="62"/>
      <c r="DL74" s="62"/>
      <c r="DM74" s="62"/>
      <c r="DN74" s="62"/>
      <c r="DO74" s="62"/>
      <c r="DP74" s="62"/>
      <c r="DQ74" s="62"/>
      <c r="DR74" s="62"/>
      <c r="DS74" s="62"/>
      <c r="DT74" s="62"/>
      <c r="DU74" s="62"/>
      <c r="DV74" s="62"/>
      <c r="DW74" s="62"/>
      <c r="DX74" s="62"/>
      <c r="DY74" s="62"/>
      <c r="DZ74" s="62"/>
      <c r="EA74" s="62"/>
      <c r="EB74" s="62"/>
      <c r="EC74" s="62"/>
      <c r="ED74" s="62"/>
      <c r="EE74" s="62"/>
      <c r="EF74" s="62"/>
      <c r="EG74" s="62"/>
      <c r="EH74" s="62"/>
      <c r="EI74" s="62"/>
      <c r="EJ74" s="62"/>
      <c r="EK74" s="62"/>
      <c r="EL74" s="62"/>
      <c r="EM74" s="62"/>
      <c r="EN74" s="62"/>
      <c r="EO74" s="62"/>
      <c r="EP74" s="62"/>
      <c r="EQ74" s="62"/>
      <c r="ER74" s="62"/>
      <c r="ES74" s="62"/>
      <c r="ET74" s="62"/>
      <c r="EU74" s="62"/>
      <c r="EV74" s="62"/>
      <c r="EW74" s="62"/>
      <c r="EX74" s="62"/>
      <c r="EY74" s="62"/>
      <c r="EZ74" s="62"/>
      <c r="FA74" s="62"/>
      <c r="FB74" s="62"/>
      <c r="FC74" s="62"/>
      <c r="FD74" s="62"/>
      <c r="FE74" s="62"/>
      <c r="FF74" s="62"/>
      <c r="FG74" s="62"/>
      <c r="FH74" s="62"/>
      <c r="FI74" s="62"/>
      <c r="FJ74" s="62"/>
      <c r="FK74" s="62"/>
      <c r="FL74" s="62"/>
      <c r="FM74" s="62"/>
      <c r="FN74" s="62"/>
      <c r="FO74" s="62"/>
      <c r="FP74" s="62"/>
      <c r="FQ74" s="62"/>
      <c r="FR74" s="62"/>
      <c r="FS74" s="62"/>
      <c r="FT74" s="62"/>
      <c r="FU74" s="62"/>
      <c r="FV74" s="62"/>
      <c r="FW74" s="62"/>
      <c r="FX74" s="62"/>
      <c r="FY74" s="62"/>
      <c r="FZ74" s="62"/>
      <c r="GA74" s="62"/>
      <c r="GB74" s="62"/>
      <c r="GC74" s="62"/>
      <c r="GD74" s="62"/>
      <c r="GE74" s="62"/>
      <c r="GF74" s="62"/>
      <c r="GG74" s="62"/>
      <c r="GH74" s="62"/>
      <c r="GI74" s="62"/>
      <c r="GJ74" s="62"/>
      <c r="GK74" s="62"/>
      <c r="GL74" s="62"/>
      <c r="GM74" s="62"/>
      <c r="GN74" s="62"/>
      <c r="GO74" s="62"/>
      <c r="GP74" s="62"/>
      <c r="GQ74" s="62"/>
      <c r="GR74" s="62"/>
      <c r="GS74" s="62"/>
      <c r="GT74" s="62"/>
      <c r="GU74" s="62"/>
      <c r="GV74" s="62"/>
      <c r="GW74" s="62"/>
      <c r="GX74" s="62"/>
      <c r="GY74" s="62"/>
      <c r="GZ74" s="62"/>
      <c r="HA74" s="62"/>
      <c r="HB74" s="62"/>
      <c r="HC74" s="62"/>
      <c r="HD74" s="62"/>
      <c r="HE74" s="62"/>
      <c r="HF74" s="62"/>
      <c r="HG74" s="62"/>
      <c r="HH74" s="62"/>
      <c r="HI74" s="62"/>
      <c r="HJ74" s="62"/>
      <c r="HK74" s="62"/>
      <c r="HL74" s="62"/>
      <c r="HM74" s="62"/>
      <c r="HN74" s="62"/>
      <c r="HO74" s="62"/>
      <c r="HP74" s="62"/>
      <c r="HQ74" s="62"/>
      <c r="HR74" s="62"/>
      <c r="HS74" s="62"/>
      <c r="HT74" s="62"/>
      <c r="HU74" s="62"/>
      <c r="HV74" s="62"/>
      <c r="HW74" s="62"/>
      <c r="HX74" s="62"/>
      <c r="HY74" s="62"/>
      <c r="HZ74" s="62"/>
      <c r="IA74" s="62"/>
      <c r="IB74" s="62"/>
      <c r="IC74" s="62"/>
      <c r="ID74" s="62"/>
      <c r="IE74" s="62"/>
      <c r="IF74" s="62"/>
      <c r="IG74" s="62"/>
      <c r="IH74" s="62"/>
      <c r="II74" s="62"/>
      <c r="IJ74" s="62"/>
      <c r="IK74" s="62"/>
      <c r="IL74" s="62"/>
      <c r="IM74" s="62"/>
      <c r="IN74" s="62"/>
      <c r="IO74" s="62"/>
      <c r="IP74" s="62"/>
      <c r="IQ74" s="62"/>
      <c r="IR74" s="62"/>
      <c r="IS74" s="62"/>
      <c r="IT74" s="62"/>
      <c r="IU74" s="62"/>
      <c r="IV74" s="62"/>
    </row>
    <row r="75" spans="1:256" x14ac:dyDescent="0.25">
      <c r="A75" s="32"/>
      <c r="B75" s="175" t="s">
        <v>83</v>
      </c>
      <c r="C75" s="198">
        <v>993</v>
      </c>
      <c r="D75" s="199" t="s">
        <v>22</v>
      </c>
      <c r="E75" s="199" t="s">
        <v>41</v>
      </c>
      <c r="F75" s="200" t="s">
        <v>80</v>
      </c>
      <c r="G75" s="193" t="s">
        <v>76</v>
      </c>
      <c r="H75" s="193" t="s">
        <v>23</v>
      </c>
      <c r="I75" s="201" t="s">
        <v>180</v>
      </c>
      <c r="J75" s="199" t="s">
        <v>84</v>
      </c>
      <c r="K75" s="188">
        <f>3380.2-886.8-220</f>
        <v>2273.3999999999996</v>
      </c>
      <c r="L75" s="87">
        <v>-220</v>
      </c>
    </row>
    <row r="76" spans="1:256" s="61" customFormat="1" x14ac:dyDescent="0.25">
      <c r="A76" s="58"/>
      <c r="B76" s="59" t="s">
        <v>34</v>
      </c>
      <c r="C76" s="189">
        <v>992</v>
      </c>
      <c r="D76" s="190" t="s">
        <v>24</v>
      </c>
      <c r="E76" s="190" t="s">
        <v>23</v>
      </c>
      <c r="F76" s="191"/>
      <c r="G76" s="192"/>
      <c r="H76" s="192"/>
      <c r="I76" s="194"/>
      <c r="J76" s="190"/>
      <c r="K76" s="195">
        <f>K81+K82</f>
        <v>296.60000000000002</v>
      </c>
      <c r="L76" s="87"/>
      <c r="M76" s="133"/>
      <c r="N76" s="133"/>
    </row>
    <row r="77" spans="1:256" ht="16.5" customHeight="1" x14ac:dyDescent="0.25">
      <c r="A77" s="32"/>
      <c r="B77" s="175" t="s">
        <v>10</v>
      </c>
      <c r="C77" s="198">
        <v>992</v>
      </c>
      <c r="D77" s="199" t="s">
        <v>24</v>
      </c>
      <c r="E77" s="199" t="s">
        <v>26</v>
      </c>
      <c r="F77" s="200"/>
      <c r="G77" s="193"/>
      <c r="H77" s="193"/>
      <c r="I77" s="201"/>
      <c r="J77" s="199"/>
      <c r="K77" s="188">
        <f>K76</f>
        <v>296.60000000000002</v>
      </c>
    </row>
    <row r="78" spans="1:256" x14ac:dyDescent="0.25">
      <c r="A78" s="32"/>
      <c r="B78" s="65" t="s">
        <v>306</v>
      </c>
      <c r="C78" s="198">
        <v>992</v>
      </c>
      <c r="D78" s="199" t="s">
        <v>24</v>
      </c>
      <c r="E78" s="199" t="s">
        <v>26</v>
      </c>
      <c r="F78" s="200" t="s">
        <v>80</v>
      </c>
      <c r="G78" s="193" t="s">
        <v>67</v>
      </c>
      <c r="H78" s="193" t="s">
        <v>23</v>
      </c>
      <c r="I78" s="201" t="s">
        <v>68</v>
      </c>
      <c r="J78" s="199"/>
      <c r="K78" s="188">
        <f>K76</f>
        <v>296.60000000000002</v>
      </c>
    </row>
    <row r="79" spans="1:256" ht="13.5" customHeight="1" x14ac:dyDescent="0.25">
      <c r="A79" s="32"/>
      <c r="B79" s="65" t="s">
        <v>173</v>
      </c>
      <c r="C79" s="198">
        <v>992</v>
      </c>
      <c r="D79" s="199" t="s">
        <v>24</v>
      </c>
      <c r="E79" s="199" t="s">
        <v>26</v>
      </c>
      <c r="F79" s="200" t="s">
        <v>80</v>
      </c>
      <c r="G79" s="193" t="s">
        <v>76</v>
      </c>
      <c r="H79" s="193" t="s">
        <v>23</v>
      </c>
      <c r="I79" s="201" t="s">
        <v>68</v>
      </c>
      <c r="J79" s="199"/>
      <c r="K79" s="188">
        <f>K76</f>
        <v>296.60000000000002</v>
      </c>
    </row>
    <row r="80" spans="1:256" ht="30" x14ac:dyDescent="0.25">
      <c r="A80" s="32"/>
      <c r="B80" s="65" t="s">
        <v>35</v>
      </c>
      <c r="C80" s="198">
        <v>992</v>
      </c>
      <c r="D80" s="199" t="s">
        <v>24</v>
      </c>
      <c r="E80" s="199" t="s">
        <v>26</v>
      </c>
      <c r="F80" s="200" t="s">
        <v>80</v>
      </c>
      <c r="G80" s="193" t="s">
        <v>76</v>
      </c>
      <c r="H80" s="193" t="s">
        <v>23</v>
      </c>
      <c r="I80" s="201" t="s">
        <v>152</v>
      </c>
      <c r="J80" s="199"/>
      <c r="K80" s="188">
        <f>K81+K82</f>
        <v>296.60000000000002</v>
      </c>
    </row>
    <row r="81" spans="1:14" ht="60" x14ac:dyDescent="0.25">
      <c r="A81" s="32"/>
      <c r="B81" s="65" t="s">
        <v>77</v>
      </c>
      <c r="C81" s="198">
        <v>992</v>
      </c>
      <c r="D81" s="199" t="s">
        <v>24</v>
      </c>
      <c r="E81" s="199" t="s">
        <v>26</v>
      </c>
      <c r="F81" s="200" t="s">
        <v>80</v>
      </c>
      <c r="G81" s="193" t="s">
        <v>76</v>
      </c>
      <c r="H81" s="193" t="s">
        <v>23</v>
      </c>
      <c r="I81" s="201" t="s">
        <v>152</v>
      </c>
      <c r="J81" s="199" t="s">
        <v>78</v>
      </c>
      <c r="K81" s="280">
        <v>296.60000000000002</v>
      </c>
    </row>
    <row r="82" spans="1:14" ht="3.75" hidden="1" customHeight="1" x14ac:dyDescent="0.25">
      <c r="A82" s="32"/>
      <c r="B82" s="65" t="s">
        <v>81</v>
      </c>
      <c r="C82" s="198">
        <v>992</v>
      </c>
      <c r="D82" s="199" t="s">
        <v>24</v>
      </c>
      <c r="E82" s="199" t="s">
        <v>26</v>
      </c>
      <c r="F82" s="200" t="s">
        <v>80</v>
      </c>
      <c r="G82" s="193" t="s">
        <v>76</v>
      </c>
      <c r="H82" s="193" t="s">
        <v>23</v>
      </c>
      <c r="I82" s="201" t="s">
        <v>152</v>
      </c>
      <c r="J82" s="199" t="s">
        <v>82</v>
      </c>
      <c r="K82" s="280">
        <v>0</v>
      </c>
    </row>
    <row r="83" spans="1:14" s="61" customFormat="1" ht="28.5" x14ac:dyDescent="0.25">
      <c r="A83" s="58"/>
      <c r="B83" s="67" t="s">
        <v>11</v>
      </c>
      <c r="C83" s="189">
        <v>992</v>
      </c>
      <c r="D83" s="190" t="s">
        <v>26</v>
      </c>
      <c r="E83" s="190" t="s">
        <v>23</v>
      </c>
      <c r="F83" s="191"/>
      <c r="G83" s="192"/>
      <c r="H83" s="192"/>
      <c r="I83" s="194"/>
      <c r="J83" s="190"/>
      <c r="K83" s="195">
        <f>K84+K93</f>
        <v>98</v>
      </c>
      <c r="L83" s="87"/>
      <c r="M83" s="133"/>
      <c r="N83" s="133"/>
    </row>
    <row r="84" spans="1:14" ht="31.5" customHeight="1" x14ac:dyDescent="0.25">
      <c r="A84" s="32"/>
      <c r="B84" s="35" t="s">
        <v>473</v>
      </c>
      <c r="C84" s="198">
        <v>992</v>
      </c>
      <c r="D84" s="199" t="s">
        <v>26</v>
      </c>
      <c r="E84" s="199" t="s">
        <v>100</v>
      </c>
      <c r="F84" s="200"/>
      <c r="G84" s="193"/>
      <c r="H84" s="193"/>
      <c r="I84" s="201"/>
      <c r="J84" s="199"/>
      <c r="K84" s="188">
        <f>K88+K89</f>
        <v>70</v>
      </c>
    </row>
    <row r="85" spans="1:14" ht="30" x14ac:dyDescent="0.25">
      <c r="A85" s="32"/>
      <c r="B85" s="35" t="s">
        <v>472</v>
      </c>
      <c r="C85" s="198">
        <v>992</v>
      </c>
      <c r="D85" s="199" t="s">
        <v>26</v>
      </c>
      <c r="E85" s="199" t="s">
        <v>100</v>
      </c>
      <c r="F85" s="200" t="s">
        <v>30</v>
      </c>
      <c r="G85" s="193" t="s">
        <v>67</v>
      </c>
      <c r="H85" s="193" t="s">
        <v>23</v>
      </c>
      <c r="I85" s="201" t="s">
        <v>134</v>
      </c>
      <c r="J85" s="199"/>
      <c r="K85" s="188">
        <f>K88+K89</f>
        <v>70</v>
      </c>
    </row>
    <row r="86" spans="1:14" ht="30" x14ac:dyDescent="0.25">
      <c r="A86" s="32"/>
      <c r="B86" s="35" t="s">
        <v>174</v>
      </c>
      <c r="C86" s="198">
        <v>992</v>
      </c>
      <c r="D86" s="199" t="s">
        <v>26</v>
      </c>
      <c r="E86" s="199" t="s">
        <v>100</v>
      </c>
      <c r="F86" s="200" t="s">
        <v>30</v>
      </c>
      <c r="G86" s="193" t="s">
        <v>76</v>
      </c>
      <c r="H86" s="193" t="s">
        <v>23</v>
      </c>
      <c r="I86" s="201" t="s">
        <v>134</v>
      </c>
      <c r="J86" s="199"/>
      <c r="K86" s="188">
        <f>K88</f>
        <v>20</v>
      </c>
    </row>
    <row r="87" spans="1:14" ht="60" x14ac:dyDescent="0.25">
      <c r="A87" s="32"/>
      <c r="B87" s="70" t="s">
        <v>377</v>
      </c>
      <c r="C87" s="198">
        <v>992</v>
      </c>
      <c r="D87" s="199" t="s">
        <v>26</v>
      </c>
      <c r="E87" s="199" t="s">
        <v>100</v>
      </c>
      <c r="F87" s="200" t="s">
        <v>30</v>
      </c>
      <c r="G87" s="193" t="s">
        <v>76</v>
      </c>
      <c r="H87" s="193" t="s">
        <v>23</v>
      </c>
      <c r="I87" s="201" t="s">
        <v>154</v>
      </c>
      <c r="J87" s="199"/>
      <c r="K87" s="188">
        <f>K88</f>
        <v>20</v>
      </c>
    </row>
    <row r="88" spans="1:14" ht="30.75" customHeight="1" x14ac:dyDescent="0.25">
      <c r="A88" s="114"/>
      <c r="B88" s="69" t="s">
        <v>81</v>
      </c>
      <c r="C88" s="331">
        <v>992</v>
      </c>
      <c r="D88" s="306" t="s">
        <v>26</v>
      </c>
      <c r="E88" s="306" t="s">
        <v>100</v>
      </c>
      <c r="F88" s="332" t="s">
        <v>30</v>
      </c>
      <c r="G88" s="333" t="s">
        <v>76</v>
      </c>
      <c r="H88" s="333" t="s">
        <v>23</v>
      </c>
      <c r="I88" s="334" t="s">
        <v>154</v>
      </c>
      <c r="J88" s="306" t="s">
        <v>82</v>
      </c>
      <c r="K88" s="264">
        <v>20</v>
      </c>
    </row>
    <row r="89" spans="1:14" ht="17.25" customHeight="1" x14ac:dyDescent="0.25">
      <c r="A89" s="241"/>
      <c r="B89" s="69" t="s">
        <v>468</v>
      </c>
      <c r="C89" s="331">
        <v>992</v>
      </c>
      <c r="D89" s="306" t="s">
        <v>26</v>
      </c>
      <c r="E89" s="306" t="s">
        <v>100</v>
      </c>
      <c r="F89" s="332" t="s">
        <v>30</v>
      </c>
      <c r="G89" s="333" t="s">
        <v>92</v>
      </c>
      <c r="H89" s="333" t="s">
        <v>23</v>
      </c>
      <c r="I89" s="334" t="s">
        <v>134</v>
      </c>
      <c r="J89" s="306"/>
      <c r="K89" s="264">
        <f>K90</f>
        <v>50</v>
      </c>
    </row>
    <row r="90" spans="1:14" ht="18" hidden="1" customHeight="1" x14ac:dyDescent="0.25">
      <c r="A90" s="241"/>
      <c r="B90" s="69" t="s">
        <v>415</v>
      </c>
      <c r="C90" s="331">
        <v>992</v>
      </c>
      <c r="D90" s="306" t="s">
        <v>26</v>
      </c>
      <c r="E90" s="306" t="s">
        <v>100</v>
      </c>
      <c r="F90" s="332" t="s">
        <v>46</v>
      </c>
      <c r="G90" s="333" t="s">
        <v>76</v>
      </c>
      <c r="H90" s="333" t="s">
        <v>23</v>
      </c>
      <c r="I90" s="334" t="s">
        <v>134</v>
      </c>
      <c r="J90" s="306"/>
      <c r="K90" s="264">
        <f>K91</f>
        <v>50</v>
      </c>
    </row>
    <row r="91" spans="1:14" ht="21" customHeight="1" x14ac:dyDescent="0.25">
      <c r="A91" s="241"/>
      <c r="B91" s="69" t="s">
        <v>469</v>
      </c>
      <c r="C91" s="331">
        <v>992</v>
      </c>
      <c r="D91" s="306" t="s">
        <v>26</v>
      </c>
      <c r="E91" s="306" t="s">
        <v>100</v>
      </c>
      <c r="F91" s="332" t="s">
        <v>30</v>
      </c>
      <c r="G91" s="333" t="s">
        <v>92</v>
      </c>
      <c r="H91" s="333" t="s">
        <v>22</v>
      </c>
      <c r="I91" s="334" t="s">
        <v>467</v>
      </c>
      <c r="J91" s="306"/>
      <c r="K91" s="264">
        <f>K92</f>
        <v>50</v>
      </c>
    </row>
    <row r="92" spans="1:14" ht="30.75" customHeight="1" x14ac:dyDescent="0.25">
      <c r="A92" s="241"/>
      <c r="B92" s="69" t="s">
        <v>81</v>
      </c>
      <c r="C92" s="198">
        <v>992</v>
      </c>
      <c r="D92" s="199" t="s">
        <v>26</v>
      </c>
      <c r="E92" s="199" t="s">
        <v>100</v>
      </c>
      <c r="F92" s="332" t="s">
        <v>30</v>
      </c>
      <c r="G92" s="333" t="s">
        <v>92</v>
      </c>
      <c r="H92" s="333" t="s">
        <v>22</v>
      </c>
      <c r="I92" s="334" t="s">
        <v>467</v>
      </c>
      <c r="J92" s="306" t="s">
        <v>82</v>
      </c>
      <c r="K92" s="264">
        <v>50</v>
      </c>
    </row>
    <row r="93" spans="1:14" ht="27.75" customHeight="1" x14ac:dyDescent="0.25">
      <c r="A93" s="241"/>
      <c r="B93" s="68" t="s">
        <v>12</v>
      </c>
      <c r="C93" s="338">
        <v>992</v>
      </c>
      <c r="D93" s="339" t="s">
        <v>26</v>
      </c>
      <c r="E93" s="339" t="s">
        <v>46</v>
      </c>
      <c r="F93" s="200"/>
      <c r="G93" s="193"/>
      <c r="H93" s="193"/>
      <c r="I93" s="201"/>
      <c r="J93" s="306"/>
      <c r="K93" s="264">
        <f>K96+K100+K101</f>
        <v>28</v>
      </c>
    </row>
    <row r="94" spans="1:14" ht="15" customHeight="1" x14ac:dyDescent="0.25">
      <c r="A94" s="32"/>
      <c r="B94" s="69" t="s">
        <v>318</v>
      </c>
      <c r="C94" s="331">
        <v>992</v>
      </c>
      <c r="D94" s="306" t="s">
        <v>26</v>
      </c>
      <c r="E94" s="306" t="s">
        <v>46</v>
      </c>
      <c r="F94" s="332" t="s">
        <v>30</v>
      </c>
      <c r="G94" s="333" t="s">
        <v>89</v>
      </c>
      <c r="H94" s="333" t="s">
        <v>23</v>
      </c>
      <c r="I94" s="334" t="s">
        <v>134</v>
      </c>
      <c r="J94" s="306"/>
      <c r="K94" s="264">
        <f>K96</f>
        <v>5</v>
      </c>
    </row>
    <row r="95" spans="1:14" ht="42.75" customHeight="1" x14ac:dyDescent="0.25">
      <c r="A95" s="32"/>
      <c r="B95" s="69" t="s">
        <v>319</v>
      </c>
      <c r="C95" s="331">
        <v>992</v>
      </c>
      <c r="D95" s="306" t="s">
        <v>26</v>
      </c>
      <c r="E95" s="306" t="s">
        <v>46</v>
      </c>
      <c r="F95" s="332" t="s">
        <v>30</v>
      </c>
      <c r="G95" s="333" t="s">
        <v>89</v>
      </c>
      <c r="H95" s="333" t="s">
        <v>23</v>
      </c>
      <c r="I95" s="334" t="s">
        <v>320</v>
      </c>
      <c r="J95" s="306"/>
      <c r="K95" s="264">
        <f>K96</f>
        <v>5</v>
      </c>
    </row>
    <row r="96" spans="1:14" ht="30.75" customHeight="1" x14ac:dyDescent="0.25">
      <c r="A96" s="32"/>
      <c r="B96" s="69" t="s">
        <v>81</v>
      </c>
      <c r="C96" s="198">
        <v>992</v>
      </c>
      <c r="D96" s="199" t="s">
        <v>26</v>
      </c>
      <c r="E96" s="199" t="s">
        <v>46</v>
      </c>
      <c r="F96" s="332" t="s">
        <v>30</v>
      </c>
      <c r="G96" s="333" t="s">
        <v>89</v>
      </c>
      <c r="H96" s="333" t="s">
        <v>23</v>
      </c>
      <c r="I96" s="334" t="s">
        <v>320</v>
      </c>
      <c r="J96" s="199" t="s">
        <v>82</v>
      </c>
      <c r="K96" s="188">
        <v>5</v>
      </c>
    </row>
    <row r="97" spans="1:14" ht="29.25" customHeight="1" x14ac:dyDescent="0.25">
      <c r="A97" s="32"/>
      <c r="B97" s="69" t="s">
        <v>378</v>
      </c>
      <c r="C97" s="198">
        <v>992</v>
      </c>
      <c r="D97" s="199" t="s">
        <v>26</v>
      </c>
      <c r="E97" s="199" t="s">
        <v>46</v>
      </c>
      <c r="F97" s="200" t="s">
        <v>30</v>
      </c>
      <c r="G97" s="193" t="s">
        <v>67</v>
      </c>
      <c r="H97" s="193" t="s">
        <v>23</v>
      </c>
      <c r="I97" s="201" t="s">
        <v>134</v>
      </c>
      <c r="J97" s="199"/>
      <c r="K97" s="188">
        <f>K100</f>
        <v>20</v>
      </c>
    </row>
    <row r="98" spans="1:14" ht="17.25" customHeight="1" x14ac:dyDescent="0.25">
      <c r="A98" s="32"/>
      <c r="B98" s="69" t="s">
        <v>96</v>
      </c>
      <c r="C98" s="198">
        <v>992</v>
      </c>
      <c r="D98" s="199" t="s">
        <v>26</v>
      </c>
      <c r="E98" s="340" t="s">
        <v>46</v>
      </c>
      <c r="F98" s="326" t="s">
        <v>30</v>
      </c>
      <c r="G98" s="341" t="s">
        <v>91</v>
      </c>
      <c r="H98" s="341" t="s">
        <v>23</v>
      </c>
      <c r="I98" s="328" t="s">
        <v>134</v>
      </c>
      <c r="J98" s="199"/>
      <c r="K98" s="188">
        <f>K100</f>
        <v>20</v>
      </c>
    </row>
    <row r="99" spans="1:14" s="122" customFormat="1" ht="15" customHeight="1" x14ac:dyDescent="0.25">
      <c r="A99" s="121"/>
      <c r="B99" s="224" t="s">
        <v>299</v>
      </c>
      <c r="C99" s="198">
        <v>992</v>
      </c>
      <c r="D99" s="199" t="s">
        <v>26</v>
      </c>
      <c r="E99" s="199" t="s">
        <v>46</v>
      </c>
      <c r="F99" s="200" t="s">
        <v>30</v>
      </c>
      <c r="G99" s="193" t="s">
        <v>91</v>
      </c>
      <c r="H99" s="193" t="s">
        <v>23</v>
      </c>
      <c r="I99" s="201" t="s">
        <v>155</v>
      </c>
      <c r="J99" s="199"/>
      <c r="K99" s="188">
        <f>K100</f>
        <v>20</v>
      </c>
      <c r="L99" s="87"/>
      <c r="M99" s="136"/>
      <c r="N99" s="136"/>
    </row>
    <row r="100" spans="1:14" s="122" customFormat="1" ht="29.25" customHeight="1" x14ac:dyDescent="0.25">
      <c r="A100" s="121"/>
      <c r="B100" s="174" t="s">
        <v>112</v>
      </c>
      <c r="C100" s="198">
        <v>992</v>
      </c>
      <c r="D100" s="199" t="s">
        <v>26</v>
      </c>
      <c r="E100" s="199" t="s">
        <v>46</v>
      </c>
      <c r="F100" s="200" t="s">
        <v>30</v>
      </c>
      <c r="G100" s="193" t="s">
        <v>91</v>
      </c>
      <c r="H100" s="193" t="s">
        <v>23</v>
      </c>
      <c r="I100" s="201" t="s">
        <v>155</v>
      </c>
      <c r="J100" s="199" t="s">
        <v>113</v>
      </c>
      <c r="K100" s="188">
        <v>20</v>
      </c>
      <c r="L100" s="87"/>
      <c r="M100" s="136"/>
      <c r="N100" s="136"/>
    </row>
    <row r="101" spans="1:14" s="122" customFormat="1" ht="29.25" customHeight="1" x14ac:dyDescent="0.25">
      <c r="A101" s="121"/>
      <c r="B101" s="69" t="s">
        <v>464</v>
      </c>
      <c r="C101" s="331">
        <v>992</v>
      </c>
      <c r="D101" s="306" t="s">
        <v>26</v>
      </c>
      <c r="E101" s="306" t="s">
        <v>46</v>
      </c>
      <c r="F101" s="332" t="s">
        <v>46</v>
      </c>
      <c r="G101" s="333" t="s">
        <v>67</v>
      </c>
      <c r="H101" s="333" t="s">
        <v>23</v>
      </c>
      <c r="I101" s="334" t="s">
        <v>134</v>
      </c>
      <c r="J101" s="306"/>
      <c r="K101" s="264">
        <f>K102</f>
        <v>3</v>
      </c>
      <c r="L101" s="87"/>
      <c r="M101" s="136"/>
      <c r="N101" s="136"/>
    </row>
    <row r="102" spans="1:14" s="122" customFormat="1" ht="29.25" customHeight="1" x14ac:dyDescent="0.25">
      <c r="A102" s="121"/>
      <c r="B102" s="69" t="s">
        <v>415</v>
      </c>
      <c r="C102" s="331">
        <v>992</v>
      </c>
      <c r="D102" s="306" t="s">
        <v>26</v>
      </c>
      <c r="E102" s="306" t="s">
        <v>46</v>
      </c>
      <c r="F102" s="332" t="s">
        <v>46</v>
      </c>
      <c r="G102" s="333" t="s">
        <v>76</v>
      </c>
      <c r="H102" s="333" t="s">
        <v>23</v>
      </c>
      <c r="I102" s="334" t="s">
        <v>134</v>
      </c>
      <c r="J102" s="306"/>
      <c r="K102" s="264">
        <f>K103</f>
        <v>3</v>
      </c>
      <c r="L102" s="87"/>
      <c r="M102" s="136"/>
      <c r="N102" s="136"/>
    </row>
    <row r="103" spans="1:14" s="122" customFormat="1" ht="47.25" customHeight="1" x14ac:dyDescent="0.25">
      <c r="A103" s="121"/>
      <c r="B103" s="69" t="s">
        <v>416</v>
      </c>
      <c r="C103" s="331">
        <v>992</v>
      </c>
      <c r="D103" s="306" t="s">
        <v>26</v>
      </c>
      <c r="E103" s="306" t="s">
        <v>46</v>
      </c>
      <c r="F103" s="332" t="s">
        <v>46</v>
      </c>
      <c r="G103" s="333" t="s">
        <v>76</v>
      </c>
      <c r="H103" s="333" t="s">
        <v>22</v>
      </c>
      <c r="I103" s="334" t="s">
        <v>413</v>
      </c>
      <c r="J103" s="306"/>
      <c r="K103" s="264">
        <f>K104</f>
        <v>3</v>
      </c>
      <c r="L103" s="87"/>
      <c r="M103" s="136"/>
      <c r="N103" s="136"/>
    </row>
    <row r="104" spans="1:14" s="122" customFormat="1" ht="29.25" customHeight="1" x14ac:dyDescent="0.25">
      <c r="A104" s="121"/>
      <c r="B104" s="69" t="s">
        <v>81</v>
      </c>
      <c r="C104" s="331">
        <v>992</v>
      </c>
      <c r="D104" s="306" t="s">
        <v>26</v>
      </c>
      <c r="E104" s="306" t="s">
        <v>46</v>
      </c>
      <c r="F104" s="332" t="s">
        <v>46</v>
      </c>
      <c r="G104" s="333" t="s">
        <v>76</v>
      </c>
      <c r="H104" s="333" t="s">
        <v>22</v>
      </c>
      <c r="I104" s="334" t="s">
        <v>413</v>
      </c>
      <c r="J104" s="306" t="s">
        <v>82</v>
      </c>
      <c r="K104" s="264">
        <v>3</v>
      </c>
      <c r="L104" s="87"/>
      <c r="M104" s="136"/>
      <c r="N104" s="136"/>
    </row>
    <row r="105" spans="1:14" s="125" customFormat="1" ht="15" customHeight="1" x14ac:dyDescent="0.25">
      <c r="A105" s="123"/>
      <c r="B105" s="124" t="s">
        <v>13</v>
      </c>
      <c r="C105" s="189">
        <v>992</v>
      </c>
      <c r="D105" s="190" t="s">
        <v>25</v>
      </c>
      <c r="E105" s="190" t="s">
        <v>23</v>
      </c>
      <c r="F105" s="191"/>
      <c r="G105" s="192"/>
      <c r="H105" s="192"/>
      <c r="I105" s="194"/>
      <c r="J105" s="190"/>
      <c r="K105" s="195">
        <f>K106+K119+K124</f>
        <v>5115.8</v>
      </c>
      <c r="L105" s="309"/>
      <c r="M105" s="137"/>
      <c r="N105" s="138"/>
    </row>
    <row r="106" spans="1:14" x14ac:dyDescent="0.25">
      <c r="A106" s="32"/>
      <c r="B106" s="35" t="s">
        <v>98</v>
      </c>
      <c r="C106" s="189">
        <v>992</v>
      </c>
      <c r="D106" s="190" t="s">
        <v>25</v>
      </c>
      <c r="E106" s="190" t="s">
        <v>27</v>
      </c>
      <c r="F106" s="200"/>
      <c r="G106" s="193"/>
      <c r="H106" s="193"/>
      <c r="I106" s="201"/>
      <c r="J106" s="199"/>
      <c r="K106" s="188">
        <f>K111+K107</f>
        <v>4804.4000000000005</v>
      </c>
    </row>
    <row r="107" spans="1:14" ht="30" x14ac:dyDescent="0.25">
      <c r="A107" s="32"/>
      <c r="B107" s="69" t="s">
        <v>170</v>
      </c>
      <c r="C107" s="198">
        <v>992</v>
      </c>
      <c r="D107" s="199" t="s">
        <v>25</v>
      </c>
      <c r="E107" s="199" t="s">
        <v>27</v>
      </c>
      <c r="F107" s="200" t="s">
        <v>24</v>
      </c>
      <c r="G107" s="193" t="s">
        <v>67</v>
      </c>
      <c r="H107" s="193" t="s">
        <v>23</v>
      </c>
      <c r="I107" s="201" t="s">
        <v>134</v>
      </c>
      <c r="J107" s="199"/>
      <c r="K107" s="188">
        <f>K108</f>
        <v>10</v>
      </c>
    </row>
    <row r="108" spans="1:14" x14ac:dyDescent="0.25">
      <c r="A108" s="32"/>
      <c r="B108" s="69" t="s">
        <v>106</v>
      </c>
      <c r="C108" s="198">
        <v>992</v>
      </c>
      <c r="D108" s="199" t="s">
        <v>25</v>
      </c>
      <c r="E108" s="199" t="s">
        <v>27</v>
      </c>
      <c r="F108" s="200" t="s">
        <v>24</v>
      </c>
      <c r="G108" s="193" t="s">
        <v>76</v>
      </c>
      <c r="H108" s="193" t="s">
        <v>23</v>
      </c>
      <c r="I108" s="201" t="s">
        <v>134</v>
      </c>
      <c r="J108" s="199"/>
      <c r="K108" s="188">
        <f>K109</f>
        <v>10</v>
      </c>
    </row>
    <row r="109" spans="1:14" ht="30" x14ac:dyDescent="0.25">
      <c r="A109" s="32"/>
      <c r="B109" s="69" t="s">
        <v>169</v>
      </c>
      <c r="C109" s="198">
        <v>992</v>
      </c>
      <c r="D109" s="199" t="s">
        <v>25</v>
      </c>
      <c r="E109" s="199" t="s">
        <v>27</v>
      </c>
      <c r="F109" s="200" t="s">
        <v>24</v>
      </c>
      <c r="G109" s="193" t="s">
        <v>76</v>
      </c>
      <c r="H109" s="193" t="s">
        <v>23</v>
      </c>
      <c r="I109" s="201" t="s">
        <v>133</v>
      </c>
      <c r="J109" s="199"/>
      <c r="K109" s="188">
        <f>K110</f>
        <v>10</v>
      </c>
    </row>
    <row r="110" spans="1:14" ht="30" x14ac:dyDescent="0.25">
      <c r="A110" s="32"/>
      <c r="B110" s="69" t="s">
        <v>81</v>
      </c>
      <c r="C110" s="198">
        <v>992</v>
      </c>
      <c r="D110" s="199" t="s">
        <v>25</v>
      </c>
      <c r="E110" s="199" t="s">
        <v>27</v>
      </c>
      <c r="F110" s="200" t="s">
        <v>24</v>
      </c>
      <c r="G110" s="193" t="s">
        <v>76</v>
      </c>
      <c r="H110" s="193" t="s">
        <v>23</v>
      </c>
      <c r="I110" s="201" t="s">
        <v>133</v>
      </c>
      <c r="J110" s="199" t="s">
        <v>82</v>
      </c>
      <c r="K110" s="188">
        <v>10</v>
      </c>
    </row>
    <row r="111" spans="1:14" ht="45" x14ac:dyDescent="0.25">
      <c r="A111" s="32"/>
      <c r="B111" s="35" t="s">
        <v>379</v>
      </c>
      <c r="C111" s="198">
        <v>992</v>
      </c>
      <c r="D111" s="199" t="s">
        <v>25</v>
      </c>
      <c r="E111" s="199" t="s">
        <v>27</v>
      </c>
      <c r="F111" s="200" t="s">
        <v>25</v>
      </c>
      <c r="G111" s="193" t="s">
        <v>67</v>
      </c>
      <c r="H111" s="193" t="s">
        <v>23</v>
      </c>
      <c r="I111" s="201" t="s">
        <v>134</v>
      </c>
      <c r="J111" s="199"/>
      <c r="K111" s="188">
        <f>K115+K112</f>
        <v>4794.4000000000005</v>
      </c>
    </row>
    <row r="112" spans="1:14" ht="30" x14ac:dyDescent="0.25">
      <c r="A112" s="32"/>
      <c r="B112" s="69" t="s">
        <v>272</v>
      </c>
      <c r="C112" s="198">
        <v>992</v>
      </c>
      <c r="D112" s="199" t="s">
        <v>25</v>
      </c>
      <c r="E112" s="199" t="s">
        <v>27</v>
      </c>
      <c r="F112" s="200" t="s">
        <v>25</v>
      </c>
      <c r="G112" s="193" t="s">
        <v>76</v>
      </c>
      <c r="H112" s="193" t="s">
        <v>23</v>
      </c>
      <c r="I112" s="201" t="s">
        <v>134</v>
      </c>
      <c r="J112" s="199"/>
      <c r="K112" s="188">
        <f>K113+K118</f>
        <v>4381.8</v>
      </c>
    </row>
    <row r="113" spans="1:12" ht="30" x14ac:dyDescent="0.25">
      <c r="A113" s="32"/>
      <c r="B113" s="35" t="s">
        <v>175</v>
      </c>
      <c r="C113" s="198">
        <v>992</v>
      </c>
      <c r="D113" s="199" t="s">
        <v>25</v>
      </c>
      <c r="E113" s="199" t="s">
        <v>27</v>
      </c>
      <c r="F113" s="200" t="s">
        <v>25</v>
      </c>
      <c r="G113" s="193" t="s">
        <v>76</v>
      </c>
      <c r="H113" s="193" t="s">
        <v>23</v>
      </c>
      <c r="I113" s="201" t="s">
        <v>135</v>
      </c>
      <c r="J113" s="199"/>
      <c r="K113" s="188">
        <f>K114</f>
        <v>4297.8</v>
      </c>
    </row>
    <row r="114" spans="1:12" ht="30" x14ac:dyDescent="0.25">
      <c r="A114" s="32"/>
      <c r="B114" s="70" t="s">
        <v>81</v>
      </c>
      <c r="C114" s="198">
        <v>992</v>
      </c>
      <c r="D114" s="199" t="s">
        <v>25</v>
      </c>
      <c r="E114" s="199" t="s">
        <v>27</v>
      </c>
      <c r="F114" s="200" t="s">
        <v>25</v>
      </c>
      <c r="G114" s="193" t="s">
        <v>76</v>
      </c>
      <c r="H114" s="193" t="s">
        <v>23</v>
      </c>
      <c r="I114" s="201" t="s">
        <v>135</v>
      </c>
      <c r="J114" s="199" t="s">
        <v>82</v>
      </c>
      <c r="K114" s="188">
        <f>4044.5+16+237.3</f>
        <v>4297.8</v>
      </c>
      <c r="L114" s="309"/>
    </row>
    <row r="115" spans="1:12" x14ac:dyDescent="0.25">
      <c r="A115" s="32"/>
      <c r="B115" s="70" t="s">
        <v>419</v>
      </c>
      <c r="C115" s="198">
        <v>992</v>
      </c>
      <c r="D115" s="199" t="s">
        <v>25</v>
      </c>
      <c r="E115" s="199" t="s">
        <v>27</v>
      </c>
      <c r="F115" s="200" t="s">
        <v>25</v>
      </c>
      <c r="G115" s="193" t="s">
        <v>69</v>
      </c>
      <c r="H115" s="193" t="s">
        <v>23</v>
      </c>
      <c r="I115" s="201" t="s">
        <v>134</v>
      </c>
      <c r="J115" s="199"/>
      <c r="K115" s="188">
        <f>K116</f>
        <v>412.6</v>
      </c>
    </row>
    <row r="116" spans="1:12" x14ac:dyDescent="0.25">
      <c r="A116" s="32"/>
      <c r="B116" s="70" t="s">
        <v>418</v>
      </c>
      <c r="C116" s="198">
        <v>992</v>
      </c>
      <c r="D116" s="199" t="s">
        <v>25</v>
      </c>
      <c r="E116" s="199" t="s">
        <v>27</v>
      </c>
      <c r="F116" s="200" t="s">
        <v>25</v>
      </c>
      <c r="G116" s="193" t="s">
        <v>69</v>
      </c>
      <c r="H116" s="193" t="s">
        <v>23</v>
      </c>
      <c r="I116" s="201" t="s">
        <v>135</v>
      </c>
      <c r="J116" s="199"/>
      <c r="K116" s="188">
        <f>K117</f>
        <v>412.6</v>
      </c>
    </row>
    <row r="117" spans="1:12" ht="29.25" customHeight="1" x14ac:dyDescent="0.25">
      <c r="A117" s="32"/>
      <c r="B117" s="70" t="s">
        <v>81</v>
      </c>
      <c r="C117" s="198">
        <v>992</v>
      </c>
      <c r="D117" s="199" t="s">
        <v>25</v>
      </c>
      <c r="E117" s="199" t="s">
        <v>27</v>
      </c>
      <c r="F117" s="200" t="s">
        <v>25</v>
      </c>
      <c r="G117" s="193" t="s">
        <v>69</v>
      </c>
      <c r="H117" s="193" t="s">
        <v>23</v>
      </c>
      <c r="I117" s="201" t="s">
        <v>135</v>
      </c>
      <c r="J117" s="199" t="s">
        <v>82</v>
      </c>
      <c r="K117" s="188">
        <f>362.6+50</f>
        <v>412.6</v>
      </c>
    </row>
    <row r="118" spans="1:12" ht="29.25" customHeight="1" x14ac:dyDescent="0.25">
      <c r="A118" s="32"/>
      <c r="B118" s="70" t="s">
        <v>471</v>
      </c>
      <c r="C118" s="198">
        <v>992</v>
      </c>
      <c r="D118" s="199" t="s">
        <v>25</v>
      </c>
      <c r="E118" s="199" t="s">
        <v>27</v>
      </c>
      <c r="F118" s="200" t="s">
        <v>25</v>
      </c>
      <c r="G118" s="193" t="s">
        <v>69</v>
      </c>
      <c r="H118" s="193" t="s">
        <v>23</v>
      </c>
      <c r="I118" s="201" t="s">
        <v>135</v>
      </c>
      <c r="J118" s="199" t="s">
        <v>470</v>
      </c>
      <c r="K118" s="188">
        <v>84</v>
      </c>
    </row>
    <row r="119" spans="1:12" x14ac:dyDescent="0.25">
      <c r="A119" s="32"/>
      <c r="B119" s="59" t="s">
        <v>99</v>
      </c>
      <c r="C119" s="189">
        <v>992</v>
      </c>
      <c r="D119" s="190" t="s">
        <v>25</v>
      </c>
      <c r="E119" s="190" t="s">
        <v>100</v>
      </c>
      <c r="F119" s="191" t="s">
        <v>23</v>
      </c>
      <c r="G119" s="192" t="s">
        <v>67</v>
      </c>
      <c r="H119" s="192" t="s">
        <v>23</v>
      </c>
      <c r="I119" s="194" t="s">
        <v>134</v>
      </c>
      <c r="J119" s="190"/>
      <c r="K119" s="195">
        <f>K123</f>
        <v>301.39999999999998</v>
      </c>
    </row>
    <row r="120" spans="1:12" ht="31.5" customHeight="1" x14ac:dyDescent="0.25">
      <c r="A120" s="32"/>
      <c r="B120" s="69" t="s">
        <v>380</v>
      </c>
      <c r="C120" s="198">
        <v>992</v>
      </c>
      <c r="D120" s="199" t="s">
        <v>25</v>
      </c>
      <c r="E120" s="199" t="s">
        <v>100</v>
      </c>
      <c r="F120" s="200" t="s">
        <v>101</v>
      </c>
      <c r="G120" s="193" t="s">
        <v>67</v>
      </c>
      <c r="H120" s="193" t="s">
        <v>23</v>
      </c>
      <c r="I120" s="201" t="s">
        <v>134</v>
      </c>
      <c r="J120" s="199"/>
      <c r="K120" s="188">
        <f>K123</f>
        <v>301.39999999999998</v>
      </c>
    </row>
    <row r="121" spans="1:12" x14ac:dyDescent="0.25">
      <c r="A121" s="32"/>
      <c r="B121" s="68" t="s">
        <v>301</v>
      </c>
      <c r="C121" s="198">
        <v>992</v>
      </c>
      <c r="D121" s="199" t="s">
        <v>25</v>
      </c>
      <c r="E121" s="199" t="s">
        <v>100</v>
      </c>
      <c r="F121" s="200" t="s">
        <v>101</v>
      </c>
      <c r="G121" s="193" t="s">
        <v>69</v>
      </c>
      <c r="H121" s="193" t="s">
        <v>23</v>
      </c>
      <c r="I121" s="201" t="s">
        <v>134</v>
      </c>
      <c r="J121" s="199"/>
      <c r="K121" s="188">
        <f>K123</f>
        <v>301.39999999999998</v>
      </c>
    </row>
    <row r="122" spans="1:12" x14ac:dyDescent="0.25">
      <c r="A122" s="32"/>
      <c r="B122" s="70" t="s">
        <v>58</v>
      </c>
      <c r="C122" s="198">
        <v>992</v>
      </c>
      <c r="D122" s="199" t="s">
        <v>25</v>
      </c>
      <c r="E122" s="199" t="s">
        <v>100</v>
      </c>
      <c r="F122" s="200" t="s">
        <v>101</v>
      </c>
      <c r="G122" s="193" t="s">
        <v>69</v>
      </c>
      <c r="H122" s="193" t="s">
        <v>23</v>
      </c>
      <c r="I122" s="201" t="s">
        <v>142</v>
      </c>
      <c r="J122" s="199"/>
      <c r="K122" s="188">
        <f>K123</f>
        <v>301.39999999999998</v>
      </c>
    </row>
    <row r="123" spans="1:12" ht="30" x14ac:dyDescent="0.25">
      <c r="A123" s="114"/>
      <c r="B123" s="70" t="s">
        <v>81</v>
      </c>
      <c r="C123" s="331">
        <v>992</v>
      </c>
      <c r="D123" s="306" t="s">
        <v>25</v>
      </c>
      <c r="E123" s="306" t="s">
        <v>100</v>
      </c>
      <c r="F123" s="332" t="s">
        <v>101</v>
      </c>
      <c r="G123" s="333" t="s">
        <v>69</v>
      </c>
      <c r="H123" s="333" t="s">
        <v>23</v>
      </c>
      <c r="I123" s="334" t="s">
        <v>142</v>
      </c>
      <c r="J123" s="306" t="s">
        <v>82</v>
      </c>
      <c r="K123" s="264">
        <f>201.4+100</f>
        <v>301.39999999999998</v>
      </c>
    </row>
    <row r="124" spans="1:12" x14ac:dyDescent="0.25">
      <c r="A124" s="32"/>
      <c r="B124" s="69" t="s">
        <v>307</v>
      </c>
      <c r="C124" s="189">
        <v>992</v>
      </c>
      <c r="D124" s="190" t="s">
        <v>25</v>
      </c>
      <c r="E124" s="190" t="s">
        <v>40</v>
      </c>
      <c r="F124" s="191" t="s">
        <v>23</v>
      </c>
      <c r="G124" s="192" t="s">
        <v>67</v>
      </c>
      <c r="H124" s="192" t="s">
        <v>23</v>
      </c>
      <c r="I124" s="194" t="s">
        <v>134</v>
      </c>
      <c r="J124" s="199"/>
      <c r="K124" s="188">
        <f>K128</f>
        <v>10</v>
      </c>
    </row>
    <row r="125" spans="1:12" ht="45" x14ac:dyDescent="0.25">
      <c r="A125" s="32"/>
      <c r="B125" s="69" t="s">
        <v>308</v>
      </c>
      <c r="C125" s="198">
        <v>992</v>
      </c>
      <c r="D125" s="199" t="s">
        <v>25</v>
      </c>
      <c r="E125" s="200" t="s">
        <v>40</v>
      </c>
      <c r="F125" s="200" t="s">
        <v>97</v>
      </c>
      <c r="G125" s="193" t="s">
        <v>67</v>
      </c>
      <c r="H125" s="193" t="s">
        <v>23</v>
      </c>
      <c r="I125" s="201" t="s">
        <v>134</v>
      </c>
      <c r="J125" s="201"/>
      <c r="K125" s="188">
        <f>K128</f>
        <v>10</v>
      </c>
    </row>
    <row r="126" spans="1:12" ht="30" x14ac:dyDescent="0.25">
      <c r="A126" s="32"/>
      <c r="B126" s="69" t="s">
        <v>309</v>
      </c>
      <c r="C126" s="198">
        <v>992</v>
      </c>
      <c r="D126" s="199" t="s">
        <v>25</v>
      </c>
      <c r="E126" s="200" t="s">
        <v>40</v>
      </c>
      <c r="F126" s="342" t="s">
        <v>97</v>
      </c>
      <c r="G126" s="308" t="s">
        <v>76</v>
      </c>
      <c r="H126" s="308" t="s">
        <v>23</v>
      </c>
      <c r="I126" s="343" t="s">
        <v>134</v>
      </c>
      <c r="J126" s="201"/>
      <c r="K126" s="188">
        <f>K128</f>
        <v>10</v>
      </c>
    </row>
    <row r="127" spans="1:12" ht="30" x14ac:dyDescent="0.25">
      <c r="A127" s="32"/>
      <c r="B127" s="224" t="s">
        <v>310</v>
      </c>
      <c r="C127" s="198">
        <v>992</v>
      </c>
      <c r="D127" s="199" t="s">
        <v>25</v>
      </c>
      <c r="E127" s="200" t="s">
        <v>40</v>
      </c>
      <c r="F127" s="200" t="s">
        <v>97</v>
      </c>
      <c r="G127" s="193" t="s">
        <v>76</v>
      </c>
      <c r="H127" s="193" t="s">
        <v>22</v>
      </c>
      <c r="I127" s="201" t="s">
        <v>156</v>
      </c>
      <c r="J127" s="201"/>
      <c r="K127" s="188">
        <f>K128</f>
        <v>10</v>
      </c>
    </row>
    <row r="128" spans="1:12" ht="30" x14ac:dyDescent="0.25">
      <c r="A128" s="32"/>
      <c r="B128" s="70" t="s">
        <v>81</v>
      </c>
      <c r="C128" s="198">
        <v>992</v>
      </c>
      <c r="D128" s="199" t="s">
        <v>25</v>
      </c>
      <c r="E128" s="200" t="s">
        <v>40</v>
      </c>
      <c r="F128" s="326" t="s">
        <v>97</v>
      </c>
      <c r="G128" s="341" t="s">
        <v>76</v>
      </c>
      <c r="H128" s="341" t="s">
        <v>22</v>
      </c>
      <c r="I128" s="328" t="s">
        <v>156</v>
      </c>
      <c r="J128" s="201" t="s">
        <v>82</v>
      </c>
      <c r="K128" s="188">
        <v>10</v>
      </c>
    </row>
    <row r="129" spans="1:21" s="61" customFormat="1" x14ac:dyDescent="0.25">
      <c r="A129" s="58"/>
      <c r="B129" s="67" t="s">
        <v>14</v>
      </c>
      <c r="C129" s="189">
        <v>992</v>
      </c>
      <c r="D129" s="190" t="s">
        <v>30</v>
      </c>
      <c r="E129" s="190" t="s">
        <v>23</v>
      </c>
      <c r="F129" s="191" t="s">
        <v>23</v>
      </c>
      <c r="G129" s="192" t="s">
        <v>67</v>
      </c>
      <c r="H129" s="192" t="s">
        <v>23</v>
      </c>
      <c r="I129" s="194" t="s">
        <v>134</v>
      </c>
      <c r="J129" s="190"/>
      <c r="K129" s="195">
        <f>K130+K136</f>
        <v>8280.7000000000007</v>
      </c>
      <c r="L129" s="87"/>
      <c r="M129" s="134"/>
      <c r="N129" s="133"/>
    </row>
    <row r="130" spans="1:21" x14ac:dyDescent="0.25">
      <c r="A130" s="32"/>
      <c r="B130" s="296" t="s">
        <v>15</v>
      </c>
      <c r="C130" s="344">
        <v>992</v>
      </c>
      <c r="D130" s="345" t="s">
        <v>30</v>
      </c>
      <c r="E130" s="345" t="s">
        <v>24</v>
      </c>
      <c r="F130" s="346" t="s">
        <v>23</v>
      </c>
      <c r="G130" s="347" t="s">
        <v>67</v>
      </c>
      <c r="H130" s="347" t="s">
        <v>23</v>
      </c>
      <c r="I130" s="348" t="s">
        <v>134</v>
      </c>
      <c r="J130" s="345"/>
      <c r="K130" s="297">
        <f>K131</f>
        <v>3500.8</v>
      </c>
    </row>
    <row r="131" spans="1:21" ht="45" x14ac:dyDescent="0.25">
      <c r="A131" s="32"/>
      <c r="B131" s="35" t="s">
        <v>381</v>
      </c>
      <c r="C131" s="198">
        <v>992</v>
      </c>
      <c r="D131" s="199" t="s">
        <v>30</v>
      </c>
      <c r="E131" s="199" t="s">
        <v>24</v>
      </c>
      <c r="F131" s="200" t="s">
        <v>102</v>
      </c>
      <c r="G131" s="193" t="s">
        <v>67</v>
      </c>
      <c r="H131" s="193" t="s">
        <v>23</v>
      </c>
      <c r="I131" s="201" t="s">
        <v>134</v>
      </c>
      <c r="J131" s="199"/>
      <c r="K131" s="188">
        <f>K132</f>
        <v>3500.8</v>
      </c>
    </row>
    <row r="132" spans="1:21" x14ac:dyDescent="0.25">
      <c r="A132" s="32"/>
      <c r="B132" s="35" t="s">
        <v>166</v>
      </c>
      <c r="C132" s="198">
        <v>992</v>
      </c>
      <c r="D132" s="199" t="s">
        <v>30</v>
      </c>
      <c r="E132" s="199" t="s">
        <v>24</v>
      </c>
      <c r="F132" s="200" t="s">
        <v>102</v>
      </c>
      <c r="G132" s="193" t="s">
        <v>69</v>
      </c>
      <c r="H132" s="193" t="s">
        <v>23</v>
      </c>
      <c r="I132" s="201" t="s">
        <v>134</v>
      </c>
      <c r="J132" s="199"/>
      <c r="K132" s="188">
        <f>K134+K135</f>
        <v>3500.8</v>
      </c>
    </row>
    <row r="133" spans="1:21" x14ac:dyDescent="0.25">
      <c r="A133" s="32"/>
      <c r="B133" s="35" t="s">
        <v>47</v>
      </c>
      <c r="C133" s="198">
        <v>992</v>
      </c>
      <c r="D133" s="199" t="s">
        <v>30</v>
      </c>
      <c r="E133" s="199" t="s">
        <v>24</v>
      </c>
      <c r="F133" s="200" t="s">
        <v>102</v>
      </c>
      <c r="G133" s="193" t="s">
        <v>69</v>
      </c>
      <c r="H133" s="193" t="s">
        <v>23</v>
      </c>
      <c r="I133" s="201" t="s">
        <v>157</v>
      </c>
      <c r="J133" s="199"/>
      <c r="K133" s="188">
        <f>K134+K135</f>
        <v>3500.8</v>
      </c>
    </row>
    <row r="134" spans="1:21" ht="30" x14ac:dyDescent="0.25">
      <c r="A134" s="32"/>
      <c r="B134" s="35" t="s">
        <v>81</v>
      </c>
      <c r="C134" s="198">
        <v>992</v>
      </c>
      <c r="D134" s="199" t="s">
        <v>30</v>
      </c>
      <c r="E134" s="199" t="s">
        <v>24</v>
      </c>
      <c r="F134" s="200" t="s">
        <v>102</v>
      </c>
      <c r="G134" s="193" t="s">
        <v>69</v>
      </c>
      <c r="H134" s="193" t="s">
        <v>23</v>
      </c>
      <c r="I134" s="201" t="s">
        <v>157</v>
      </c>
      <c r="J134" s="199" t="s">
        <v>82</v>
      </c>
      <c r="K134" s="188">
        <f>440.8+800+400+1460+400-100</f>
        <v>3400.8</v>
      </c>
    </row>
    <row r="135" spans="1:21" ht="30" x14ac:dyDescent="0.25">
      <c r="A135" s="32"/>
      <c r="B135" s="35" t="s">
        <v>471</v>
      </c>
      <c r="C135" s="198">
        <v>992</v>
      </c>
      <c r="D135" s="199" t="s">
        <v>30</v>
      </c>
      <c r="E135" s="199" t="s">
        <v>24</v>
      </c>
      <c r="F135" s="200" t="s">
        <v>102</v>
      </c>
      <c r="G135" s="193" t="s">
        <v>69</v>
      </c>
      <c r="H135" s="193" t="s">
        <v>23</v>
      </c>
      <c r="I135" s="201" t="s">
        <v>157</v>
      </c>
      <c r="J135" s="199" t="s">
        <v>470</v>
      </c>
      <c r="K135" s="188">
        <v>100</v>
      </c>
    </row>
    <row r="136" spans="1:21" s="61" customFormat="1" x14ac:dyDescent="0.25">
      <c r="A136" s="58"/>
      <c r="B136" s="296" t="s">
        <v>16</v>
      </c>
      <c r="C136" s="344">
        <v>992</v>
      </c>
      <c r="D136" s="345" t="s">
        <v>30</v>
      </c>
      <c r="E136" s="345" t="s">
        <v>26</v>
      </c>
      <c r="F136" s="346" t="s">
        <v>23</v>
      </c>
      <c r="G136" s="347" t="s">
        <v>67</v>
      </c>
      <c r="H136" s="347" t="s">
        <v>23</v>
      </c>
      <c r="I136" s="348" t="s">
        <v>134</v>
      </c>
      <c r="J136" s="345"/>
      <c r="K136" s="297">
        <f>K138+K141+K144</f>
        <v>4779.8999999999996</v>
      </c>
      <c r="L136" s="87"/>
      <c r="M136" s="134"/>
      <c r="N136" s="133"/>
    </row>
    <row r="137" spans="1:21" ht="30" x14ac:dyDescent="0.25">
      <c r="A137" s="32"/>
      <c r="B137" s="35" t="s">
        <v>382</v>
      </c>
      <c r="C137" s="198">
        <v>992</v>
      </c>
      <c r="D137" s="199" t="s">
        <v>30</v>
      </c>
      <c r="E137" s="199" t="s">
        <v>26</v>
      </c>
      <c r="F137" s="200" t="s">
        <v>108</v>
      </c>
      <c r="G137" s="193" t="s">
        <v>67</v>
      </c>
      <c r="H137" s="193" t="s">
        <v>23</v>
      </c>
      <c r="I137" s="201" t="s">
        <v>134</v>
      </c>
      <c r="J137" s="199"/>
      <c r="K137" s="188">
        <f>K140+K143+K148</f>
        <v>1829</v>
      </c>
    </row>
    <row r="138" spans="1:21" ht="27.75" customHeight="1" x14ac:dyDescent="0.25">
      <c r="A138" s="32"/>
      <c r="B138" s="35" t="s">
        <v>109</v>
      </c>
      <c r="C138" s="198">
        <v>992</v>
      </c>
      <c r="D138" s="199" t="s">
        <v>30</v>
      </c>
      <c r="E138" s="199" t="s">
        <v>26</v>
      </c>
      <c r="F138" s="200" t="s">
        <v>108</v>
      </c>
      <c r="G138" s="193" t="s">
        <v>76</v>
      </c>
      <c r="H138" s="193" t="s">
        <v>23</v>
      </c>
      <c r="I138" s="201" t="s">
        <v>134</v>
      </c>
      <c r="J138" s="199"/>
      <c r="K138" s="188">
        <f>K140</f>
        <v>400</v>
      </c>
    </row>
    <row r="139" spans="1:21" ht="45" x14ac:dyDescent="0.25">
      <c r="A139" s="32"/>
      <c r="B139" s="65" t="s">
        <v>383</v>
      </c>
      <c r="C139" s="198">
        <v>992</v>
      </c>
      <c r="D139" s="199" t="s">
        <v>30</v>
      </c>
      <c r="E139" s="199" t="s">
        <v>26</v>
      </c>
      <c r="F139" s="200" t="s">
        <v>108</v>
      </c>
      <c r="G139" s="193" t="s">
        <v>76</v>
      </c>
      <c r="H139" s="193" t="s">
        <v>23</v>
      </c>
      <c r="I139" s="201" t="s">
        <v>145</v>
      </c>
      <c r="J139" s="199"/>
      <c r="K139" s="188">
        <f>K140</f>
        <v>400</v>
      </c>
      <c r="U139" s="62" t="s">
        <v>181</v>
      </c>
    </row>
    <row r="140" spans="1:21" ht="30" x14ac:dyDescent="0.25">
      <c r="A140" s="32"/>
      <c r="B140" s="112" t="s">
        <v>81</v>
      </c>
      <c r="C140" s="198">
        <v>992</v>
      </c>
      <c r="D140" s="199" t="s">
        <v>30</v>
      </c>
      <c r="E140" s="199" t="s">
        <v>26</v>
      </c>
      <c r="F140" s="200" t="s">
        <v>108</v>
      </c>
      <c r="G140" s="193" t="s">
        <v>76</v>
      </c>
      <c r="H140" s="193" t="s">
        <v>23</v>
      </c>
      <c r="I140" s="201" t="s">
        <v>145</v>
      </c>
      <c r="J140" s="199" t="s">
        <v>82</v>
      </c>
      <c r="K140" s="188">
        <f>350+50</f>
        <v>400</v>
      </c>
    </row>
    <row r="141" spans="1:21" ht="45" x14ac:dyDescent="0.25">
      <c r="A141" s="32"/>
      <c r="B141" s="112" t="s">
        <v>384</v>
      </c>
      <c r="C141" s="198">
        <v>992</v>
      </c>
      <c r="D141" s="199" t="s">
        <v>30</v>
      </c>
      <c r="E141" s="199" t="s">
        <v>26</v>
      </c>
      <c r="F141" s="200" t="s">
        <v>108</v>
      </c>
      <c r="G141" s="193" t="s">
        <v>69</v>
      </c>
      <c r="H141" s="193" t="s">
        <v>23</v>
      </c>
      <c r="I141" s="201" t="s">
        <v>134</v>
      </c>
      <c r="J141" s="199"/>
      <c r="K141" s="188">
        <f>K143</f>
        <v>485</v>
      </c>
    </row>
    <row r="142" spans="1:21" x14ac:dyDescent="0.25">
      <c r="A142" s="229"/>
      <c r="B142" s="350" t="s">
        <v>110</v>
      </c>
      <c r="C142" s="198">
        <v>992</v>
      </c>
      <c r="D142" s="199" t="s">
        <v>30</v>
      </c>
      <c r="E142" s="199" t="s">
        <v>26</v>
      </c>
      <c r="F142" s="200" t="s">
        <v>108</v>
      </c>
      <c r="G142" s="193" t="s">
        <v>69</v>
      </c>
      <c r="H142" s="193" t="s">
        <v>23</v>
      </c>
      <c r="I142" s="201" t="s">
        <v>134</v>
      </c>
      <c r="J142" s="199"/>
      <c r="K142" s="188">
        <f>K143</f>
        <v>485</v>
      </c>
    </row>
    <row r="143" spans="1:21" ht="30" x14ac:dyDescent="0.25">
      <c r="A143" s="229"/>
      <c r="B143" s="112" t="s">
        <v>81</v>
      </c>
      <c r="C143" s="198">
        <v>992</v>
      </c>
      <c r="D143" s="199" t="s">
        <v>30</v>
      </c>
      <c r="E143" s="199" t="s">
        <v>26</v>
      </c>
      <c r="F143" s="200" t="s">
        <v>108</v>
      </c>
      <c r="G143" s="193" t="s">
        <v>69</v>
      </c>
      <c r="H143" s="193" t="s">
        <v>23</v>
      </c>
      <c r="I143" s="201" t="s">
        <v>146</v>
      </c>
      <c r="J143" s="199" t="s">
        <v>82</v>
      </c>
      <c r="K143" s="188">
        <v>485</v>
      </c>
      <c r="N143" s="129"/>
    </row>
    <row r="144" spans="1:21" ht="51" customHeight="1" x14ac:dyDescent="0.25">
      <c r="A144" s="32"/>
      <c r="B144" s="115" t="s">
        <v>385</v>
      </c>
      <c r="C144" s="198">
        <v>992</v>
      </c>
      <c r="D144" s="199" t="s">
        <v>30</v>
      </c>
      <c r="E144" s="199" t="s">
        <v>26</v>
      </c>
      <c r="F144" s="200" t="s">
        <v>108</v>
      </c>
      <c r="G144" s="193" t="s">
        <v>95</v>
      </c>
      <c r="H144" s="193" t="s">
        <v>23</v>
      </c>
      <c r="I144" s="201" t="s">
        <v>134</v>
      </c>
      <c r="J144" s="199"/>
      <c r="K144" s="188">
        <f>K148+K149+K145</f>
        <v>3894.9</v>
      </c>
      <c r="N144" s="129"/>
    </row>
    <row r="145" spans="1:14" ht="13.5" customHeight="1" x14ac:dyDescent="0.25">
      <c r="A145" s="32"/>
      <c r="B145" s="349" t="s">
        <v>479</v>
      </c>
      <c r="C145" s="344">
        <v>992</v>
      </c>
      <c r="D145" s="345" t="s">
        <v>30</v>
      </c>
      <c r="E145" s="345" t="s">
        <v>26</v>
      </c>
      <c r="F145" s="346" t="s">
        <v>108</v>
      </c>
      <c r="G145" s="347" t="s">
        <v>95</v>
      </c>
      <c r="H145" s="347" t="s">
        <v>23</v>
      </c>
      <c r="I145" s="348" t="s">
        <v>480</v>
      </c>
      <c r="J145" s="345"/>
      <c r="K145" s="188">
        <f>K146</f>
        <v>2610</v>
      </c>
      <c r="N145" s="129"/>
    </row>
    <row r="146" spans="1:14" ht="29.25" customHeight="1" x14ac:dyDescent="0.25">
      <c r="A146" s="32"/>
      <c r="B146" s="225" t="s">
        <v>81</v>
      </c>
      <c r="C146" s="198">
        <v>992</v>
      </c>
      <c r="D146" s="199" t="s">
        <v>30</v>
      </c>
      <c r="E146" s="199" t="s">
        <v>26</v>
      </c>
      <c r="F146" s="200" t="s">
        <v>108</v>
      </c>
      <c r="G146" s="193" t="s">
        <v>95</v>
      </c>
      <c r="H146" s="193" t="s">
        <v>23</v>
      </c>
      <c r="I146" s="201" t="s">
        <v>480</v>
      </c>
      <c r="J146" s="199" t="s">
        <v>82</v>
      </c>
      <c r="K146" s="188">
        <f>210+2400</f>
        <v>2610</v>
      </c>
      <c r="L146" s="87">
        <v>2400</v>
      </c>
      <c r="N146" s="129"/>
    </row>
    <row r="147" spans="1:14" ht="29.25" customHeight="1" x14ac:dyDescent="0.25">
      <c r="A147" s="32"/>
      <c r="B147" s="112" t="s">
        <v>111</v>
      </c>
      <c r="C147" s="198">
        <v>992</v>
      </c>
      <c r="D147" s="199" t="s">
        <v>30</v>
      </c>
      <c r="E147" s="199" t="s">
        <v>26</v>
      </c>
      <c r="F147" s="200" t="s">
        <v>108</v>
      </c>
      <c r="G147" s="193" t="s">
        <v>95</v>
      </c>
      <c r="H147" s="193" t="s">
        <v>23</v>
      </c>
      <c r="I147" s="201" t="s">
        <v>147</v>
      </c>
      <c r="J147" s="199"/>
      <c r="K147" s="188">
        <f>K148</f>
        <v>944</v>
      </c>
      <c r="M147" s="131"/>
    </row>
    <row r="148" spans="1:14" ht="29.25" customHeight="1" x14ac:dyDescent="0.25">
      <c r="A148" s="32"/>
      <c r="B148" s="112" t="s">
        <v>81</v>
      </c>
      <c r="C148" s="198">
        <v>992</v>
      </c>
      <c r="D148" s="199" t="s">
        <v>30</v>
      </c>
      <c r="E148" s="199" t="s">
        <v>26</v>
      </c>
      <c r="F148" s="200" t="s">
        <v>108</v>
      </c>
      <c r="G148" s="193" t="s">
        <v>95</v>
      </c>
      <c r="H148" s="193" t="s">
        <v>23</v>
      </c>
      <c r="I148" s="201" t="s">
        <v>147</v>
      </c>
      <c r="J148" s="199" t="s">
        <v>82</v>
      </c>
      <c r="K148" s="188">
        <f>337+300+300+7.1-0.1</f>
        <v>944</v>
      </c>
    </row>
    <row r="149" spans="1:14" ht="29.25" customHeight="1" x14ac:dyDescent="0.25">
      <c r="A149" s="32"/>
      <c r="B149" s="225" t="s">
        <v>474</v>
      </c>
      <c r="C149" s="198">
        <v>992</v>
      </c>
      <c r="D149" s="199" t="s">
        <v>30</v>
      </c>
      <c r="E149" s="199" t="s">
        <v>26</v>
      </c>
      <c r="F149" s="200" t="s">
        <v>108</v>
      </c>
      <c r="G149" s="193" t="s">
        <v>95</v>
      </c>
      <c r="H149" s="193" t="s">
        <v>23</v>
      </c>
      <c r="I149" s="201" t="s">
        <v>475</v>
      </c>
      <c r="J149" s="199"/>
      <c r="K149" s="188">
        <f>K150</f>
        <v>340.9</v>
      </c>
    </row>
    <row r="150" spans="1:14" ht="30" x14ac:dyDescent="0.25">
      <c r="A150" s="32"/>
      <c r="B150" s="225" t="s">
        <v>81</v>
      </c>
      <c r="C150" s="198">
        <v>992</v>
      </c>
      <c r="D150" s="199" t="s">
        <v>30</v>
      </c>
      <c r="E150" s="199" t="s">
        <v>26</v>
      </c>
      <c r="F150" s="200" t="s">
        <v>108</v>
      </c>
      <c r="G150" s="193" t="s">
        <v>95</v>
      </c>
      <c r="H150" s="193" t="s">
        <v>23</v>
      </c>
      <c r="I150" s="201" t="s">
        <v>475</v>
      </c>
      <c r="J150" s="199" t="s">
        <v>82</v>
      </c>
      <c r="K150" s="188">
        <v>340.9</v>
      </c>
    </row>
    <row r="151" spans="1:14" s="61" customFormat="1" x14ac:dyDescent="0.25">
      <c r="A151" s="58"/>
      <c r="B151" s="67" t="s">
        <v>17</v>
      </c>
      <c r="C151" s="189">
        <v>992</v>
      </c>
      <c r="D151" s="190" t="s">
        <v>29</v>
      </c>
      <c r="E151" s="190" t="s">
        <v>23</v>
      </c>
      <c r="F151" s="191"/>
      <c r="G151" s="192"/>
      <c r="H151" s="193"/>
      <c r="I151" s="194"/>
      <c r="J151" s="190"/>
      <c r="K151" s="195">
        <f>K152</f>
        <v>259.39999999999998</v>
      </c>
      <c r="L151" s="87"/>
      <c r="M151" s="133"/>
      <c r="N151" s="133"/>
    </row>
    <row r="152" spans="1:14" x14ac:dyDescent="0.25">
      <c r="A152" s="32"/>
      <c r="B152" s="175" t="s">
        <v>171</v>
      </c>
      <c r="C152" s="198">
        <v>992</v>
      </c>
      <c r="D152" s="199" t="s">
        <v>29</v>
      </c>
      <c r="E152" s="199" t="s">
        <v>29</v>
      </c>
      <c r="F152" s="200"/>
      <c r="G152" s="193"/>
      <c r="H152" s="193"/>
      <c r="I152" s="201"/>
      <c r="J152" s="199"/>
      <c r="K152" s="188">
        <f>K153</f>
        <v>259.39999999999998</v>
      </c>
    </row>
    <row r="153" spans="1:14" ht="30" x14ac:dyDescent="0.25">
      <c r="A153" s="32"/>
      <c r="B153" s="35" t="s">
        <v>386</v>
      </c>
      <c r="C153" s="198">
        <v>992</v>
      </c>
      <c r="D153" s="199" t="s">
        <v>29</v>
      </c>
      <c r="E153" s="199" t="s">
        <v>29</v>
      </c>
      <c r="F153" s="200" t="s">
        <v>100</v>
      </c>
      <c r="G153" s="193" t="s">
        <v>67</v>
      </c>
      <c r="H153" s="193" t="s">
        <v>23</v>
      </c>
      <c r="I153" s="201" t="s">
        <v>134</v>
      </c>
      <c r="J153" s="199"/>
      <c r="K153" s="188">
        <f>K154</f>
        <v>259.39999999999998</v>
      </c>
    </row>
    <row r="154" spans="1:14" ht="30" x14ac:dyDescent="0.25">
      <c r="A154" s="32"/>
      <c r="B154" s="35" t="s">
        <v>300</v>
      </c>
      <c r="C154" s="198">
        <v>992</v>
      </c>
      <c r="D154" s="199" t="s">
        <v>29</v>
      </c>
      <c r="E154" s="199" t="s">
        <v>29</v>
      </c>
      <c r="F154" s="200" t="s">
        <v>100</v>
      </c>
      <c r="G154" s="193" t="s">
        <v>76</v>
      </c>
      <c r="H154" s="193" t="s">
        <v>23</v>
      </c>
      <c r="I154" s="201" t="s">
        <v>134</v>
      </c>
      <c r="J154" s="199"/>
      <c r="K154" s="188">
        <f>K155</f>
        <v>259.39999999999998</v>
      </c>
    </row>
    <row r="155" spans="1:14" x14ac:dyDescent="0.25">
      <c r="A155" s="32"/>
      <c r="B155" s="33" t="s">
        <v>311</v>
      </c>
      <c r="C155" s="198">
        <v>992</v>
      </c>
      <c r="D155" s="199" t="s">
        <v>29</v>
      </c>
      <c r="E155" s="199" t="s">
        <v>29</v>
      </c>
      <c r="F155" s="200" t="s">
        <v>100</v>
      </c>
      <c r="G155" s="193" t="s">
        <v>76</v>
      </c>
      <c r="H155" s="193" t="s">
        <v>22</v>
      </c>
      <c r="I155" s="201" t="s">
        <v>139</v>
      </c>
      <c r="J155" s="199"/>
      <c r="K155" s="188">
        <f>K156+K157</f>
        <v>259.39999999999998</v>
      </c>
    </row>
    <row r="156" spans="1:14" ht="63" customHeight="1" x14ac:dyDescent="0.25">
      <c r="A156" s="32"/>
      <c r="B156" s="175" t="s">
        <v>77</v>
      </c>
      <c r="C156" s="198">
        <v>992</v>
      </c>
      <c r="D156" s="199" t="s">
        <v>29</v>
      </c>
      <c r="E156" s="199" t="s">
        <v>29</v>
      </c>
      <c r="F156" s="200" t="s">
        <v>100</v>
      </c>
      <c r="G156" s="193" t="s">
        <v>76</v>
      </c>
      <c r="H156" s="193" t="s">
        <v>22</v>
      </c>
      <c r="I156" s="201" t="s">
        <v>139</v>
      </c>
      <c r="J156" s="199" t="s">
        <v>78</v>
      </c>
      <c r="K156" s="188">
        <v>229.4</v>
      </c>
      <c r="L156" s="311"/>
    </row>
    <row r="157" spans="1:14" ht="31.5" customHeight="1" x14ac:dyDescent="0.25">
      <c r="A157" s="32"/>
      <c r="B157" s="25" t="s">
        <v>81</v>
      </c>
      <c r="C157" s="198">
        <v>992</v>
      </c>
      <c r="D157" s="199" t="s">
        <v>29</v>
      </c>
      <c r="E157" s="199" t="s">
        <v>29</v>
      </c>
      <c r="F157" s="200" t="s">
        <v>100</v>
      </c>
      <c r="G157" s="193" t="s">
        <v>76</v>
      </c>
      <c r="H157" s="193" t="s">
        <v>22</v>
      </c>
      <c r="I157" s="201" t="s">
        <v>139</v>
      </c>
      <c r="J157" s="199" t="s">
        <v>82</v>
      </c>
      <c r="K157" s="188">
        <v>30</v>
      </c>
      <c r="L157" s="311"/>
    </row>
    <row r="158" spans="1:14" s="61" customFormat="1" x14ac:dyDescent="0.25">
      <c r="A158" s="58"/>
      <c r="B158" s="171" t="s">
        <v>18</v>
      </c>
      <c r="C158" s="189">
        <v>992</v>
      </c>
      <c r="D158" s="190" t="s">
        <v>31</v>
      </c>
      <c r="E158" s="190" t="s">
        <v>23</v>
      </c>
      <c r="F158" s="191"/>
      <c r="G158" s="192"/>
      <c r="H158" s="192"/>
      <c r="I158" s="194"/>
      <c r="J158" s="190"/>
      <c r="K158" s="195">
        <f>K159</f>
        <v>25099.599999999999</v>
      </c>
      <c r="L158" s="311"/>
      <c r="M158" s="133"/>
      <c r="N158" s="133"/>
    </row>
    <row r="159" spans="1:14" x14ac:dyDescent="0.25">
      <c r="A159" s="32"/>
      <c r="B159" s="115" t="s">
        <v>19</v>
      </c>
      <c r="C159" s="198">
        <v>992</v>
      </c>
      <c r="D159" s="199" t="s">
        <v>31</v>
      </c>
      <c r="E159" s="199" t="s">
        <v>22</v>
      </c>
      <c r="F159" s="200"/>
      <c r="G159" s="193"/>
      <c r="H159" s="193"/>
      <c r="I159" s="201"/>
      <c r="J159" s="199"/>
      <c r="K159" s="188">
        <f>K160</f>
        <v>25099.599999999999</v>
      </c>
      <c r="L159" s="311"/>
    </row>
    <row r="160" spans="1:14" ht="30" x14ac:dyDescent="0.25">
      <c r="A160" s="32"/>
      <c r="B160" s="172" t="s">
        <v>387</v>
      </c>
      <c r="C160" s="198">
        <v>992</v>
      </c>
      <c r="D160" s="199" t="s">
        <v>31</v>
      </c>
      <c r="E160" s="199" t="s">
        <v>22</v>
      </c>
      <c r="F160" s="200" t="s">
        <v>28</v>
      </c>
      <c r="G160" s="193" t="s">
        <v>67</v>
      </c>
      <c r="H160" s="193" t="s">
        <v>23</v>
      </c>
      <c r="I160" s="201" t="s">
        <v>134</v>
      </c>
      <c r="J160" s="199"/>
      <c r="K160" s="188">
        <f>K161</f>
        <v>25099.599999999999</v>
      </c>
      <c r="L160" s="311"/>
    </row>
    <row r="161" spans="1:14" ht="15.75" customHeight="1" x14ac:dyDescent="0.25">
      <c r="A161" s="32"/>
      <c r="B161" s="115" t="s">
        <v>176</v>
      </c>
      <c r="C161" s="198">
        <v>992</v>
      </c>
      <c r="D161" s="199" t="s">
        <v>31</v>
      </c>
      <c r="E161" s="199" t="s">
        <v>22</v>
      </c>
      <c r="F161" s="200" t="s">
        <v>28</v>
      </c>
      <c r="G161" s="193" t="s">
        <v>76</v>
      </c>
      <c r="H161" s="193" t="s">
        <v>23</v>
      </c>
      <c r="I161" s="201" t="s">
        <v>134</v>
      </c>
      <c r="J161" s="199"/>
      <c r="K161" s="188">
        <f>K162+K167</f>
        <v>25099.599999999999</v>
      </c>
      <c r="L161" s="311"/>
    </row>
    <row r="162" spans="1:14" ht="17.25" customHeight="1" x14ac:dyDescent="0.25">
      <c r="A162" s="32"/>
      <c r="B162" s="115" t="s">
        <v>114</v>
      </c>
      <c r="C162" s="198">
        <v>992</v>
      </c>
      <c r="D162" s="199" t="s">
        <v>31</v>
      </c>
      <c r="E162" s="199" t="s">
        <v>22</v>
      </c>
      <c r="F162" s="200" t="s">
        <v>28</v>
      </c>
      <c r="G162" s="193" t="s">
        <v>76</v>
      </c>
      <c r="H162" s="193" t="s">
        <v>30</v>
      </c>
      <c r="I162" s="201" t="s">
        <v>134</v>
      </c>
      <c r="J162" s="199"/>
      <c r="K162" s="188">
        <f>K166+K163</f>
        <v>24999.599999999999</v>
      </c>
      <c r="L162" s="311"/>
    </row>
    <row r="163" spans="1:14" ht="60" customHeight="1" x14ac:dyDescent="0.25">
      <c r="A163" s="32"/>
      <c r="B163" s="115" t="s">
        <v>478</v>
      </c>
      <c r="C163" s="198">
        <v>992</v>
      </c>
      <c r="D163" s="199" t="s">
        <v>31</v>
      </c>
      <c r="E163" s="199" t="s">
        <v>22</v>
      </c>
      <c r="F163" s="200" t="s">
        <v>28</v>
      </c>
      <c r="G163" s="193" t="s">
        <v>76</v>
      </c>
      <c r="H163" s="193" t="s">
        <v>30</v>
      </c>
      <c r="I163" s="201" t="s">
        <v>476</v>
      </c>
      <c r="J163" s="199"/>
      <c r="K163" s="188">
        <f>K164</f>
        <v>17390.3</v>
      </c>
      <c r="L163" s="311"/>
    </row>
    <row r="164" spans="1:14" ht="30.75" customHeight="1" x14ac:dyDescent="0.25">
      <c r="A164" s="32"/>
      <c r="B164" s="115" t="s">
        <v>417</v>
      </c>
      <c r="C164" s="198">
        <v>992</v>
      </c>
      <c r="D164" s="199" t="s">
        <v>31</v>
      </c>
      <c r="E164" s="199" t="s">
        <v>22</v>
      </c>
      <c r="F164" s="200" t="s">
        <v>28</v>
      </c>
      <c r="G164" s="193" t="s">
        <v>76</v>
      </c>
      <c r="H164" s="193" t="s">
        <v>30</v>
      </c>
      <c r="I164" s="201" t="s">
        <v>476</v>
      </c>
      <c r="J164" s="199" t="s">
        <v>113</v>
      </c>
      <c r="K164" s="188">
        <v>17390.3</v>
      </c>
      <c r="L164" s="311"/>
    </row>
    <row r="165" spans="1:14" ht="30" customHeight="1" x14ac:dyDescent="0.25">
      <c r="A165" s="32"/>
      <c r="B165" s="228" t="s">
        <v>177</v>
      </c>
      <c r="C165" s="198">
        <v>992</v>
      </c>
      <c r="D165" s="199" t="s">
        <v>31</v>
      </c>
      <c r="E165" s="199" t="s">
        <v>22</v>
      </c>
      <c r="F165" s="200" t="s">
        <v>28</v>
      </c>
      <c r="G165" s="193" t="s">
        <v>76</v>
      </c>
      <c r="H165" s="193" t="s">
        <v>30</v>
      </c>
      <c r="I165" s="201" t="s">
        <v>136</v>
      </c>
      <c r="J165" s="199"/>
      <c r="K165" s="188">
        <f>K166</f>
        <v>7609.3</v>
      </c>
    </row>
    <row r="166" spans="1:14" ht="33.75" customHeight="1" x14ac:dyDescent="0.25">
      <c r="A166" s="32"/>
      <c r="B166" s="35" t="s">
        <v>112</v>
      </c>
      <c r="C166" s="198">
        <v>992</v>
      </c>
      <c r="D166" s="199" t="s">
        <v>31</v>
      </c>
      <c r="E166" s="199" t="s">
        <v>22</v>
      </c>
      <c r="F166" s="200" t="s">
        <v>28</v>
      </c>
      <c r="G166" s="193" t="s">
        <v>76</v>
      </c>
      <c r="H166" s="193" t="s">
        <v>30</v>
      </c>
      <c r="I166" s="201" t="s">
        <v>136</v>
      </c>
      <c r="J166" s="199" t="s">
        <v>113</v>
      </c>
      <c r="K166" s="188">
        <f>7389.3+220</f>
        <v>7609.3</v>
      </c>
      <c r="L166" s="87">
        <v>220</v>
      </c>
    </row>
    <row r="167" spans="1:14" x14ac:dyDescent="0.25">
      <c r="A167" s="32"/>
      <c r="B167" s="65" t="s">
        <v>115</v>
      </c>
      <c r="C167" s="198">
        <v>992</v>
      </c>
      <c r="D167" s="199" t="s">
        <v>31</v>
      </c>
      <c r="E167" s="199" t="s">
        <v>22</v>
      </c>
      <c r="F167" s="200" t="s">
        <v>28</v>
      </c>
      <c r="G167" s="193" t="s">
        <v>76</v>
      </c>
      <c r="H167" s="193" t="s">
        <v>31</v>
      </c>
      <c r="I167" s="201" t="s">
        <v>134</v>
      </c>
      <c r="J167" s="199"/>
      <c r="K167" s="188">
        <f>K168</f>
        <v>100</v>
      </c>
    </row>
    <row r="168" spans="1:14" x14ac:dyDescent="0.25">
      <c r="A168" s="32"/>
      <c r="B168" s="69" t="s">
        <v>178</v>
      </c>
      <c r="C168" s="198">
        <v>992</v>
      </c>
      <c r="D168" s="199" t="s">
        <v>31</v>
      </c>
      <c r="E168" s="199" t="s">
        <v>22</v>
      </c>
      <c r="F168" s="200" t="s">
        <v>28</v>
      </c>
      <c r="G168" s="193" t="s">
        <v>76</v>
      </c>
      <c r="H168" s="193" t="s">
        <v>31</v>
      </c>
      <c r="I168" s="201" t="s">
        <v>137</v>
      </c>
      <c r="J168" s="199"/>
      <c r="K168" s="188">
        <f>K169</f>
        <v>100</v>
      </c>
    </row>
    <row r="169" spans="1:14" ht="30" x14ac:dyDescent="0.25">
      <c r="A169" s="32"/>
      <c r="B169" s="69" t="s">
        <v>81</v>
      </c>
      <c r="C169" s="198">
        <v>992</v>
      </c>
      <c r="D169" s="199" t="s">
        <v>31</v>
      </c>
      <c r="E169" s="199" t="s">
        <v>22</v>
      </c>
      <c r="F169" s="200" t="s">
        <v>28</v>
      </c>
      <c r="G169" s="193" t="s">
        <v>76</v>
      </c>
      <c r="H169" s="193" t="s">
        <v>31</v>
      </c>
      <c r="I169" s="201" t="s">
        <v>137</v>
      </c>
      <c r="J169" s="199" t="s">
        <v>82</v>
      </c>
      <c r="K169" s="188">
        <f>50+50</f>
        <v>100</v>
      </c>
    </row>
    <row r="170" spans="1:14" s="61" customFormat="1" x14ac:dyDescent="0.25">
      <c r="A170" s="58"/>
      <c r="B170" s="67" t="s">
        <v>38</v>
      </c>
      <c r="C170" s="189">
        <v>992</v>
      </c>
      <c r="D170" s="190">
        <v>10</v>
      </c>
      <c r="E170" s="190" t="s">
        <v>23</v>
      </c>
      <c r="F170" s="191"/>
      <c r="G170" s="192"/>
      <c r="H170" s="193"/>
      <c r="I170" s="194"/>
      <c r="J170" s="190"/>
      <c r="K170" s="195">
        <f>K171+K176</f>
        <v>630</v>
      </c>
      <c r="L170" s="87"/>
      <c r="M170" s="133"/>
      <c r="N170" s="133"/>
    </row>
    <row r="171" spans="1:14" x14ac:dyDescent="0.25">
      <c r="A171" s="32"/>
      <c r="B171" s="230" t="s">
        <v>39</v>
      </c>
      <c r="C171" s="198">
        <v>992</v>
      </c>
      <c r="D171" s="199">
        <v>10</v>
      </c>
      <c r="E171" s="199" t="s">
        <v>22</v>
      </c>
      <c r="F171" s="200"/>
      <c r="G171" s="193"/>
      <c r="H171" s="193"/>
      <c r="I171" s="201"/>
      <c r="J171" s="199"/>
      <c r="K171" s="188">
        <f>K175</f>
        <v>600</v>
      </c>
    </row>
    <row r="172" spans="1:14" x14ac:dyDescent="0.25">
      <c r="A172" s="32"/>
      <c r="B172" s="65" t="s">
        <v>59</v>
      </c>
      <c r="C172" s="198">
        <v>992</v>
      </c>
      <c r="D172" s="199">
        <v>10</v>
      </c>
      <c r="E172" s="199" t="s">
        <v>22</v>
      </c>
      <c r="F172" s="200" t="s">
        <v>80</v>
      </c>
      <c r="G172" s="193" t="s">
        <v>67</v>
      </c>
      <c r="H172" s="193" t="s">
        <v>23</v>
      </c>
      <c r="I172" s="201" t="s">
        <v>134</v>
      </c>
      <c r="J172" s="199"/>
      <c r="K172" s="188">
        <f>K175</f>
        <v>600</v>
      </c>
    </row>
    <row r="173" spans="1:14" ht="30" x14ac:dyDescent="0.25">
      <c r="A173" s="32"/>
      <c r="B173" s="65" t="s">
        <v>49</v>
      </c>
      <c r="C173" s="198">
        <v>992</v>
      </c>
      <c r="D173" s="199">
        <v>10</v>
      </c>
      <c r="E173" s="199" t="s">
        <v>22</v>
      </c>
      <c r="F173" s="200" t="s">
        <v>80</v>
      </c>
      <c r="G173" s="193" t="s">
        <v>92</v>
      </c>
      <c r="H173" s="193" t="s">
        <v>23</v>
      </c>
      <c r="I173" s="201" t="s">
        <v>134</v>
      </c>
      <c r="J173" s="199"/>
      <c r="K173" s="188">
        <f>K175</f>
        <v>600</v>
      </c>
    </row>
    <row r="174" spans="1:14" x14ac:dyDescent="0.25">
      <c r="A174" s="32"/>
      <c r="B174" s="65" t="s">
        <v>116</v>
      </c>
      <c r="C174" s="198">
        <v>992</v>
      </c>
      <c r="D174" s="199">
        <v>10</v>
      </c>
      <c r="E174" s="199" t="s">
        <v>22</v>
      </c>
      <c r="F174" s="200" t="s">
        <v>80</v>
      </c>
      <c r="G174" s="193" t="s">
        <v>92</v>
      </c>
      <c r="H174" s="193" t="s">
        <v>23</v>
      </c>
      <c r="I174" s="201" t="s">
        <v>151</v>
      </c>
      <c r="J174" s="199"/>
      <c r="K174" s="188">
        <f>K175</f>
        <v>600</v>
      </c>
    </row>
    <row r="175" spans="1:14" x14ac:dyDescent="0.25">
      <c r="A175" s="32"/>
      <c r="B175" s="71" t="s">
        <v>117</v>
      </c>
      <c r="C175" s="198">
        <v>992</v>
      </c>
      <c r="D175" s="199">
        <v>10</v>
      </c>
      <c r="E175" s="199" t="s">
        <v>22</v>
      </c>
      <c r="F175" s="200" t="s">
        <v>80</v>
      </c>
      <c r="G175" s="193" t="s">
        <v>92</v>
      </c>
      <c r="H175" s="193" t="s">
        <v>23</v>
      </c>
      <c r="I175" s="201" t="s">
        <v>151</v>
      </c>
      <c r="J175" s="199" t="s">
        <v>118</v>
      </c>
      <c r="K175" s="188">
        <v>600</v>
      </c>
    </row>
    <row r="176" spans="1:14" s="61" customFormat="1" ht="15.75" customHeight="1" x14ac:dyDescent="0.25">
      <c r="A176" s="58"/>
      <c r="B176" s="67" t="s">
        <v>119</v>
      </c>
      <c r="C176" s="189">
        <v>992</v>
      </c>
      <c r="D176" s="190" t="s">
        <v>100</v>
      </c>
      <c r="E176" s="190" t="s">
        <v>26</v>
      </c>
      <c r="F176" s="191"/>
      <c r="G176" s="192"/>
      <c r="H176" s="192"/>
      <c r="I176" s="194"/>
      <c r="J176" s="190"/>
      <c r="K176" s="195">
        <f>K180</f>
        <v>30</v>
      </c>
      <c r="L176" s="87"/>
      <c r="M176" s="133"/>
      <c r="N176" s="133"/>
    </row>
    <row r="177" spans="1:14" ht="52.5" customHeight="1" x14ac:dyDescent="0.25">
      <c r="A177" s="32"/>
      <c r="B177" s="35" t="s">
        <v>312</v>
      </c>
      <c r="C177" s="198">
        <v>992</v>
      </c>
      <c r="D177" s="199" t="s">
        <v>100</v>
      </c>
      <c r="E177" s="199" t="s">
        <v>26</v>
      </c>
      <c r="F177" s="200" t="s">
        <v>40</v>
      </c>
      <c r="G177" s="193" t="s">
        <v>67</v>
      </c>
      <c r="H177" s="193" t="s">
        <v>23</v>
      </c>
      <c r="I177" s="201" t="s">
        <v>134</v>
      </c>
      <c r="J177" s="199"/>
      <c r="K177" s="188">
        <f>K180</f>
        <v>30</v>
      </c>
    </row>
    <row r="178" spans="1:14" ht="29.25" customHeight="1" x14ac:dyDescent="0.25">
      <c r="A178" s="32"/>
      <c r="B178" s="35" t="s">
        <v>168</v>
      </c>
      <c r="C178" s="198">
        <v>992</v>
      </c>
      <c r="D178" s="199" t="s">
        <v>100</v>
      </c>
      <c r="E178" s="199" t="s">
        <v>26</v>
      </c>
      <c r="F178" s="200" t="s">
        <v>40</v>
      </c>
      <c r="G178" s="193" t="s">
        <v>76</v>
      </c>
      <c r="H178" s="193" t="s">
        <v>23</v>
      </c>
      <c r="I178" s="201" t="s">
        <v>134</v>
      </c>
      <c r="J178" s="199"/>
      <c r="K178" s="188">
        <f>K180</f>
        <v>30</v>
      </c>
    </row>
    <row r="179" spans="1:14" ht="31.5" customHeight="1" x14ac:dyDescent="0.25">
      <c r="A179" s="32"/>
      <c r="B179" s="35" t="s">
        <v>168</v>
      </c>
      <c r="C179" s="198">
        <v>992</v>
      </c>
      <c r="D179" s="199" t="s">
        <v>100</v>
      </c>
      <c r="E179" s="199" t="s">
        <v>26</v>
      </c>
      <c r="F179" s="200" t="s">
        <v>40</v>
      </c>
      <c r="G179" s="193" t="s">
        <v>76</v>
      </c>
      <c r="H179" s="193" t="s">
        <v>23</v>
      </c>
      <c r="I179" s="201" t="s">
        <v>163</v>
      </c>
      <c r="J179" s="199"/>
      <c r="K179" s="188">
        <f>K180</f>
        <v>30</v>
      </c>
    </row>
    <row r="180" spans="1:14" ht="33.75" customHeight="1" x14ac:dyDescent="0.25">
      <c r="A180" s="32"/>
      <c r="B180" s="35" t="s">
        <v>112</v>
      </c>
      <c r="C180" s="198">
        <v>992</v>
      </c>
      <c r="D180" s="199" t="s">
        <v>100</v>
      </c>
      <c r="E180" s="199" t="s">
        <v>26</v>
      </c>
      <c r="F180" s="200" t="s">
        <v>40</v>
      </c>
      <c r="G180" s="193" t="s">
        <v>76</v>
      </c>
      <c r="H180" s="193" t="s">
        <v>23</v>
      </c>
      <c r="I180" s="201" t="s">
        <v>163</v>
      </c>
      <c r="J180" s="199" t="s">
        <v>113</v>
      </c>
      <c r="K180" s="188">
        <v>30</v>
      </c>
    </row>
    <row r="181" spans="1:14" s="61" customFormat="1" x14ac:dyDescent="0.25">
      <c r="A181" s="58"/>
      <c r="B181" s="67" t="s">
        <v>212</v>
      </c>
      <c r="C181" s="189">
        <v>992</v>
      </c>
      <c r="D181" s="190">
        <v>11</v>
      </c>
      <c r="E181" s="190" t="s">
        <v>23</v>
      </c>
      <c r="F181" s="191"/>
      <c r="G181" s="192"/>
      <c r="H181" s="193"/>
      <c r="I181" s="194"/>
      <c r="J181" s="190"/>
      <c r="K181" s="195">
        <f>K182</f>
        <v>284.39999999999998</v>
      </c>
      <c r="L181" s="87"/>
      <c r="M181" s="133"/>
      <c r="N181" s="133"/>
    </row>
    <row r="182" spans="1:14" x14ac:dyDescent="0.25">
      <c r="A182" s="32"/>
      <c r="B182" s="35" t="s">
        <v>43</v>
      </c>
      <c r="C182" s="198">
        <v>992</v>
      </c>
      <c r="D182" s="199">
        <v>11</v>
      </c>
      <c r="E182" s="199" t="s">
        <v>24</v>
      </c>
      <c r="F182" s="200" t="s">
        <v>31</v>
      </c>
      <c r="G182" s="193" t="s">
        <v>76</v>
      </c>
      <c r="H182" s="193" t="s">
        <v>23</v>
      </c>
      <c r="I182" s="201" t="s">
        <v>134</v>
      </c>
      <c r="J182" s="199"/>
      <c r="K182" s="188">
        <f>K183</f>
        <v>284.39999999999998</v>
      </c>
    </row>
    <row r="183" spans="1:14" ht="30" x14ac:dyDescent="0.25">
      <c r="A183" s="32"/>
      <c r="B183" s="35" t="s">
        <v>271</v>
      </c>
      <c r="C183" s="198">
        <v>992</v>
      </c>
      <c r="D183" s="199">
        <v>11</v>
      </c>
      <c r="E183" s="199" t="s">
        <v>24</v>
      </c>
      <c r="F183" s="200" t="s">
        <v>31</v>
      </c>
      <c r="G183" s="193" t="s">
        <v>76</v>
      </c>
      <c r="H183" s="193" t="s">
        <v>23</v>
      </c>
      <c r="I183" s="201" t="s">
        <v>134</v>
      </c>
      <c r="J183" s="199"/>
      <c r="K183" s="188">
        <f>K184</f>
        <v>284.39999999999998</v>
      </c>
    </row>
    <row r="184" spans="1:14" ht="15" customHeight="1" x14ac:dyDescent="0.25">
      <c r="A184" s="32"/>
      <c r="B184" s="35" t="s">
        <v>214</v>
      </c>
      <c r="C184" s="198">
        <v>992</v>
      </c>
      <c r="D184" s="199" t="s">
        <v>42</v>
      </c>
      <c r="E184" s="199" t="s">
        <v>24</v>
      </c>
      <c r="F184" s="200" t="s">
        <v>31</v>
      </c>
      <c r="G184" s="193" t="s">
        <v>76</v>
      </c>
      <c r="H184" s="193" t="s">
        <v>23</v>
      </c>
      <c r="I184" s="201" t="s">
        <v>134</v>
      </c>
      <c r="J184" s="199"/>
      <c r="K184" s="188">
        <f>K185</f>
        <v>284.39999999999998</v>
      </c>
    </row>
    <row r="185" spans="1:14" ht="16.5" customHeight="1" x14ac:dyDescent="0.25">
      <c r="A185" s="32"/>
      <c r="B185" s="65" t="s">
        <v>120</v>
      </c>
      <c r="C185" s="198">
        <v>992</v>
      </c>
      <c r="D185" s="199" t="s">
        <v>42</v>
      </c>
      <c r="E185" s="199" t="s">
        <v>24</v>
      </c>
      <c r="F185" s="200" t="s">
        <v>31</v>
      </c>
      <c r="G185" s="193" t="s">
        <v>76</v>
      </c>
      <c r="H185" s="193" t="s">
        <v>26</v>
      </c>
      <c r="I185" s="201" t="s">
        <v>138</v>
      </c>
      <c r="J185" s="199"/>
      <c r="K185" s="188">
        <f>K186+K187</f>
        <v>284.39999999999998</v>
      </c>
    </row>
    <row r="186" spans="1:14" ht="60.75" customHeight="1" x14ac:dyDescent="0.25">
      <c r="A186" s="32"/>
      <c r="B186" s="65" t="s">
        <v>77</v>
      </c>
      <c r="C186" s="198">
        <v>992</v>
      </c>
      <c r="D186" s="199" t="s">
        <v>42</v>
      </c>
      <c r="E186" s="199" t="s">
        <v>24</v>
      </c>
      <c r="F186" s="200" t="s">
        <v>31</v>
      </c>
      <c r="G186" s="193" t="s">
        <v>76</v>
      </c>
      <c r="H186" s="193" t="s">
        <v>26</v>
      </c>
      <c r="I186" s="201" t="s">
        <v>138</v>
      </c>
      <c r="J186" s="199" t="s">
        <v>78</v>
      </c>
      <c r="K186" s="188">
        <f>229.4+25</f>
        <v>254.4</v>
      </c>
    </row>
    <row r="187" spans="1:14" ht="30" x14ac:dyDescent="0.25">
      <c r="A187" s="32"/>
      <c r="B187" s="69" t="s">
        <v>81</v>
      </c>
      <c r="C187" s="198">
        <v>992</v>
      </c>
      <c r="D187" s="199" t="s">
        <v>42</v>
      </c>
      <c r="E187" s="199" t="s">
        <v>24</v>
      </c>
      <c r="F187" s="200" t="s">
        <v>31</v>
      </c>
      <c r="G187" s="193" t="s">
        <v>76</v>
      </c>
      <c r="H187" s="193" t="s">
        <v>26</v>
      </c>
      <c r="I187" s="201" t="s">
        <v>138</v>
      </c>
      <c r="J187" s="199" t="s">
        <v>82</v>
      </c>
      <c r="K187" s="188">
        <v>30</v>
      </c>
    </row>
    <row r="188" spans="1:14" s="61" customFormat="1" ht="18.75" customHeight="1" x14ac:dyDescent="0.25">
      <c r="A188" s="58"/>
      <c r="B188" s="67" t="s">
        <v>44</v>
      </c>
      <c r="C188" s="189">
        <v>992</v>
      </c>
      <c r="D188" s="190" t="s">
        <v>40</v>
      </c>
      <c r="E188" s="190" t="s">
        <v>23</v>
      </c>
      <c r="F188" s="191"/>
      <c r="G188" s="192"/>
      <c r="H188" s="192"/>
      <c r="I188" s="194"/>
      <c r="J188" s="190"/>
      <c r="K188" s="195">
        <f>K193</f>
        <v>150</v>
      </c>
      <c r="L188" s="87"/>
      <c r="M188" s="133"/>
      <c r="N188" s="133"/>
    </row>
    <row r="189" spans="1:14" x14ac:dyDescent="0.25">
      <c r="A189" s="32"/>
      <c r="B189" s="35" t="s">
        <v>45</v>
      </c>
      <c r="C189" s="198">
        <v>992</v>
      </c>
      <c r="D189" s="199" t="s">
        <v>40</v>
      </c>
      <c r="E189" s="199" t="s">
        <v>24</v>
      </c>
      <c r="F189" s="200"/>
      <c r="G189" s="193"/>
      <c r="H189" s="193"/>
      <c r="I189" s="201"/>
      <c r="J189" s="199"/>
      <c r="K189" s="188">
        <f>K193</f>
        <v>150</v>
      </c>
    </row>
    <row r="190" spans="1:14" ht="30" x14ac:dyDescent="0.25">
      <c r="A190" s="32"/>
      <c r="B190" s="69" t="s">
        <v>380</v>
      </c>
      <c r="C190" s="198">
        <v>992</v>
      </c>
      <c r="D190" s="199" t="s">
        <v>40</v>
      </c>
      <c r="E190" s="199" t="s">
        <v>24</v>
      </c>
      <c r="F190" s="200" t="s">
        <v>101</v>
      </c>
      <c r="G190" s="193" t="s">
        <v>67</v>
      </c>
      <c r="H190" s="193" t="s">
        <v>23</v>
      </c>
      <c r="I190" s="201" t="s">
        <v>134</v>
      </c>
      <c r="J190" s="199"/>
      <c r="K190" s="188">
        <f>K193</f>
        <v>150</v>
      </c>
    </row>
    <row r="191" spans="1:14" x14ac:dyDescent="0.25">
      <c r="A191" s="32"/>
      <c r="B191" s="35" t="s">
        <v>121</v>
      </c>
      <c r="C191" s="198">
        <v>992</v>
      </c>
      <c r="D191" s="199" t="s">
        <v>40</v>
      </c>
      <c r="E191" s="199" t="s">
        <v>24</v>
      </c>
      <c r="F191" s="200" t="s">
        <v>101</v>
      </c>
      <c r="G191" s="193" t="s">
        <v>76</v>
      </c>
      <c r="H191" s="193" t="s">
        <v>23</v>
      </c>
      <c r="I191" s="201" t="s">
        <v>134</v>
      </c>
      <c r="J191" s="199"/>
      <c r="K191" s="188">
        <f>K192</f>
        <v>150</v>
      </c>
    </row>
    <row r="192" spans="1:14" x14ac:dyDescent="0.25">
      <c r="A192" s="32"/>
      <c r="B192" s="65" t="s">
        <v>58</v>
      </c>
      <c r="C192" s="198">
        <v>992</v>
      </c>
      <c r="D192" s="199" t="s">
        <v>40</v>
      </c>
      <c r="E192" s="199" t="s">
        <v>24</v>
      </c>
      <c r="F192" s="200" t="s">
        <v>101</v>
      </c>
      <c r="G192" s="193" t="s">
        <v>76</v>
      </c>
      <c r="H192" s="193" t="s">
        <v>23</v>
      </c>
      <c r="I192" s="201" t="s">
        <v>141</v>
      </c>
      <c r="J192" s="199"/>
      <c r="K192" s="188">
        <f>K193</f>
        <v>150</v>
      </c>
    </row>
    <row r="193" spans="1:12" ht="30" x14ac:dyDescent="0.25">
      <c r="A193" s="114"/>
      <c r="B193" s="283" t="s">
        <v>81</v>
      </c>
      <c r="C193" s="331">
        <v>992</v>
      </c>
      <c r="D193" s="306" t="s">
        <v>40</v>
      </c>
      <c r="E193" s="306" t="s">
        <v>24</v>
      </c>
      <c r="F193" s="332" t="s">
        <v>101</v>
      </c>
      <c r="G193" s="333" t="s">
        <v>76</v>
      </c>
      <c r="H193" s="333" t="s">
        <v>23</v>
      </c>
      <c r="I193" s="334" t="s">
        <v>141</v>
      </c>
      <c r="J193" s="306" t="s">
        <v>82</v>
      </c>
      <c r="K193" s="264">
        <v>150</v>
      </c>
    </row>
    <row r="194" spans="1:12" x14ac:dyDescent="0.25">
      <c r="A194" s="32"/>
      <c r="B194" s="281" t="s">
        <v>453</v>
      </c>
      <c r="C194" s="189">
        <v>992</v>
      </c>
      <c r="D194" s="190" t="s">
        <v>41</v>
      </c>
      <c r="E194" s="190" t="s">
        <v>23</v>
      </c>
      <c r="F194" s="191"/>
      <c r="G194" s="192"/>
      <c r="H194" s="192"/>
      <c r="I194" s="194"/>
      <c r="J194" s="190"/>
      <c r="K194" s="195">
        <f>K199</f>
        <v>1.5</v>
      </c>
      <c r="L194" s="34"/>
    </row>
    <row r="195" spans="1:12" ht="29.25" x14ac:dyDescent="0.25">
      <c r="A195" s="32"/>
      <c r="B195" s="281" t="s">
        <v>454</v>
      </c>
      <c r="C195" s="189">
        <v>992</v>
      </c>
      <c r="D195" s="190" t="s">
        <v>41</v>
      </c>
      <c r="E195" s="190" t="s">
        <v>22</v>
      </c>
      <c r="F195" s="191"/>
      <c r="G195" s="192"/>
      <c r="H195" s="192"/>
      <c r="I195" s="194"/>
      <c r="J195" s="190"/>
      <c r="K195" s="195">
        <f>K198</f>
        <v>1.5</v>
      </c>
    </row>
    <row r="196" spans="1:12" x14ac:dyDescent="0.25">
      <c r="A196" s="32"/>
      <c r="B196" s="69" t="s">
        <v>455</v>
      </c>
      <c r="C196" s="198">
        <v>992</v>
      </c>
      <c r="D196" s="199" t="s">
        <v>41</v>
      </c>
      <c r="E196" s="199" t="s">
        <v>22</v>
      </c>
      <c r="F196" s="200" t="s">
        <v>456</v>
      </c>
      <c r="G196" s="193" t="s">
        <v>67</v>
      </c>
      <c r="H196" s="193" t="s">
        <v>23</v>
      </c>
      <c r="I196" s="201" t="s">
        <v>134</v>
      </c>
      <c r="J196" s="199"/>
      <c r="K196" s="188">
        <f>K199</f>
        <v>1.5</v>
      </c>
    </row>
    <row r="197" spans="1:12" ht="30" x14ac:dyDescent="0.25">
      <c r="A197" s="32"/>
      <c r="B197" s="69" t="s">
        <v>457</v>
      </c>
      <c r="C197" s="198">
        <v>992</v>
      </c>
      <c r="D197" s="199" t="s">
        <v>41</v>
      </c>
      <c r="E197" s="199" t="s">
        <v>22</v>
      </c>
      <c r="F197" s="200" t="s">
        <v>456</v>
      </c>
      <c r="G197" s="193" t="s">
        <v>69</v>
      </c>
      <c r="H197" s="193" t="s">
        <v>23</v>
      </c>
      <c r="I197" s="201" t="s">
        <v>134</v>
      </c>
      <c r="J197" s="199"/>
      <c r="K197" s="188">
        <f>K198</f>
        <v>1.5</v>
      </c>
    </row>
    <row r="198" spans="1:12" x14ac:dyDescent="0.25">
      <c r="A198" s="32"/>
      <c r="B198" s="69" t="s">
        <v>458</v>
      </c>
      <c r="C198" s="198">
        <v>992</v>
      </c>
      <c r="D198" s="199" t="s">
        <v>41</v>
      </c>
      <c r="E198" s="199" t="s">
        <v>22</v>
      </c>
      <c r="F198" s="200" t="s">
        <v>456</v>
      </c>
      <c r="G198" s="193" t="s">
        <v>69</v>
      </c>
      <c r="H198" s="193" t="s">
        <v>23</v>
      </c>
      <c r="I198" s="201" t="s">
        <v>459</v>
      </c>
      <c r="J198" s="199"/>
      <c r="K198" s="188">
        <f>K199</f>
        <v>1.5</v>
      </c>
    </row>
    <row r="199" spans="1:12" x14ac:dyDescent="0.25">
      <c r="A199" s="32"/>
      <c r="B199" s="69" t="s">
        <v>460</v>
      </c>
      <c r="C199" s="198">
        <v>992</v>
      </c>
      <c r="D199" s="199" t="s">
        <v>41</v>
      </c>
      <c r="E199" s="199" t="s">
        <v>22</v>
      </c>
      <c r="F199" s="200" t="s">
        <v>456</v>
      </c>
      <c r="G199" s="193" t="s">
        <v>69</v>
      </c>
      <c r="H199" s="193" t="s">
        <v>23</v>
      </c>
      <c r="I199" s="201" t="s">
        <v>459</v>
      </c>
      <c r="J199" s="199" t="s">
        <v>452</v>
      </c>
      <c r="K199" s="188">
        <v>1.5</v>
      </c>
      <c r="L199" s="309"/>
    </row>
    <row r="200" spans="1:12" x14ac:dyDescent="0.25">
      <c r="L200" s="309"/>
    </row>
    <row r="202" spans="1:12" ht="18.75" x14ac:dyDescent="0.3">
      <c r="B202" s="379" t="s">
        <v>422</v>
      </c>
      <c r="C202" s="380"/>
      <c r="D202" s="380"/>
      <c r="E202" s="380"/>
      <c r="F202" s="380"/>
      <c r="G202" s="380"/>
      <c r="H202" s="380"/>
    </row>
  </sheetData>
  <mergeCells count="15">
    <mergeCell ref="C1:K1"/>
    <mergeCell ref="C2:K2"/>
    <mergeCell ref="C3:K3"/>
    <mergeCell ref="C4:K4"/>
    <mergeCell ref="B202:H202"/>
    <mergeCell ref="C7:K7"/>
    <mergeCell ref="C8:K8"/>
    <mergeCell ref="C9:K9"/>
    <mergeCell ref="C10:K10"/>
    <mergeCell ref="A13:K13"/>
    <mergeCell ref="A14:K14"/>
    <mergeCell ref="F16:I16"/>
    <mergeCell ref="F17:I17"/>
    <mergeCell ref="C12:K12"/>
    <mergeCell ref="F18:I18"/>
  </mergeCells>
  <phoneticPr fontId="32" type="noConversion"/>
  <pageMargins left="0.7" right="0.7" top="0.28000000000000003" bottom="0.16" header="0.16" footer="0.16"/>
  <pageSetup paperSize="9" scale="6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view="pageBreakPreview" topLeftCell="A28" zoomScaleNormal="80" zoomScaleSheetLayoutView="100" workbookViewId="0">
      <selection activeCell="C48" sqref="C48"/>
    </sheetView>
  </sheetViews>
  <sheetFormatPr defaultRowHeight="15" x14ac:dyDescent="0.25"/>
  <cols>
    <col min="1" max="1" width="33.42578125" customWidth="1"/>
    <col min="2" max="2" width="74.85546875" customWidth="1"/>
    <col min="3" max="3" width="26.140625" customWidth="1"/>
    <col min="4" max="5" width="0" hidden="1" customWidth="1"/>
  </cols>
  <sheetData>
    <row r="1" spans="1:13" ht="15.75" x14ac:dyDescent="0.25">
      <c r="C1" s="170" t="s">
        <v>466</v>
      </c>
    </row>
    <row r="2" spans="1:13" ht="15.75" x14ac:dyDescent="0.25">
      <c r="C2" s="166" t="s">
        <v>0</v>
      </c>
    </row>
    <row r="3" spans="1:13" ht="15.75" x14ac:dyDescent="0.25">
      <c r="C3" s="166" t="s">
        <v>1</v>
      </c>
    </row>
    <row r="4" spans="1:13" ht="15.75" x14ac:dyDescent="0.25">
      <c r="C4" s="166" t="s">
        <v>2</v>
      </c>
    </row>
    <row r="5" spans="1:13" x14ac:dyDescent="0.25">
      <c r="C5" s="164" t="s">
        <v>482</v>
      </c>
    </row>
    <row r="7" spans="1:13" ht="15.75" x14ac:dyDescent="0.25">
      <c r="B7" s="165"/>
      <c r="C7" s="170" t="s">
        <v>406</v>
      </c>
    </row>
    <row r="8" spans="1:13" ht="15.75" x14ac:dyDescent="0.25">
      <c r="B8" s="165"/>
      <c r="C8" s="166" t="s">
        <v>0</v>
      </c>
      <c r="L8" s="167"/>
      <c r="M8" s="167"/>
    </row>
    <row r="9" spans="1:13" ht="15.75" x14ac:dyDescent="0.25">
      <c r="B9" s="165"/>
      <c r="C9" s="166" t="s">
        <v>1</v>
      </c>
    </row>
    <row r="10" spans="1:13" ht="15.75" x14ac:dyDescent="0.25">
      <c r="B10" s="165"/>
      <c r="C10" s="166" t="s">
        <v>2</v>
      </c>
    </row>
    <row r="11" spans="1:13" x14ac:dyDescent="0.25">
      <c r="B11" s="165"/>
      <c r="C11" s="164" t="s">
        <v>465</v>
      </c>
    </row>
    <row r="12" spans="1:13" ht="18.75" x14ac:dyDescent="0.3">
      <c r="A12" s="163"/>
    </row>
    <row r="13" spans="1:13" ht="4.5" customHeight="1" x14ac:dyDescent="0.3">
      <c r="A13" s="162"/>
      <c r="B13" s="161"/>
      <c r="C13" s="161"/>
    </row>
    <row r="14" spans="1:13" ht="46.5" customHeight="1" x14ac:dyDescent="0.25">
      <c r="A14" s="390" t="s">
        <v>449</v>
      </c>
      <c r="B14" s="391"/>
      <c r="C14" s="391"/>
    </row>
    <row r="15" spans="1:13" ht="18.75" x14ac:dyDescent="0.25">
      <c r="A15" s="391"/>
      <c r="B15" s="391"/>
      <c r="C15" s="391"/>
    </row>
    <row r="16" spans="1:13" ht="18.75" x14ac:dyDescent="0.25">
      <c r="B16" s="160"/>
      <c r="C16" s="159" t="s">
        <v>3</v>
      </c>
    </row>
    <row r="17" spans="1:7" ht="75" x14ac:dyDescent="0.25">
      <c r="A17" s="158" t="s">
        <v>199</v>
      </c>
      <c r="B17" s="158" t="s">
        <v>210</v>
      </c>
      <c r="C17" s="79" t="s">
        <v>158</v>
      </c>
      <c r="D17" s="36" t="s">
        <v>127</v>
      </c>
      <c r="E17" s="36" t="s">
        <v>126</v>
      </c>
    </row>
    <row r="18" spans="1:7" s="151" customFormat="1" ht="54.75" customHeight="1" x14ac:dyDescent="0.25">
      <c r="A18" s="157"/>
      <c r="B18" s="282" t="s">
        <v>209</v>
      </c>
      <c r="C18" s="153">
        <f>C19+C22+C28</f>
        <v>3643.2000000000044</v>
      </c>
      <c r="G18" s="156"/>
    </row>
    <row r="19" spans="1:7" ht="45" customHeight="1" x14ac:dyDescent="0.25">
      <c r="A19" s="219" t="s">
        <v>444</v>
      </c>
      <c r="B19" s="219" t="s">
        <v>208</v>
      </c>
      <c r="C19" s="210">
        <v>0</v>
      </c>
    </row>
    <row r="20" spans="1:7" ht="45" customHeight="1" x14ac:dyDescent="0.25">
      <c r="A20" s="218" t="s">
        <v>445</v>
      </c>
      <c r="B20" s="218" t="s">
        <v>313</v>
      </c>
      <c r="C20" s="232">
        <v>0</v>
      </c>
    </row>
    <row r="21" spans="1:7" ht="36" customHeight="1" x14ac:dyDescent="0.25">
      <c r="A21" s="218" t="s">
        <v>446</v>
      </c>
      <c r="B21" s="218" t="s">
        <v>314</v>
      </c>
      <c r="C21" s="233">
        <v>0</v>
      </c>
    </row>
    <row r="22" spans="1:7" ht="30" customHeight="1" x14ac:dyDescent="0.25">
      <c r="A22" s="155" t="s">
        <v>432</v>
      </c>
      <c r="B22" s="154" t="s">
        <v>433</v>
      </c>
      <c r="C22" s="232">
        <f>C23</f>
        <v>1900</v>
      </c>
    </row>
    <row r="23" spans="1:7" ht="43.5" customHeight="1" x14ac:dyDescent="0.25">
      <c r="A23" s="218" t="s">
        <v>434</v>
      </c>
      <c r="B23" s="149" t="s">
        <v>435</v>
      </c>
      <c r="C23" s="232">
        <f>C25</f>
        <v>1900</v>
      </c>
    </row>
    <row r="24" spans="1:7" ht="60" customHeight="1" x14ac:dyDescent="0.25">
      <c r="A24" s="218" t="s">
        <v>436</v>
      </c>
      <c r="B24" s="218" t="s">
        <v>437</v>
      </c>
      <c r="C24" s="233">
        <f>C25</f>
        <v>1900</v>
      </c>
    </row>
    <row r="25" spans="1:7" ht="57.75" customHeight="1" x14ac:dyDescent="0.25">
      <c r="A25" s="218" t="s">
        <v>438</v>
      </c>
      <c r="B25" s="218" t="s">
        <v>439</v>
      </c>
      <c r="C25" s="233">
        <v>1900</v>
      </c>
    </row>
    <row r="26" spans="1:7" ht="52.5" customHeight="1" x14ac:dyDescent="0.25">
      <c r="A26" s="218" t="s">
        <v>440</v>
      </c>
      <c r="B26" s="218" t="s">
        <v>441</v>
      </c>
      <c r="C26" s="233">
        <f>C27</f>
        <v>0</v>
      </c>
    </row>
    <row r="27" spans="1:7" ht="53.25" customHeight="1" x14ac:dyDescent="0.25">
      <c r="A27" s="152" t="s">
        <v>442</v>
      </c>
      <c r="B27" s="152" t="s">
        <v>443</v>
      </c>
      <c r="C27" s="234">
        <v>0</v>
      </c>
    </row>
    <row r="28" spans="1:7" s="151" customFormat="1" ht="36" customHeight="1" x14ac:dyDescent="0.25">
      <c r="A28" s="231" t="s">
        <v>424</v>
      </c>
      <c r="B28" s="220" t="s">
        <v>206</v>
      </c>
      <c r="C28" s="235">
        <f>C32+C36-C27</f>
        <v>1743.2000000000044</v>
      </c>
    </row>
    <row r="29" spans="1:7" ht="30" customHeight="1" x14ac:dyDescent="0.25">
      <c r="A29" s="218" t="s">
        <v>424</v>
      </c>
      <c r="B29" s="218" t="s">
        <v>315</v>
      </c>
      <c r="C29" s="232">
        <f>C32</f>
        <v>-48140.5</v>
      </c>
    </row>
    <row r="30" spans="1:7" ht="24.75" customHeight="1" x14ac:dyDescent="0.25">
      <c r="A30" s="218" t="s">
        <v>425</v>
      </c>
      <c r="B30" s="218" t="s">
        <v>284</v>
      </c>
      <c r="C30" s="236">
        <f>C32</f>
        <v>-48140.5</v>
      </c>
    </row>
    <row r="31" spans="1:7" ht="24.75" customHeight="1" x14ac:dyDescent="0.25">
      <c r="A31" s="237" t="s">
        <v>426</v>
      </c>
      <c r="B31" s="218" t="s">
        <v>316</v>
      </c>
      <c r="C31" s="236">
        <f>C32</f>
        <v>-48140.5</v>
      </c>
    </row>
    <row r="32" spans="1:7" ht="40.5" customHeight="1" x14ac:dyDescent="0.25">
      <c r="A32" s="239" t="s">
        <v>427</v>
      </c>
      <c r="B32" s="238" t="s">
        <v>204</v>
      </c>
      <c r="C32" s="236">
        <f>-46240.5-C25</f>
        <v>-48140.5</v>
      </c>
    </row>
    <row r="33" spans="1:6" ht="24.75" customHeight="1" x14ac:dyDescent="0.25">
      <c r="A33" s="218" t="s">
        <v>428</v>
      </c>
      <c r="B33" s="218" t="s">
        <v>317</v>
      </c>
      <c r="C33" s="236">
        <f>C36</f>
        <v>49883.700000000004</v>
      </c>
    </row>
    <row r="34" spans="1:6" ht="24.75" customHeight="1" x14ac:dyDescent="0.25">
      <c r="A34" s="218" t="s">
        <v>429</v>
      </c>
      <c r="B34" s="218" t="s">
        <v>203</v>
      </c>
      <c r="C34" s="236">
        <f>C36</f>
        <v>49883.700000000004</v>
      </c>
    </row>
    <row r="35" spans="1:6" ht="24.75" customHeight="1" x14ac:dyDescent="0.25">
      <c r="A35" s="218" t="s">
        <v>430</v>
      </c>
      <c r="B35" s="218" t="s">
        <v>202</v>
      </c>
      <c r="C35" s="236">
        <f>C36</f>
        <v>49883.700000000004</v>
      </c>
    </row>
    <row r="36" spans="1:6" ht="39.75" customHeight="1" x14ac:dyDescent="0.25">
      <c r="A36" s="218" t="s">
        <v>431</v>
      </c>
      <c r="B36" s="218" t="s">
        <v>201</v>
      </c>
      <c r="C36" s="236">
        <f>прил._3!K18+C27</f>
        <v>49883.700000000004</v>
      </c>
    </row>
    <row r="40" spans="1:6" ht="18.75" x14ac:dyDescent="0.3">
      <c r="A40" s="392" t="s">
        <v>421</v>
      </c>
      <c r="B40" s="393"/>
      <c r="C40" s="393"/>
      <c r="D40" s="148"/>
      <c r="E40" s="148"/>
      <c r="F40" s="148"/>
    </row>
    <row r="41" spans="1:6" ht="18.75" x14ac:dyDescent="0.25">
      <c r="C41" s="150"/>
    </row>
  </sheetData>
  <mergeCells count="3">
    <mergeCell ref="A14:C14"/>
    <mergeCell ref="A15:C15"/>
    <mergeCell ref="A40:C40"/>
  </mergeCells>
  <phoneticPr fontId="32" type="noConversion"/>
  <pageMargins left="0.70866141732283472" right="0.27559055118110237" top="0.33" bottom="0.74803149606299213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0" t="s">
        <v>245</v>
      </c>
    </row>
    <row r="2" spans="1:3" ht="15.75" x14ac:dyDescent="0.25">
      <c r="C2" s="170" t="s">
        <v>0</v>
      </c>
    </row>
    <row r="3" spans="1:3" ht="15.75" x14ac:dyDescent="0.25">
      <c r="C3" s="170" t="s">
        <v>1</v>
      </c>
    </row>
    <row r="4" spans="1:3" ht="15.75" x14ac:dyDescent="0.25">
      <c r="C4" s="170" t="s">
        <v>2</v>
      </c>
    </row>
    <row r="5" spans="1:3" x14ac:dyDescent="0.25">
      <c r="C5" s="177"/>
    </row>
    <row r="9" spans="1:3" ht="52.5" customHeight="1" x14ac:dyDescent="0.25">
      <c r="A9" s="368" t="s">
        <v>292</v>
      </c>
      <c r="B9" s="394"/>
      <c r="C9" s="394"/>
    </row>
    <row r="10" spans="1:3" ht="18.75" x14ac:dyDescent="0.3">
      <c r="A10" s="182"/>
    </row>
    <row r="11" spans="1:3" ht="18.75" x14ac:dyDescent="0.25">
      <c r="A11" s="181" t="s">
        <v>246</v>
      </c>
      <c r="B11" s="181" t="s">
        <v>247</v>
      </c>
      <c r="C11" s="181" t="s">
        <v>248</v>
      </c>
    </row>
    <row r="12" spans="1:3" ht="18.75" x14ac:dyDescent="0.25">
      <c r="A12" s="395" t="s">
        <v>249</v>
      </c>
      <c r="B12" s="396" t="s">
        <v>250</v>
      </c>
      <c r="C12" s="183" t="s">
        <v>251</v>
      </c>
    </row>
    <row r="13" spans="1:3" ht="18.75" x14ac:dyDescent="0.25">
      <c r="A13" s="395"/>
      <c r="B13" s="396"/>
      <c r="C13" s="183" t="s">
        <v>252</v>
      </c>
    </row>
    <row r="14" spans="1:3" ht="37.5" x14ac:dyDescent="0.25">
      <c r="A14" s="395"/>
      <c r="B14" s="396"/>
      <c r="C14" s="183" t="s">
        <v>253</v>
      </c>
    </row>
    <row r="15" spans="1:3" ht="18.75" x14ac:dyDescent="0.25">
      <c r="A15" s="395"/>
      <c r="B15" s="396"/>
      <c r="C15" s="183" t="s">
        <v>254</v>
      </c>
    </row>
    <row r="16" spans="1:3" ht="18.75" x14ac:dyDescent="0.25">
      <c r="A16" s="395"/>
      <c r="B16" s="396"/>
      <c r="C16" s="183" t="s">
        <v>255</v>
      </c>
    </row>
    <row r="17" spans="1:3" ht="18.75" x14ac:dyDescent="0.25">
      <c r="A17" s="395"/>
      <c r="B17" s="396"/>
      <c r="C17" s="183" t="s">
        <v>256</v>
      </c>
    </row>
    <row r="18" spans="1:3" ht="37.5" x14ac:dyDescent="0.25">
      <c r="A18" s="395"/>
      <c r="B18" s="396"/>
      <c r="C18" s="183" t="s">
        <v>257</v>
      </c>
    </row>
    <row r="19" spans="1:3" ht="37.5" x14ac:dyDescent="0.25">
      <c r="A19" s="395"/>
      <c r="B19" s="396"/>
      <c r="C19" s="183" t="s">
        <v>258</v>
      </c>
    </row>
    <row r="20" spans="1:3" ht="18.75" x14ac:dyDescent="0.25">
      <c r="A20" s="395" t="s">
        <v>259</v>
      </c>
      <c r="B20" s="396" t="s">
        <v>260</v>
      </c>
      <c r="C20" s="183" t="s">
        <v>251</v>
      </c>
    </row>
    <row r="21" spans="1:3" ht="18.75" x14ac:dyDescent="0.25">
      <c r="A21" s="395"/>
      <c r="B21" s="396"/>
      <c r="C21" s="183" t="s">
        <v>252</v>
      </c>
    </row>
    <row r="22" spans="1:3" ht="37.5" x14ac:dyDescent="0.25">
      <c r="A22" s="395"/>
      <c r="B22" s="396"/>
      <c r="C22" s="183" t="s">
        <v>253</v>
      </c>
    </row>
    <row r="23" spans="1:3" ht="18.75" x14ac:dyDescent="0.25">
      <c r="A23" s="395"/>
      <c r="B23" s="396"/>
      <c r="C23" s="183" t="s">
        <v>254</v>
      </c>
    </row>
    <row r="24" spans="1:3" ht="18.75" x14ac:dyDescent="0.25">
      <c r="A24" s="395"/>
      <c r="B24" s="396"/>
      <c r="C24" s="183" t="s">
        <v>255</v>
      </c>
    </row>
    <row r="25" spans="1:3" ht="18.75" x14ac:dyDescent="0.25">
      <c r="A25" s="395" t="s">
        <v>261</v>
      </c>
      <c r="B25" s="396" t="s">
        <v>262</v>
      </c>
      <c r="C25" s="183" t="s">
        <v>251</v>
      </c>
    </row>
    <row r="26" spans="1:3" ht="18.75" x14ac:dyDescent="0.25">
      <c r="A26" s="395"/>
      <c r="B26" s="396"/>
      <c r="C26" s="183" t="s">
        <v>252</v>
      </c>
    </row>
    <row r="27" spans="1:3" ht="37.5" x14ac:dyDescent="0.25">
      <c r="A27" s="395"/>
      <c r="B27" s="396"/>
      <c r="C27" s="183" t="s">
        <v>253</v>
      </c>
    </row>
    <row r="28" spans="1:3" ht="18.75" x14ac:dyDescent="0.25">
      <c r="A28" s="395"/>
      <c r="B28" s="396"/>
      <c r="C28" s="183" t="s">
        <v>254</v>
      </c>
    </row>
    <row r="29" spans="1:3" ht="18.75" x14ac:dyDescent="0.25">
      <c r="A29" s="395"/>
      <c r="B29" s="396"/>
      <c r="C29" s="183" t="s">
        <v>263</v>
      </c>
    </row>
    <row r="30" spans="1:3" ht="18.75" x14ac:dyDescent="0.25">
      <c r="A30" s="395"/>
      <c r="B30" s="396"/>
      <c r="C30" s="183" t="s">
        <v>264</v>
      </c>
    </row>
    <row r="31" spans="1:3" ht="75" x14ac:dyDescent="0.25">
      <c r="A31" s="184" t="s">
        <v>265</v>
      </c>
      <c r="B31" s="183" t="s">
        <v>266</v>
      </c>
      <c r="C31" s="183" t="s">
        <v>267</v>
      </c>
    </row>
    <row r="32" spans="1:3" ht="15.75" x14ac:dyDescent="0.25">
      <c r="A32" s="185"/>
    </row>
    <row r="33" spans="1:3" ht="18.75" x14ac:dyDescent="0.3">
      <c r="A33" s="392" t="s">
        <v>291</v>
      </c>
      <c r="B33" s="392"/>
      <c r="C33" s="392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Прил0</vt:lpstr>
      <vt:lpstr>прил1</vt:lpstr>
      <vt:lpstr>прил.2</vt:lpstr>
      <vt:lpstr>прил._3</vt:lpstr>
      <vt:lpstr>Прил 4</vt:lpstr>
      <vt:lpstr>Прил 10+</vt:lpstr>
      <vt:lpstr>прил._3!Область_печати</vt:lpstr>
      <vt:lpstr>прил.2!Область_печати</vt:lpstr>
      <vt:lpstr>Прил0!Область_печати</vt:lpstr>
      <vt:lpstr>прил1!Область_печати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2023-05-18T11:30:49Z</cp:lastPrinted>
  <dcterms:created xsi:type="dcterms:W3CDTF">2010-11-10T14:00:24Z</dcterms:created>
  <dcterms:modified xsi:type="dcterms:W3CDTF">2023-07-25T11:31:07Z</dcterms:modified>
</cp:coreProperties>
</file>