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арина Анатольевна\Desktop\Решения 37 сессии 24.11.2022\Решение 169 от 24.11.2022г\"/>
    </mc:Choice>
  </mc:AlternateContent>
  <bookViews>
    <workbookView xWindow="-135" yWindow="1095" windowWidth="12855" windowHeight="8790" tabRatio="849" activeTab="2"/>
  </bookViews>
  <sheets>
    <sheet name="прил 2" sheetId="6" r:id="rId1"/>
    <sheet name="прил3" sheetId="40" r:id="rId2"/>
    <sheet name="прил._4" sheetId="24" r:id="rId3"/>
    <sheet name="Прил 5" sheetId="42" r:id="rId4"/>
    <sheet name="Прил 10+" sheetId="47" state="hidden" r:id="rId5"/>
  </sheets>
  <definedNames>
    <definedName name="_xlnm._FilterDatabase" localSheetId="2" hidden="1">прил._4!$A$17:$K$186</definedName>
    <definedName name="_xlnm._FilterDatabase" localSheetId="1" hidden="1">прил3!$A$15:$H$187</definedName>
    <definedName name="_xlnm.Print_Area" localSheetId="0">'прил 2'!$A$6:$F$51</definedName>
    <definedName name="_xlnm.Print_Area" localSheetId="2">прил._4!$A$6:$L$195</definedName>
    <definedName name="_xlnm.Print_Area" localSheetId="1">прил3!$A$6:$J$200</definedName>
  </definedNames>
  <calcPr calcId="152511"/>
</workbook>
</file>

<file path=xl/calcChain.xml><?xml version="1.0" encoding="utf-8"?>
<calcChain xmlns="http://schemas.openxmlformats.org/spreadsheetml/2006/main">
  <c r="K73" i="24" l="1"/>
  <c r="C32" i="42" l="1"/>
  <c r="K70" i="24"/>
  <c r="K143" i="24" l="1"/>
  <c r="K109" i="24"/>
  <c r="K130" i="24"/>
  <c r="K41" i="24" l="1"/>
  <c r="K42" i="24" l="1"/>
  <c r="K174" i="24" l="1"/>
  <c r="K36" i="24" l="1"/>
  <c r="H53" i="40" l="1"/>
  <c r="H52" i="40" s="1"/>
  <c r="K158" i="24" l="1"/>
  <c r="K159" i="24" l="1"/>
  <c r="K135" i="24"/>
  <c r="K186" i="24" l="1"/>
  <c r="K117" i="24"/>
  <c r="K68" i="24"/>
  <c r="K66" i="24"/>
  <c r="K79" i="24" l="1"/>
  <c r="H125" i="40" l="1"/>
  <c r="H124" i="40" s="1"/>
  <c r="K139" i="24" l="1"/>
  <c r="H113" i="40" l="1"/>
  <c r="K127" i="24"/>
  <c r="K180" i="24" l="1"/>
  <c r="K138" i="24" l="1"/>
  <c r="K131" i="24" l="1"/>
  <c r="K136" i="24"/>
  <c r="C24" i="42"/>
  <c r="H183" i="40"/>
  <c r="H182" i="40" s="1"/>
  <c r="H181" i="40" s="1"/>
  <c r="H180" i="40" s="1"/>
  <c r="K191" i="24"/>
  <c r="K190" i="24" s="1"/>
  <c r="K189" i="24"/>
  <c r="K187" i="24"/>
  <c r="D49" i="6" s="1"/>
  <c r="D48" i="6" s="1"/>
  <c r="K188" i="24" l="1"/>
  <c r="K169" i="24"/>
  <c r="K126" i="24"/>
  <c r="K125" i="24" s="1"/>
  <c r="H40" i="40" l="1"/>
  <c r="H37" i="40"/>
  <c r="K51" i="24" l="1"/>
  <c r="K49" i="24"/>
  <c r="H28" i="40" l="1"/>
  <c r="H27" i="40"/>
  <c r="H26" i="40" l="1"/>
  <c r="H25" i="40" s="1"/>
  <c r="K107" i="24"/>
  <c r="K29" i="24" l="1"/>
  <c r="C31" i="42" l="1"/>
  <c r="C30" i="42"/>
  <c r="C29" i="42"/>
  <c r="C23" i="42"/>
  <c r="C22" i="42" s="1"/>
  <c r="K179" i="24" l="1"/>
  <c r="D19" i="6"/>
  <c r="K132" i="24" l="1"/>
  <c r="H31" i="40" l="1"/>
  <c r="H30" i="40" s="1"/>
  <c r="H29" i="40" s="1"/>
  <c r="H24" i="40" s="1"/>
  <c r="H86" i="40"/>
  <c r="H85" i="40" s="1"/>
  <c r="H84" i="40" s="1"/>
  <c r="H83" i="40" s="1"/>
  <c r="H49" i="40"/>
  <c r="H48" i="40" s="1"/>
  <c r="H56" i="40"/>
  <c r="H196" i="40"/>
  <c r="H195" i="40" s="1"/>
  <c r="H194" i="40" s="1"/>
  <c r="H193" i="40" s="1"/>
  <c r="D47" i="6"/>
  <c r="K55" i="24" l="1"/>
  <c r="K54" i="24" s="1"/>
  <c r="K53" i="24" s="1"/>
  <c r="K52" i="24" s="1"/>
  <c r="D22" i="6" s="1"/>
  <c r="K111" i="24"/>
  <c r="K110" i="24" s="1"/>
  <c r="K155" i="24"/>
  <c r="K154" i="24" s="1"/>
  <c r="K89" i="24" l="1"/>
  <c r="K88" i="24" s="1"/>
  <c r="K87" i="24" s="1"/>
  <c r="K82" i="24" s="1"/>
  <c r="D28" i="6" l="1"/>
  <c r="K91" i="24" l="1"/>
  <c r="K81" i="24" s="1"/>
  <c r="K92" i="24"/>
  <c r="K93" i="24"/>
  <c r="K83" i="24"/>
  <c r="K84" i="24"/>
  <c r="K85" i="24"/>
  <c r="D29" i="6" l="1"/>
  <c r="D26" i="6"/>
  <c r="D32" i="6"/>
  <c r="D35" i="6"/>
  <c r="K116" i="24" l="1"/>
  <c r="H172" i="40"/>
  <c r="H140" i="40"/>
  <c r="H137" i="40"/>
  <c r="H128" i="40"/>
  <c r="H97" i="40"/>
  <c r="H95" i="40" s="1"/>
  <c r="H82" i="40"/>
  <c r="H78" i="40"/>
  <c r="H71" i="40"/>
  <c r="H65" i="40"/>
  <c r="H51" i="40"/>
  <c r="H47" i="40" s="1"/>
  <c r="H23" i="40"/>
  <c r="K142" i="24"/>
  <c r="K72" i="24"/>
  <c r="H80" i="40" l="1"/>
  <c r="H79" i="40" s="1"/>
  <c r="H36" i="40"/>
  <c r="H32" i="40"/>
  <c r="H96" i="40"/>
  <c r="H94" i="40"/>
  <c r="K148" i="24"/>
  <c r="D36" i="6"/>
  <c r="K137" i="24"/>
  <c r="K133" i="24"/>
  <c r="K124" i="24"/>
  <c r="K121" i="24"/>
  <c r="K120" i="24"/>
  <c r="K119" i="24"/>
  <c r="K118" i="24"/>
  <c r="B41" i="40"/>
  <c r="K95" i="24"/>
  <c r="H81" i="40" l="1"/>
  <c r="B71" i="40" l="1"/>
  <c r="B32" i="40"/>
  <c r="K40" i="24" l="1"/>
  <c r="H177" i="40"/>
  <c r="H187" i="40" l="1"/>
  <c r="H168" i="40"/>
  <c r="H166" i="40"/>
  <c r="H163" i="40"/>
  <c r="H162" i="40" s="1"/>
  <c r="H150" i="40"/>
  <c r="H147" i="40"/>
  <c r="H143" i="40"/>
  <c r="H138" i="40"/>
  <c r="H136" i="40"/>
  <c r="H132" i="40"/>
  <c r="H120" i="40"/>
  <c r="H116" i="40"/>
  <c r="H98" i="40" s="1"/>
  <c r="H93" i="40"/>
  <c r="H90" i="40"/>
  <c r="H60" i="40"/>
  <c r="H59" i="40" s="1"/>
  <c r="H44" i="40"/>
  <c r="H130" i="40"/>
  <c r="K50" i="24"/>
  <c r="K48" i="24"/>
  <c r="H133" i="40" l="1"/>
  <c r="H165" i="40"/>
  <c r="H164" i="40" s="1"/>
  <c r="H41" i="40"/>
  <c r="K47" i="24"/>
  <c r="K37" i="24" s="1"/>
  <c r="H135" i="40"/>
  <c r="K182" i="24"/>
  <c r="D20" i="6" l="1"/>
  <c r="H139" i="40"/>
  <c r="H88" i="40"/>
  <c r="H167" i="40"/>
  <c r="D25" i="6"/>
  <c r="H61" i="40" l="1"/>
  <c r="K145" i="24" l="1"/>
  <c r="K144" i="24" s="1"/>
  <c r="D37" i="6" s="1"/>
  <c r="K146" i="24"/>
  <c r="K147" i="24"/>
  <c r="B57" i="40" l="1"/>
  <c r="H170" i="40" l="1"/>
  <c r="K123" i="24"/>
  <c r="K57" i="24"/>
  <c r="D23" i="6" s="1"/>
  <c r="K170" i="24"/>
  <c r="K141" i="24"/>
  <c r="K67" i="24"/>
  <c r="K69" i="24"/>
  <c r="H21" i="40"/>
  <c r="H20" i="40" s="1"/>
  <c r="H54" i="40"/>
  <c r="H64" i="40"/>
  <c r="H70" i="40"/>
  <c r="H69" i="40" s="1"/>
  <c r="H68" i="40" s="1"/>
  <c r="H75" i="40"/>
  <c r="H115" i="40"/>
  <c r="H99" i="40" s="1"/>
  <c r="H118" i="40"/>
  <c r="H126" i="40"/>
  <c r="H127" i="40" s="1"/>
  <c r="H129" i="40"/>
  <c r="H148" i="40"/>
  <c r="H159" i="40"/>
  <c r="H184" i="40"/>
  <c r="H190" i="40"/>
  <c r="H189" i="40" s="1"/>
  <c r="H192" i="40"/>
  <c r="H123" i="40"/>
  <c r="H15" i="40" s="1"/>
  <c r="K25" i="24"/>
  <c r="K71" i="24"/>
  <c r="K78" i="24"/>
  <c r="K22" i="24"/>
  <c r="K74" i="24"/>
  <c r="K77" i="24" s="1"/>
  <c r="K168" i="24"/>
  <c r="K134" i="24"/>
  <c r="K96" i="24"/>
  <c r="K97" i="24"/>
  <c r="K65" i="24"/>
  <c r="K64" i="24"/>
  <c r="K63" i="24"/>
  <c r="K58" i="24"/>
  <c r="K59" i="24"/>
  <c r="K60" i="24"/>
  <c r="K32" i="24"/>
  <c r="D18" i="6" s="1"/>
  <c r="K33" i="24"/>
  <c r="K34" i="24"/>
  <c r="K35" i="24"/>
  <c r="K26" i="24"/>
  <c r="H174" i="40" s="1"/>
  <c r="K27" i="24"/>
  <c r="H175" i="40" s="1"/>
  <c r="K28" i="24"/>
  <c r="H176" i="40" s="1"/>
  <c r="K183" i="24"/>
  <c r="K185" i="24"/>
  <c r="K184" i="24" s="1"/>
  <c r="K181" i="24"/>
  <c r="D46" i="6" s="1"/>
  <c r="K165" i="24"/>
  <c r="D42" i="6" s="1"/>
  <c r="K166" i="24"/>
  <c r="K167" i="24"/>
  <c r="K162" i="24"/>
  <c r="K161" i="24" s="1"/>
  <c r="K153" i="24" s="1"/>
  <c r="K152" i="24" s="1"/>
  <c r="K151" i="24" s="1"/>
  <c r="K150" i="24" s="1"/>
  <c r="K115" i="24"/>
  <c r="B126" i="40"/>
  <c r="B121" i="40"/>
  <c r="B119" i="40"/>
  <c r="B117" i="40"/>
  <c r="B115" i="40"/>
  <c r="B98" i="40"/>
  <c r="B87" i="40"/>
  <c r="B68" i="40"/>
  <c r="B61" i="40"/>
  <c r="B55" i="40"/>
  <c r="B50" i="40"/>
  <c r="B45" i="40"/>
  <c r="B43" i="40"/>
  <c r="B36" i="40"/>
  <c r="B26" i="40"/>
  <c r="K103" i="24"/>
  <c r="K102" i="24" s="1"/>
  <c r="K101" i="24" s="1"/>
  <c r="I133" i="40"/>
  <c r="J133" i="40"/>
  <c r="I129" i="40"/>
  <c r="J129" i="40"/>
  <c r="H107" i="40"/>
  <c r="H104" i="40"/>
  <c r="H100" i="40"/>
  <c r="H18" i="40"/>
  <c r="H17" i="40" s="1"/>
  <c r="H16" i="40" s="1"/>
  <c r="K106" i="24"/>
  <c r="K105" i="24" s="1"/>
  <c r="K45" i="24"/>
  <c r="K44" i="24" s="1"/>
  <c r="F28" i="6"/>
  <c r="F29" i="6"/>
  <c r="F32" i="6"/>
  <c r="F33" i="6"/>
  <c r="F36" i="6"/>
  <c r="F38" i="6"/>
  <c r="F40" i="6"/>
  <c r="F45" i="6"/>
  <c r="E17" i="6"/>
  <c r="F17" i="6" s="1"/>
  <c r="E46" i="6"/>
  <c r="F46" i="6" s="1"/>
  <c r="E44" i="6"/>
  <c r="F44" i="6" s="1"/>
  <c r="E41" i="6"/>
  <c r="F41" i="6" s="1"/>
  <c r="E39" i="6"/>
  <c r="F39" i="6" s="1"/>
  <c r="E37" i="6"/>
  <c r="F37" i="6" s="1"/>
  <c r="E30" i="6"/>
  <c r="F30" i="6" s="1"/>
  <c r="E34" i="6"/>
  <c r="F34" i="6" s="1"/>
  <c r="E27" i="6"/>
  <c r="F27" i="6" s="1"/>
  <c r="E25" i="6"/>
  <c r="F25" i="6" s="1"/>
  <c r="A32" i="6"/>
  <c r="A24" i="6"/>
  <c r="A23" i="6"/>
  <c r="A20" i="6"/>
  <c r="A18" i="6"/>
  <c r="K129" i="24"/>
  <c r="K23" i="24"/>
  <c r="K21" i="24"/>
  <c r="K20" i="24"/>
  <c r="K113" i="24"/>
  <c r="K114" i="24"/>
  <c r="K157" i="24"/>
  <c r="H121" i="40" l="1"/>
  <c r="H117" i="40"/>
  <c r="K100" i="24"/>
  <c r="D31" i="6" s="1"/>
  <c r="H173" i="40"/>
  <c r="D21" i="6"/>
  <c r="K62" i="24"/>
  <c r="K31" i="24" s="1"/>
  <c r="H122" i="40"/>
  <c r="K76" i="24"/>
  <c r="D34" i="6"/>
  <c r="K18" i="24"/>
  <c r="K19" i="24" s="1"/>
  <c r="K39" i="24"/>
  <c r="K38" i="24" s="1"/>
  <c r="D39" i="6"/>
  <c r="K172" i="24"/>
  <c r="K173" i="24"/>
  <c r="D43" i="6"/>
  <c r="K164" i="24"/>
  <c r="K171" i="24"/>
  <c r="H50" i="40"/>
  <c r="H119" i="40"/>
  <c r="H92" i="40"/>
  <c r="H91" i="40" s="1"/>
  <c r="H87" i="40" s="1"/>
  <c r="H149" i="40"/>
  <c r="H22" i="40"/>
  <c r="H58" i="40"/>
  <c r="H57" i="40" s="1"/>
  <c r="H33" i="40"/>
  <c r="H45" i="40"/>
  <c r="H186" i="40"/>
  <c r="H185" i="40" s="1"/>
  <c r="H55" i="40"/>
  <c r="H103" i="40"/>
  <c r="H171" i="40"/>
  <c r="H169" i="40"/>
  <c r="H112" i="40"/>
  <c r="H77" i="40"/>
  <c r="H76" i="40" s="1"/>
  <c r="H131" i="40"/>
  <c r="H63" i="40"/>
  <c r="H62" i="40" s="1"/>
  <c r="H46" i="40"/>
  <c r="K75" i="24"/>
  <c r="H188" i="40"/>
  <c r="H191" i="40"/>
  <c r="E16" i="6"/>
  <c r="F16" i="6" s="1"/>
  <c r="K99" i="24" l="1"/>
  <c r="D41" i="6"/>
  <c r="D24" i="6"/>
  <c r="D17" i="6" s="1"/>
  <c r="D40" i="6"/>
  <c r="H142" i="40"/>
  <c r="D30" i="6" l="1"/>
  <c r="H179" i="40"/>
  <c r="H134" i="40"/>
  <c r="D27" i="6"/>
  <c r="K178" i="24"/>
  <c r="K177" i="24" s="1"/>
  <c r="K176" i="24" s="1"/>
  <c r="D45" i="6" l="1"/>
  <c r="K175" i="24"/>
  <c r="K30" i="24" s="1"/>
  <c r="D44" i="6" l="1"/>
  <c r="D16" i="6" s="1"/>
  <c r="H178" i="40" l="1"/>
  <c r="K17" i="24"/>
  <c r="H17" i="6"/>
  <c r="C36" i="42" l="1"/>
  <c r="C28" i="42" s="1"/>
  <c r="L14" i="40"/>
  <c r="H16" i="6"/>
  <c r="C34" i="42" l="1"/>
  <c r="C35" i="42"/>
  <c r="C33" i="42"/>
  <c r="C18" i="42" s="1"/>
</calcChain>
</file>

<file path=xl/sharedStrings.xml><?xml version="1.0" encoding="utf-8"?>
<sst xmlns="http://schemas.openxmlformats.org/spreadsheetml/2006/main" count="2279" uniqueCount="362">
  <si>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</si>
  <si>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</si>
  <si>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</si>
  <si>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</si>
  <si>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</si>
  <si>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</si>
  <si>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</si>
  <si>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</si>
  <si>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</si>
  <si>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</si>
  <si>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</si>
  <si>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</si>
  <si>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</si>
  <si>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</si>
  <si>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</si>
  <si>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</si>
  <si>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</si>
  <si>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</si>
  <si>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</si>
  <si>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</si>
  <si>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</si>
  <si>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</si>
  <si>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</si>
  <si>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</si>
  <si>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</si>
  <si>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</si>
  <si>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</si>
  <si>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</si>
  <si>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</si>
  <si>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</si>
  <si>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</si>
  <si>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</si>
  <si>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</si>
  <si>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</si>
  <si>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</si>
  <si>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</si>
  <si>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</si>
  <si>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</si>
  <si>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</si>
  <si>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</si>
  <si>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</si>
  <si>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</si>
  <si>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</si>
  <si>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</si>
  <si>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</si>
  <si>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</si>
  <si>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</si>
  <si>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</si>
  <si>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</si>
  <si>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</si>
  <si>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</si>
  <si>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</si>
  <si>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</si>
  <si>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</si>
  <si>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</si>
  <si>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</si>
  <si>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</si>
  <si>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</si>
  <si>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</si>
  <si>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</si>
  <si>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</si>
  <si>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</si>
  <si>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</si>
  <si>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</si>
  <si>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</si>
  <si>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</si>
  <si>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</si>
  <si>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</si>
  <si>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</si>
  <si>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</si>
  <si>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</si>
  <si>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</si>
  <si>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</si>
  <si>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</si>
  <si>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</si>
  <si>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</si>
  <si>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</si>
  <si>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</si>
  <si>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</si>
  <si>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</si>
  <si>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</si>
  <si>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</si>
  <si>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</si>
  <si>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</si>
  <si>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</si>
  <si>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</si>
  <si>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</si>
  <si>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</si>
  <si>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</si>
  <si>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</si>
  <si>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</si>
  <si>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</si>
  <si>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</si>
  <si>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</si>
  <si>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</si>
  <si>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</si>
  <si>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</si>
  <si>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</si>
  <si>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</si>
  <si>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</si>
  <si>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</si>
  <si>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</si>
  <si>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</si>
  <si>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</si>
  <si>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</si>
  <si>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</si>
  <si>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</si>
  <si>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</si>
  <si>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</si>
  <si>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</si>
  <si>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</si>
  <si>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</si>
  <si>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</si>
  <si>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</si>
  <si>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</si>
  <si>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</si>
  <si>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</si>
  <si>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</si>
  <si>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</si>
  <si>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</si>
  <si>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</si>
  <si>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</si>
  <si>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</si>
  <si>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</si>
  <si>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</si>
  <si>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</si>
  <si>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</si>
  <si>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</si>
  <si>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</si>
  <si>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</si>
  <si>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</si>
  <si>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</si>
  <si>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</si>
  <si>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</si>
  <si>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</si>
  <si>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</si>
  <si>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</si>
  <si>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</si>
  <si>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</si>
  <si>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</si>
  <si>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</si>
  <si>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</si>
  <si>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</si>
  <si>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</si>
  <si>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</si>
  <si>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</si>
  <si>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</si>
  <si>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</si>
  <si>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</si>
  <si>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</si>
  <si>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</si>
  <si>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</si>
  <si>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</si>
  <si>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</si>
  <si>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</si>
  <si>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</si>
  <si>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</si>
  <si>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</si>
  <si>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</si>
  <si>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</si>
  <si>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</si>
  <si>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</si>
  <si>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</si>
  <si>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</si>
  <si>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</si>
  <si>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</si>
  <si>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</si>
  <si>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</si>
  <si>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</si>
  <si>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</si>
  <si>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</si>
  <si>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</si>
  <si>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</si>
  <si>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</si>
  <si>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</si>
  <si>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</si>
  <si>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</si>
  <si>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</si>
  <si>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</si>
  <si>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</si>
  <si>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</si>
  <si>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</si>
  <si>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</si>
  <si>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</si>
  <si>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</si>
  <si>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</si>
  <si>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</si>
  <si>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</si>
  <si>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</si>
  <si>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</si>
  <si>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</si>
  <si>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</si>
  <si>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</si>
  <si>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</si>
  <si>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</si>
  <si>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</si>
  <si>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Код бюджетной классификации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</si>
  <si>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</si>
  <si>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</si>
  <si>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</si>
  <si>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</si>
  <si>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</si>
  <si>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Кредиты кредитных организаций в валюте Российской Федерации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</si>
  <si>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</si>
  <si>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</si>
  <si>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</si>
  <si>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</si>
  <si>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</si>
  <si>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</si>
  <si>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Приложение № 3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</si>
  <si>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</si>
  <si>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</si>
  <si>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</si>
  <si>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</si>
  <si>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</si>
  <si>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</si>
  <si>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</si>
  <si>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</si>
  <si>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</si>
  <si>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</si>
  <si>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</si>
  <si>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</si>
  <si>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</si>
  <si>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</si>
  <si>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</si>
  <si>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</si>
  <si>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</si>
  <si>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</si>
  <si>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</si>
  <si>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</si>
  <si>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</si>
  <si>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</si>
  <si>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</si>
  <si>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</si>
  <si>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</si>
  <si>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</si>
  <si>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</si>
  <si>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</si>
  <si>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</si>
  <si>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</si>
  <si>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</si>
  <si>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</si>
  <si>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</si>
  <si>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</si>
  <si>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Всего расходов в том числе: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</si>
  <si>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</si>
  <si>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</si>
  <si>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</si>
  <si>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</si>
  <si>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</si>
  <si>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</si>
  <si>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</si>
  <si>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</si>
  <si>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</si>
  <si>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</si>
  <si>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</si>
  <si>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</si>
  <si>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</si>
  <si>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</si>
  <si>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</si>
  <si>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</si>
  <si>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</si>
  <si>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</si>
  <si>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</si>
  <si>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</si>
  <si>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</si>
  <si>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</si>
  <si>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</si>
  <si>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</si>
  <si>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</si>
  <si>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</si>
  <si>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</si>
  <si>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 xml:space="preserve">Муниципальная программа "Обеспечение безопасности и развитие казачества 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</si>
  <si>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</si>
  <si>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</si>
  <si>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</si>
  <si>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</si>
  <si>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</si>
  <si>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</si>
  <si>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</si>
  <si>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</si>
  <si>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</si>
  <si>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</si>
  <si>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</si>
  <si>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</si>
  <si>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Начальник финансового отдела                                                  И.В. Хомякова</t>
  </si>
  <si>
    <t>Распределение бюджетных ассигнований по разделам и  подразделам классификации расходов местного бюджета на  2022 год</t>
  </si>
  <si>
    <t>Приложение № 6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</si>
  <si>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</si>
  <si>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</si>
  <si>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</si>
  <si>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</si>
  <si>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</si>
  <si>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L4670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</si>
  <si>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</si>
  <si>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</si>
  <si>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</si>
  <si>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10580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</si>
  <si>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</si>
  <si>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Начальник финансового отдела                                                       И.В.Хомякова                    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</si>
  <si>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</si>
  <si>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</si>
  <si>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 xml:space="preserve">Обеспечение проведения выборов </t>
  </si>
  <si>
    <t>Источники внутреннего финансирования дефицита местного бюджета, перечни статей источников финансирования дефицита бюджета  на 2022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</si>
  <si>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2022 год</t>
  </si>
  <si>
    <t>Ведомственная структура расходов местного бюджета  на 2022 год</t>
  </si>
  <si>
    <t>Начальник финансового отдела                                                                  И.В.Хомякова</t>
  </si>
  <si>
    <t>Начальник финансового отдела                                            И.В. Хомякова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</si>
  <si>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</si>
  <si>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</si>
  <si>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</si>
  <si>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</si>
  <si>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</si>
  <si>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</si>
  <si>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</si>
  <si>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</si>
  <si>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</si>
  <si>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</si>
  <si>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</si>
  <si>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</si>
  <si>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</si>
  <si>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</si>
  <si>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</si>
  <si>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</si>
  <si>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</si>
  <si>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</si>
  <si>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</si>
  <si>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</si>
  <si>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</si>
  <si>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</si>
  <si>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</si>
  <si>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</si>
  <si>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Приложение №3</t>
  </si>
  <si>
    <t>Защита населения и территории от чрезвычайных ситуаций природного и техногенного характера, пожарная безопасность</t>
  </si>
  <si>
    <t>400</t>
  </si>
  <si>
    <t>Бюджетные инвестиции в объекты капитального строительства государственно (мниципальной) собственности</t>
  </si>
  <si>
    <t>от 23.12.2021г. № 136</t>
  </si>
  <si>
    <t>20000</t>
  </si>
  <si>
    <t>10000</t>
  </si>
  <si>
    <t>50000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</si>
  <si>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</si>
  <si>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</si>
  <si>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</si>
  <si>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</si>
  <si>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</si>
  <si>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</si>
  <si>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</si>
  <si>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</si>
  <si>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700</t>
  </si>
  <si>
    <t>Обслуживание государственного и муниципального долга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</si>
  <si>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</si>
  <si>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</si>
  <si>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</si>
  <si>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S0330</t>
  </si>
  <si>
    <t>Организация водоснабжения населения</t>
  </si>
  <si>
    <t>20110</t>
  </si>
  <si>
    <t>Поддержка местных инициатив граждан по вопросам развития территорий</t>
  </si>
  <si>
    <t>Управление муниципальной собственностью</t>
  </si>
  <si>
    <t>09020</t>
  </si>
  <si>
    <t>Приложение №2</t>
  </si>
  <si>
    <t xml:space="preserve">от 24.11.2022г. № 169
</t>
  </si>
  <si>
    <t>от 24.11.2022г.№ 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</si>
</sst>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</numFmts>
  <fonts count="5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9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37" fillId="0" borderId="0" applyBorder="0" applyProtection="0"/>
    <xf numFmtId="168" fontId="37" fillId="0" borderId="0" applyBorder="0" applyProtection="0"/>
    <xf numFmtId="0" fontId="38" fillId="0" borderId="0" applyNumberFormat="0" applyBorder="0" applyProtection="0">
      <alignment horizontal="center"/>
    </xf>
    <xf numFmtId="0" fontId="38" fillId="0" borderId="0" applyNumberFormat="0" applyBorder="0" applyProtection="0">
      <alignment horizontal="center" textRotation="90"/>
    </xf>
    <xf numFmtId="0" fontId="39" fillId="0" borderId="0" applyNumberFormat="0" applyBorder="0" applyProtection="0"/>
    <xf numFmtId="170" fontId="39" fillId="0" borderId="0" applyBorder="0" applyProtection="0"/>
    <xf numFmtId="0" fontId="40" fillId="0" borderId="0"/>
    <xf numFmtId="168" fontId="37" fillId="0" borderId="0" applyBorder="0" applyProtection="0"/>
    <xf numFmtId="168" fontId="41" fillId="0" borderId="0" applyBorder="0" applyProtection="0"/>
    <xf numFmtId="0" fontId="37" fillId="0" borderId="0" applyNumberFormat="0" applyBorder="0" applyProtection="0"/>
    <xf numFmtId="0" fontId="42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3" fillId="0" borderId="0" applyFont="0" applyFill="0" applyBorder="0" applyAlignment="0" applyProtection="0"/>
  </cellStyleXfs>
  <cellXfs count="400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2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49" fontId="14" fillId="2" borderId="1" xfId="7" applyNumberFormat="1" applyFont="1" applyFill="1" applyBorder="1" applyAlignment="1">
      <alignment horizontal="center"/>
    </xf>
    <xf numFmtId="49" fontId="14" fillId="2" borderId="6" xfId="7" applyNumberFormat="1" applyFont="1" applyFill="1" applyBorder="1" applyAlignment="1">
      <alignment horizontal="center"/>
    </xf>
    <xf numFmtId="49" fontId="14" fillId="2" borderId="7" xfId="7" applyNumberFormat="1" applyFont="1" applyFill="1" applyBorder="1" applyAlignment="1">
      <alignment horizontal="center"/>
    </xf>
    <xf numFmtId="49" fontId="14" fillId="2" borderId="5" xfId="7" applyNumberFormat="1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49" fontId="12" fillId="2" borderId="1" xfId="7" applyNumberFormat="1" applyFont="1" applyFill="1" applyBorder="1" applyAlignment="1">
      <alignment horizontal="center"/>
    </xf>
    <xf numFmtId="0" fontId="12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5" fillId="0" borderId="0" xfId="0" applyFont="1" applyFill="1" applyBorder="1" applyAlignment="1">
      <alignment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49" fontId="14" fillId="2" borderId="6" xfId="7" applyNumberFormat="1" applyFont="1" applyFill="1" applyBorder="1" applyAlignment="1"/>
    <xf numFmtId="49" fontId="14" fillId="2" borderId="7" xfId="7" applyNumberFormat="1" applyFont="1" applyFill="1" applyBorder="1" applyAlignment="1"/>
    <xf numFmtId="49" fontId="14" fillId="2" borderId="5" xfId="7" applyNumberFormat="1" applyFont="1" applyFill="1" applyBorder="1" applyAlignment="1"/>
    <xf numFmtId="0" fontId="14" fillId="2" borderId="5" xfId="7" applyFont="1" applyFill="1" applyBorder="1" applyAlignment="1">
      <alignment horizontal="center"/>
    </xf>
    <xf numFmtId="49" fontId="14" fillId="0" borderId="5" xfId="7" applyNumberFormat="1" applyFont="1" applyFill="1" applyBorder="1" applyAlignment="1">
      <alignment horizontal="center"/>
    </xf>
    <xf numFmtId="49" fontId="14" fillId="0" borderId="1" xfId="7" applyNumberFormat="1" applyFont="1" applyFill="1" applyBorder="1" applyAlignment="1">
      <alignment horizontal="center"/>
    </xf>
    <xf numFmtId="165" fontId="14" fillId="0" borderId="1" xfId="7" applyNumberFormat="1" applyFont="1" applyFill="1" applyBorder="1" applyAlignment="1">
      <alignment horizontal="right"/>
    </xf>
    <xf numFmtId="49" fontId="13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4" fillId="2" borderId="12" xfId="7" applyFont="1" applyFill="1" applyBorder="1" applyAlignment="1">
      <alignment horizontal="center" vertical="center" wrapText="1"/>
    </xf>
    <xf numFmtId="49" fontId="13" fillId="2" borderId="13" xfId="7" applyNumberFormat="1" applyFont="1" applyFill="1" applyBorder="1" applyAlignment="1">
      <alignment horizontal="center" vertical="center"/>
    </xf>
    <xf numFmtId="0" fontId="13" fillId="2" borderId="13" xfId="7" applyFont="1" applyFill="1" applyBorder="1" applyAlignment="1">
      <alignment horizontal="center" vertical="center"/>
    </xf>
    <xf numFmtId="0" fontId="14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14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2" fillId="0" borderId="5" xfId="7" applyNumberFormat="1" applyFont="1" applyFill="1" applyBorder="1" applyAlignment="1">
      <alignment horizontal="center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2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49" fontId="13" fillId="0" borderId="5" xfId="7" applyNumberFormat="1" applyFont="1" applyFill="1" applyBorder="1" applyAlignment="1">
      <alignment horizontal="center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0" fontId="12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49" fontId="12" fillId="2" borderId="2" xfId="7" applyNumberFormat="1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 vertical="center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 applyAlignment="1">
      <alignment horizontal="center"/>
    </xf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>
      <alignment horizontal="center"/>
    </xf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49" fontId="14" fillId="2" borderId="1" xfId="7" applyNumberFormat="1" applyFont="1" applyFill="1" applyBorder="1" applyAlignment="1">
      <alignment horizontal="center" vertical="center"/>
    </xf>
    <xf numFmtId="0" fontId="6" fillId="3" borderId="0" xfId="7" applyFont="1" applyFill="1"/>
    <xf numFmtId="49" fontId="6" fillId="2" borderId="19" xfId="7" applyNumberFormat="1" applyFont="1" applyFill="1" applyBorder="1" applyAlignment="1">
      <alignment horizontal="center"/>
    </xf>
    <xf numFmtId="0" fontId="0" fillId="0" borderId="0" xfId="0" applyAlignment="1"/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2" fillId="2" borderId="1" xfId="0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horizontal="center"/>
    </xf>
    <xf numFmtId="49" fontId="14" fillId="0" borderId="6" xfId="7" applyNumberFormat="1" applyFont="1" applyFill="1" applyBorder="1" applyAlignment="1">
      <alignment horizontal="center"/>
    </xf>
    <xf numFmtId="49" fontId="14" fillId="0" borderId="7" xfId="7" applyNumberFormat="1" applyFont="1" applyFill="1" applyBorder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49" fontId="6" fillId="2" borderId="1" xfId="7" applyNumberFormat="1" applyFont="1" applyFill="1" applyBorder="1" applyAlignment="1">
      <alignment horizontal="center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5" fillId="0" borderId="1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49" fontId="14" fillId="2" borderId="17" xfId="7" applyNumberFormat="1" applyFont="1" applyFill="1" applyBorder="1" applyAlignment="1">
      <alignment horizontal="center"/>
    </xf>
    <xf numFmtId="49" fontId="14" fillId="2" borderId="16" xfId="7" applyNumberFormat="1" applyFont="1" applyFill="1" applyBorder="1" applyAlignment="1">
      <alignment horizontal="center"/>
    </xf>
    <xf numFmtId="49" fontId="14" fillId="2" borderId="14" xfId="7" applyNumberFormat="1" applyFont="1" applyFill="1" applyBorder="1" applyAlignment="1">
      <alignment horizontal="center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12" fillId="0" borderId="4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49" fontId="6" fillId="2" borderId="12" xfId="7" applyNumberFormat="1" applyFont="1" applyFill="1" applyBorder="1" applyAlignment="1">
      <alignment horizontal="center"/>
    </xf>
    <xf numFmtId="49" fontId="6" fillId="2" borderId="22" xfId="7" applyNumberFormat="1" applyFont="1" applyFill="1" applyBorder="1" applyAlignment="1">
      <alignment horizontal="center"/>
    </xf>
    <xf numFmtId="49" fontId="6" fillId="2" borderId="23" xfId="7" applyNumberFormat="1" applyFont="1" applyFill="1" applyBorder="1" applyAlignment="1">
      <alignment horizontal="center"/>
    </xf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4" fillId="0" borderId="1" xfId="0" applyFont="1" applyBorder="1"/>
    <xf numFmtId="0" fontId="44" fillId="0" borderId="1" xfId="0" applyFont="1" applyBorder="1" applyAlignment="1">
      <alignment vertical="top" wrapText="1"/>
    </xf>
    <xf numFmtId="0" fontId="44" fillId="0" borderId="1" xfId="0" applyFont="1" applyBorder="1" applyAlignment="1">
      <alignment vertical="center"/>
    </xf>
    <xf numFmtId="0" fontId="6" fillId="2" borderId="12" xfId="7" applyFont="1" applyFill="1" applyBorder="1"/>
    <xf numFmtId="0" fontId="6" fillId="2" borderId="12" xfId="7" applyFont="1" applyFill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14" fillId="4" borderId="1" xfId="7" applyFont="1" applyFill="1" applyBorder="1" applyAlignment="1">
      <alignment horizontal="right"/>
    </xf>
    <xf numFmtId="0" fontId="6" fillId="4" borderId="1" xfId="7" applyFont="1" applyFill="1" applyBorder="1" applyAlignment="1">
      <alignment horizontal="right"/>
    </xf>
    <xf numFmtId="0" fontId="6" fillId="0" borderId="0" xfId="7" applyFont="1" applyBorder="1" applyAlignment="1">
      <alignment horizontal="center"/>
    </xf>
    <xf numFmtId="0" fontId="6" fillId="4" borderId="0" xfId="7" applyFont="1" applyFill="1" applyBorder="1" applyAlignment="1">
      <alignment horizontal="right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49" fontId="14" fillId="2" borderId="18" xfId="7" applyNumberFormat="1" applyFont="1" applyFill="1" applyBorder="1" applyAlignment="1">
      <alignment horizontal="center"/>
    </xf>
    <xf numFmtId="49" fontId="14" fillId="2" borderId="20" xfId="7" applyNumberFormat="1" applyFont="1" applyFill="1" applyBorder="1" applyAlignment="1">
      <alignment horizontal="center"/>
    </xf>
    <xf numFmtId="49" fontId="14" fillId="2" borderId="19" xfId="7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46" fillId="2" borderId="0" xfId="7" applyFont="1" applyFill="1" applyBorder="1" applyAlignment="1">
      <alignment wrapText="1"/>
    </xf>
    <xf numFmtId="0" fontId="6" fillId="2" borderId="0" xfId="7" applyFont="1" applyFill="1" applyAlignment="1">
      <alignment horizontal="right"/>
    </xf>
    <xf numFmtId="0" fontId="6" fillId="2" borderId="0" xfId="7" applyFont="1" applyFill="1" applyAlignment="1">
      <alignment horizontal="right"/>
    </xf>
    <xf numFmtId="165" fontId="6" fillId="0" borderId="0" xfId="0" applyNumberFormat="1" applyFont="1" applyAlignment="1">
      <alignment horizontal="right"/>
    </xf>
    <xf numFmtId="0" fontId="46" fillId="0" borderId="4" xfId="7" applyFont="1" applyFill="1" applyBorder="1" applyAlignment="1">
      <alignment wrapText="1"/>
    </xf>
    <xf numFmtId="49" fontId="47" fillId="0" borderId="1" xfId="7" applyNumberFormat="1" applyFont="1" applyFill="1" applyBorder="1" applyAlignment="1">
      <alignment horizontal="center"/>
    </xf>
    <xf numFmtId="165" fontId="47" fillId="4" borderId="1" xfId="7" applyNumberFormat="1" applyFont="1" applyFill="1" applyBorder="1" applyAlignment="1">
      <alignment horizontal="right"/>
    </xf>
    <xf numFmtId="0" fontId="46" fillId="0" borderId="4" xfId="7" applyFont="1" applyFill="1" applyBorder="1" applyAlignment="1">
      <alignment vertical="top" wrapText="1"/>
    </xf>
    <xf numFmtId="49" fontId="14" fillId="2" borderId="2" xfId="7" applyNumberFormat="1" applyFont="1" applyFill="1" applyBorder="1" applyAlignment="1">
      <alignment horizontal="center"/>
    </xf>
    <xf numFmtId="165" fontId="6" fillId="5" borderId="1" xfId="7" applyNumberFormat="1" applyFont="1" applyFill="1" applyBorder="1" applyAlignment="1">
      <alignment horizontal="right"/>
    </xf>
    <xf numFmtId="165" fontId="6" fillId="6" borderId="1" xfId="7" applyNumberFormat="1" applyFont="1" applyFill="1" applyBorder="1" applyAlignment="1">
      <alignment horizontal="right"/>
    </xf>
    <xf numFmtId="165" fontId="47" fillId="5" borderId="1" xfId="7" applyNumberFormat="1" applyFont="1" applyFill="1" applyBorder="1" applyAlignment="1">
      <alignment horizontal="right"/>
    </xf>
    <xf numFmtId="165" fontId="6" fillId="0" borderId="0" xfId="0" applyNumberFormat="1" applyFont="1" applyAlignment="1">
      <alignment horizontal="right" wrapText="1"/>
    </xf>
    <xf numFmtId="0" fontId="6" fillId="2" borderId="0" xfId="7" applyFont="1" applyFill="1" applyBorder="1" applyAlignment="1">
      <alignment horizontal="center"/>
    </xf>
    <xf numFmtId="0" fontId="48" fillId="2" borderId="1" xfId="7" applyFont="1" applyFill="1" applyBorder="1" applyAlignment="1">
      <alignment vertical="center" wrapText="1"/>
    </xf>
    <xf numFmtId="0" fontId="48" fillId="2" borderId="1" xfId="7" applyFont="1" applyFill="1" applyBorder="1" applyAlignment="1">
      <alignment horizontal="center"/>
    </xf>
    <xf numFmtId="49" fontId="48" fillId="2" borderId="1" xfId="7" applyNumberFormat="1" applyFont="1" applyFill="1" applyBorder="1" applyAlignment="1">
      <alignment horizontal="center"/>
    </xf>
    <xf numFmtId="49" fontId="48" fillId="2" borderId="6" xfId="7" applyNumberFormat="1" applyFont="1" applyFill="1" applyBorder="1" applyAlignment="1">
      <alignment horizontal="center"/>
    </xf>
    <xf numFmtId="49" fontId="48" fillId="2" borderId="7" xfId="7" applyNumberFormat="1" applyFont="1" applyFill="1" applyBorder="1" applyAlignment="1">
      <alignment horizontal="center"/>
    </xf>
    <xf numFmtId="49" fontId="48" fillId="2" borderId="5" xfId="7" applyNumberFormat="1" applyFont="1" applyFill="1" applyBorder="1" applyAlignment="1">
      <alignment horizontal="center"/>
    </xf>
    <xf numFmtId="165" fontId="48" fillId="4" borderId="1" xfId="7" applyNumberFormat="1" applyFont="1" applyFill="1" applyBorder="1" applyAlignment="1"/>
    <xf numFmtId="165" fontId="15" fillId="0" borderId="0" xfId="7" applyNumberFormat="1" applyFont="1" applyFill="1" applyAlignment="1">
      <alignment horizontal="center"/>
    </xf>
    <xf numFmtId="165" fontId="14" fillId="2" borderId="0" xfId="7" applyNumberFormat="1" applyFont="1" applyFill="1" applyAlignment="1">
      <alignment horizontal="center"/>
    </xf>
    <xf numFmtId="165" fontId="28" fillId="0" borderId="0" xfId="7" applyNumberFormat="1" applyFont="1" applyFill="1" applyAlignment="1">
      <alignment horizontal="center"/>
    </xf>
    <xf numFmtId="0" fontId="13" fillId="0" borderId="24" xfId="7" applyFont="1" applyFill="1" applyBorder="1" applyAlignment="1">
      <alignment wrapText="1"/>
    </xf>
    <xf numFmtId="0" fontId="22" fillId="2" borderId="1" xfId="0" applyFont="1" applyFill="1" applyBorder="1" applyAlignment="1">
      <alignment horizontal="left" wrapText="1"/>
    </xf>
    <xf numFmtId="49" fontId="22" fillId="2" borderId="1" xfId="7" applyNumberFormat="1" applyFont="1" applyFill="1" applyBorder="1" applyAlignment="1">
      <alignment horizontal="center" vertical="center"/>
    </xf>
    <xf numFmtId="49" fontId="22" fillId="4" borderId="1" xfId="7" applyNumberFormat="1" applyFont="1" applyFill="1" applyBorder="1" applyAlignment="1">
      <alignment horizontal="center" vertical="center"/>
    </xf>
    <xf numFmtId="49" fontId="2" fillId="2" borderId="1" xfId="7" applyNumberFormat="1" applyFont="1" applyFill="1" applyBorder="1" applyAlignment="1">
      <alignment horizontal="center" vertical="center"/>
    </xf>
    <xf numFmtId="49" fontId="2" fillId="4" borderId="1" xfId="7" applyNumberFormat="1" applyFont="1" applyFill="1" applyBorder="1" applyAlignment="1">
      <alignment horizontal="center" vertical="center"/>
    </xf>
    <xf numFmtId="0" fontId="49" fillId="2" borderId="1" xfId="7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8" fontId="3" fillId="4" borderId="1" xfId="2" applyFont="1" applyFill="1" applyBorder="1" applyAlignment="1">
      <alignment horizontal="left" vertical="center" wrapText="1"/>
    </xf>
    <xf numFmtId="49" fontId="3" fillId="4" borderId="1" xfId="2" applyNumberFormat="1" applyFont="1" applyFill="1" applyBorder="1" applyAlignment="1">
      <alignment horizontal="center" vertical="center" wrapText="1"/>
    </xf>
    <xf numFmtId="165" fontId="3" fillId="7" borderId="1" xfId="2" applyNumberFormat="1" applyFont="1" applyFill="1" applyBorder="1" applyAlignment="1"/>
    <xf numFmtId="0" fontId="6" fillId="0" borderId="17" xfId="7" applyFont="1" applyFill="1" applyBorder="1" applyAlignment="1">
      <alignment vertical="center" wrapText="1"/>
    </xf>
    <xf numFmtId="49" fontId="6" fillId="0" borderId="2" xfId="7" applyNumberFormat="1" applyFont="1" applyFill="1" applyBorder="1" applyAlignment="1">
      <alignment horizontal="center"/>
    </xf>
    <xf numFmtId="165" fontId="6" fillId="4" borderId="2" xfId="7" applyNumberFormat="1" applyFont="1" applyFill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7" fillId="2" borderId="0" xfId="0" applyFont="1" applyFill="1" applyBorder="1" applyAlignment="1">
      <alignment horizontal="center" vertical="center"/>
    </xf>
    <xf numFmtId="0" fontId="45" fillId="0" borderId="0" xfId="0" applyFont="1" applyAlignment="1"/>
    <xf numFmtId="0" fontId="0" fillId="0" borderId="0" xfId="0" applyAlignment="1">
      <alignment horizontal="right" wrapText="1"/>
    </xf>
    <xf numFmtId="0" fontId="6" fillId="0" borderId="0" xfId="7" applyFont="1" applyAlignment="1">
      <alignment horizontal="right"/>
    </xf>
    <xf numFmtId="0" fontId="14" fillId="0" borderId="6" xfId="7" applyFont="1" applyBorder="1" applyAlignment="1">
      <alignment horizontal="center" vertical="center" wrapText="1"/>
    </xf>
    <xf numFmtId="0" fontId="14" fillId="0" borderId="7" xfId="7" applyFont="1" applyBorder="1" applyAlignment="1">
      <alignment horizontal="center" vertical="center" wrapText="1"/>
    </xf>
    <xf numFmtId="0" fontId="14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14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4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4" fillId="2" borderId="17" xfId="7" applyFont="1" applyFill="1" applyBorder="1" applyAlignment="1">
      <alignment horizontal="center" vertical="center" wrapText="1"/>
    </xf>
    <xf numFmtId="0" fontId="14" fillId="2" borderId="16" xfId="7" applyFont="1" applyFill="1" applyBorder="1" applyAlignment="1">
      <alignment horizontal="center" vertical="center" wrapText="1"/>
    </xf>
    <xf numFmtId="0" fontId="14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2" borderId="6" xfId="7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right" vertical="top" wrapText="1"/>
    </xf>
    <xf numFmtId="0" fontId="0" fillId="0" borderId="0" xfId="0" applyFont="1" applyAlignment="1">
      <alignment horizontal="right" vertical="top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opLeftCell="A173" zoomScale="80" zoomScaleNormal="80" workbookViewId="0">
      <pane ySplit="1260" activePane="bottomLeft"/>
      <selection activeCell="A127" sqref="A127:XFD175"/>
      <selection pane="bottomLeft" activeCell="B5" sqref="B5:D5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65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222" t="s">
        <v>359</v>
      </c>
    </row>
    <row r="2" spans="1:13" ht="15.75" x14ac:dyDescent="0.25">
      <c r="D2" s="89" t="s">
        <v>0</v>
      </c>
    </row>
    <row r="3" spans="1:13" ht="15.75" x14ac:dyDescent="0.25">
      <c r="D3" s="89" t="s">
        <v>1</v>
      </c>
    </row>
    <row r="4" spans="1:13" ht="15.75" x14ac:dyDescent="0.25">
      <c r="D4" s="89" t="s">
        <v>2</v>
      </c>
    </row>
    <row r="5" spans="1:13" ht="37.5" customHeight="1" x14ac:dyDescent="0.25">
      <c r="B5" s="367" t="s">
        <v>360</v>
      </c>
      <c r="C5" s="364"/>
      <c r="D5" s="364"/>
    </row>
    <row r="6" spans="1:13" ht="15.75" x14ac:dyDescent="0.25">
      <c r="D6" s="222" t="s">
        <v>209</v>
      </c>
    </row>
    <row r="7" spans="1:13" ht="15.75" x14ac:dyDescent="0.25">
      <c r="D7" s="89" t="s">
        <v>0</v>
      </c>
    </row>
    <row r="8" spans="1:13" ht="15.75" x14ac:dyDescent="0.25">
      <c r="D8" s="89" t="s">
        <v>1</v>
      </c>
    </row>
    <row r="9" spans="1:13" ht="15.75" x14ac:dyDescent="0.25">
      <c r="D9" s="89" t="s">
        <v>2</v>
      </c>
    </row>
    <row r="10" spans="1:13" x14ac:dyDescent="0.25">
      <c r="B10" s="364" t="s">
        <v>336</v>
      </c>
      <c r="C10" s="364"/>
      <c r="D10" s="364"/>
    </row>
    <row r="11" spans="1:13" x14ac:dyDescent="0.25">
      <c r="H11" s="7"/>
    </row>
    <row r="12" spans="1:13" ht="37.5" customHeight="1" x14ac:dyDescent="0.25">
      <c r="A12" s="363" t="s">
        <v>286</v>
      </c>
      <c r="B12" s="363"/>
      <c r="C12" s="363"/>
      <c r="D12" s="363"/>
      <c r="E12" s="7"/>
    </row>
    <row r="13" spans="1:13" ht="18.75" x14ac:dyDescent="0.3">
      <c r="A13" s="1"/>
      <c r="D13" s="90" t="s">
        <v>3</v>
      </c>
    </row>
    <row r="14" spans="1:13" ht="56.25" x14ac:dyDescent="0.3">
      <c r="A14" s="47" t="s">
        <v>21</v>
      </c>
      <c r="B14" s="2" t="s">
        <v>5</v>
      </c>
      <c r="C14" s="2" t="s">
        <v>6</v>
      </c>
      <c r="D14" s="98" t="s">
        <v>158</v>
      </c>
      <c r="E14" s="56" t="s">
        <v>127</v>
      </c>
      <c r="F14" s="56" t="s">
        <v>126</v>
      </c>
    </row>
    <row r="15" spans="1:13" ht="18.75" x14ac:dyDescent="0.3">
      <c r="A15" s="48">
        <v>1</v>
      </c>
      <c r="B15" s="3">
        <v>2</v>
      </c>
      <c r="C15" s="3">
        <v>3</v>
      </c>
      <c r="D15" s="91">
        <v>4</v>
      </c>
      <c r="E15" s="57"/>
      <c r="F15" s="57"/>
      <c r="H15" s="7"/>
    </row>
    <row r="16" spans="1:13" ht="18.75" x14ac:dyDescent="0.3">
      <c r="A16" s="49" t="s">
        <v>244</v>
      </c>
      <c r="B16" s="4"/>
      <c r="C16" s="4"/>
      <c r="D16" s="256">
        <f>D17+D25+D27+D30+D34+D37+D39+D41+D44+D46+D48</f>
        <v>37473.299999999996</v>
      </c>
      <c r="E16" s="257" t="e">
        <f>E17+E25+E27+E30+E34+E37+E39+E41+E44+E46</f>
        <v>#REF!</v>
      </c>
      <c r="F16" s="258" t="e">
        <f>E16/#REF!*100</f>
        <v>#REF!</v>
      </c>
      <c r="G16" s="259">
        <v>21991.3</v>
      </c>
      <c r="H16" s="260">
        <f>G16-D16</f>
        <v>-15481.999999999996</v>
      </c>
      <c r="I16" s="259"/>
      <c r="J16" s="259"/>
      <c r="K16" s="259"/>
      <c r="L16" s="260"/>
      <c r="M16" s="259"/>
    </row>
    <row r="17" spans="1:13" ht="18.75" x14ac:dyDescent="0.3">
      <c r="A17" s="49" t="s">
        <v>7</v>
      </c>
      <c r="B17" s="4" t="s">
        <v>22</v>
      </c>
      <c r="C17" s="4" t="s">
        <v>23</v>
      </c>
      <c r="D17" s="99">
        <f>D18+D19+D20+D21+D22+D23+D24</f>
        <v>11500.3</v>
      </c>
      <c r="E17" s="9">
        <f>E18+E20+E21+E23+E24</f>
        <v>5022</v>
      </c>
      <c r="F17" s="46" t="e">
        <f>E17/#REF!*100</f>
        <v>#REF!</v>
      </c>
      <c r="G17">
        <v>22561.3</v>
      </c>
      <c r="H17" s="7">
        <f>G17-D16</f>
        <v>-14911.999999999996</v>
      </c>
      <c r="M17" s="7"/>
    </row>
    <row r="18" spans="1:13" ht="57" customHeight="1" x14ac:dyDescent="0.3">
      <c r="A18" s="50" t="str">
        <f>прил._4!B32</f>
        <v>Функционирование высшего должностного лица субъекта Российской Федерации и муниципального образования</v>
      </c>
      <c r="B18" s="10" t="s">
        <v>22</v>
      </c>
      <c r="C18" s="10" t="s">
        <v>24</v>
      </c>
      <c r="D18" s="100">
        <f>прил._4!K32</f>
        <v>672.2</v>
      </c>
      <c r="E18" s="100">
        <v>675</v>
      </c>
      <c r="F18" s="100">
        <v>675</v>
      </c>
      <c r="G18" s="100">
        <v>675</v>
      </c>
      <c r="H18" s="100">
        <v>675</v>
      </c>
      <c r="I18" s="100">
        <v>675</v>
      </c>
      <c r="J18" s="139">
        <v>675</v>
      </c>
      <c r="K18" s="144"/>
      <c r="L18" s="142"/>
    </row>
    <row r="19" spans="1:13" ht="72.75" customHeight="1" x14ac:dyDescent="0.3">
      <c r="A19" s="229" t="s">
        <v>183</v>
      </c>
      <c r="B19" s="10" t="s">
        <v>22</v>
      </c>
      <c r="C19" s="10" t="s">
        <v>26</v>
      </c>
      <c r="D19" s="100">
        <f>прил._4!K24</f>
        <v>10</v>
      </c>
      <c r="E19" s="100"/>
      <c r="F19" s="100"/>
      <c r="G19" s="100"/>
      <c r="H19" s="100"/>
      <c r="I19" s="100"/>
      <c r="J19" s="139"/>
      <c r="K19" s="144"/>
      <c r="L19" s="145"/>
    </row>
    <row r="20" spans="1:13" ht="56.25" x14ac:dyDescent="0.3">
      <c r="A20" s="51" t="str">
        <f>прил._4!B37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0" s="10" t="s">
        <v>22</v>
      </c>
      <c r="C20" s="10" t="s">
        <v>25</v>
      </c>
      <c r="D20" s="101">
        <f>прил._4!K37</f>
        <v>5371.7000000000007</v>
      </c>
      <c r="E20" s="101">
        <v>4243.8999999999996</v>
      </c>
      <c r="F20" s="101">
        <v>4243.8999999999996</v>
      </c>
      <c r="G20" s="101">
        <v>4243.8999999999996</v>
      </c>
      <c r="H20" s="101">
        <v>4243.8999999999996</v>
      </c>
      <c r="I20" s="101">
        <v>4243.8999999999996</v>
      </c>
      <c r="J20" s="140">
        <v>4243.8999999999996</v>
      </c>
      <c r="K20" s="145"/>
      <c r="L20" s="145"/>
    </row>
    <row r="21" spans="1:13" s="14" customFormat="1" ht="37.5" x14ac:dyDescent="0.3">
      <c r="A21" s="52" t="s">
        <v>48</v>
      </c>
      <c r="B21" s="10" t="s">
        <v>22</v>
      </c>
      <c r="C21" s="10" t="s">
        <v>28</v>
      </c>
      <c r="D21" s="101">
        <f>прил._4!K25</f>
        <v>85.4</v>
      </c>
      <c r="E21" s="101">
        <v>58.1</v>
      </c>
      <c r="F21" s="101">
        <v>58.1</v>
      </c>
      <c r="G21" s="101">
        <v>58.1</v>
      </c>
      <c r="H21" s="101">
        <v>58.1</v>
      </c>
      <c r="I21" s="101">
        <v>58.1</v>
      </c>
      <c r="J21" s="140">
        <v>58.1</v>
      </c>
      <c r="K21" s="145"/>
      <c r="L21" s="142"/>
    </row>
    <row r="22" spans="1:13" s="14" customFormat="1" ht="18.75" x14ac:dyDescent="0.3">
      <c r="A22" s="303" t="s">
        <v>300</v>
      </c>
      <c r="B22" s="304" t="s">
        <v>22</v>
      </c>
      <c r="C22" s="304" t="s">
        <v>29</v>
      </c>
      <c r="D22" s="101">
        <f>прил._4!K52</f>
        <v>300</v>
      </c>
      <c r="E22" s="101"/>
      <c r="F22" s="101"/>
      <c r="G22" s="101"/>
      <c r="H22" s="101"/>
      <c r="I22" s="101"/>
      <c r="J22" s="140"/>
      <c r="K22" s="145"/>
      <c r="L22" s="142"/>
    </row>
    <row r="23" spans="1:13" ht="18.75" x14ac:dyDescent="0.3">
      <c r="A23" s="194" t="str">
        <f>прил._4!B57</f>
        <v>Резервные фонды</v>
      </c>
      <c r="B23" s="195" t="s">
        <v>22</v>
      </c>
      <c r="C23" s="195" t="s">
        <v>42</v>
      </c>
      <c r="D23" s="101">
        <f>прил._4!K57</f>
        <v>10</v>
      </c>
      <c r="E23" s="101">
        <v>5</v>
      </c>
      <c r="F23" s="101">
        <v>5</v>
      </c>
      <c r="G23" s="101">
        <v>5</v>
      </c>
      <c r="H23" s="101">
        <v>5</v>
      </c>
      <c r="I23" s="101">
        <v>5</v>
      </c>
      <c r="J23" s="140">
        <v>5</v>
      </c>
      <c r="K23" s="145"/>
      <c r="L23" s="142"/>
    </row>
    <row r="24" spans="1:13" ht="18.75" x14ac:dyDescent="0.3">
      <c r="A24" s="194" t="str">
        <f>прил._4!B62</f>
        <v>Другие общегосударственные вопросы</v>
      </c>
      <c r="B24" s="195" t="s">
        <v>22</v>
      </c>
      <c r="C24" s="195" t="s">
        <v>41</v>
      </c>
      <c r="D24" s="101">
        <f>прил._4!K62</f>
        <v>5051</v>
      </c>
      <c r="E24" s="101">
        <v>40</v>
      </c>
      <c r="F24" s="101">
        <v>40</v>
      </c>
      <c r="G24" s="101">
        <v>40</v>
      </c>
      <c r="H24" s="101">
        <v>40</v>
      </c>
      <c r="I24" s="101">
        <v>40</v>
      </c>
      <c r="J24" s="140">
        <v>40</v>
      </c>
      <c r="K24" s="145"/>
      <c r="L24" s="142"/>
    </row>
    <row r="25" spans="1:13" ht="18.75" x14ac:dyDescent="0.3">
      <c r="A25" s="53" t="s">
        <v>9</v>
      </c>
      <c r="B25" s="11" t="s">
        <v>24</v>
      </c>
      <c r="C25" s="11" t="s">
        <v>23</v>
      </c>
      <c r="D25" s="102">
        <f>D26</f>
        <v>259.8</v>
      </c>
      <c r="E25" s="12">
        <f>E26</f>
        <v>186</v>
      </c>
      <c r="F25" s="46" t="e">
        <f>E25/#REF!*100</f>
        <v>#REF!</v>
      </c>
      <c r="K25" s="142"/>
      <c r="L25" s="142"/>
    </row>
    <row r="26" spans="1:13" ht="18.75" x14ac:dyDescent="0.3">
      <c r="A26" s="51" t="s">
        <v>10</v>
      </c>
      <c r="B26" s="10" t="s">
        <v>24</v>
      </c>
      <c r="C26" s="10" t="s">
        <v>26</v>
      </c>
      <c r="D26" s="101">
        <f>прил._4!K79</f>
        <v>259.8</v>
      </c>
      <c r="E26" s="101">
        <v>186</v>
      </c>
      <c r="F26" s="101">
        <v>186</v>
      </c>
      <c r="G26" s="101">
        <v>186</v>
      </c>
      <c r="H26" s="101">
        <v>186</v>
      </c>
      <c r="I26" s="101">
        <v>186</v>
      </c>
      <c r="J26" s="140">
        <v>186</v>
      </c>
      <c r="K26" s="145"/>
      <c r="L26" s="142"/>
    </row>
    <row r="27" spans="1:13" ht="18.75" x14ac:dyDescent="0.3">
      <c r="A27" s="53" t="s">
        <v>11</v>
      </c>
      <c r="B27" s="11" t="s">
        <v>26</v>
      </c>
      <c r="C27" s="11" t="s">
        <v>23</v>
      </c>
      <c r="D27" s="102">
        <f>D29+D28</f>
        <v>40</v>
      </c>
      <c r="E27" s="13">
        <f>E28+E29</f>
        <v>262.39999999999998</v>
      </c>
      <c r="F27" s="46" t="e">
        <f>E27/#REF!*100</f>
        <v>#REF!</v>
      </c>
      <c r="K27" s="142"/>
      <c r="L27" s="142"/>
    </row>
    <row r="28" spans="1:13" ht="37.5" customHeight="1" x14ac:dyDescent="0.3">
      <c r="A28" s="305" t="s">
        <v>333</v>
      </c>
      <c r="B28" s="10" t="s">
        <v>26</v>
      </c>
      <c r="C28" s="304" t="s">
        <v>100</v>
      </c>
      <c r="D28" s="101">
        <f>прил._4!K82</f>
        <v>20</v>
      </c>
      <c r="E28" s="57">
        <v>262.39999999999998</v>
      </c>
      <c r="F28" s="45" t="e">
        <f>E28/#REF!*100</f>
        <v>#REF!</v>
      </c>
      <c r="G28" t="s">
        <v>131</v>
      </c>
      <c r="K28" s="142"/>
      <c r="L28" s="142"/>
    </row>
    <row r="29" spans="1:13" ht="44.25" customHeight="1" x14ac:dyDescent="0.3">
      <c r="A29" s="51" t="s">
        <v>12</v>
      </c>
      <c r="B29" s="10" t="s">
        <v>26</v>
      </c>
      <c r="C29" s="10">
        <v>14</v>
      </c>
      <c r="D29" s="101">
        <f>прил._4!K91</f>
        <v>20</v>
      </c>
      <c r="E29" s="57">
        <v>0</v>
      </c>
      <c r="F29" s="45" t="e">
        <f>E29/#REF!*100</f>
        <v>#REF!</v>
      </c>
      <c r="H29" t="s">
        <v>132</v>
      </c>
      <c r="K29" s="142"/>
      <c r="L29" s="142"/>
    </row>
    <row r="30" spans="1:13" ht="18.75" x14ac:dyDescent="0.3">
      <c r="A30" s="53" t="s">
        <v>13</v>
      </c>
      <c r="B30" s="11" t="s">
        <v>25</v>
      </c>
      <c r="C30" s="11" t="s">
        <v>23</v>
      </c>
      <c r="D30" s="102">
        <f>прил._4!K99</f>
        <v>5769.8</v>
      </c>
      <c r="E30" s="12" t="e">
        <f>#REF!+#REF!+E31+E32+E33</f>
        <v>#REF!</v>
      </c>
      <c r="F30" s="46" t="e">
        <f>E30/#REF!*100</f>
        <v>#REF!</v>
      </c>
      <c r="K30" s="142"/>
      <c r="L30" s="142"/>
    </row>
    <row r="31" spans="1:13" s="64" customFormat="1" ht="18.75" x14ac:dyDescent="0.3">
      <c r="A31" s="62" t="s">
        <v>98</v>
      </c>
      <c r="B31" s="63" t="s">
        <v>25</v>
      </c>
      <c r="C31" s="63" t="s">
        <v>27</v>
      </c>
      <c r="D31" s="103">
        <f>прил._4!K100</f>
        <v>5628.4000000000005</v>
      </c>
      <c r="E31" s="103">
        <v>3150</v>
      </c>
      <c r="F31" s="103">
        <v>3150</v>
      </c>
      <c r="G31" s="103">
        <v>3150</v>
      </c>
      <c r="H31" s="103">
        <v>3150</v>
      </c>
      <c r="I31" s="103">
        <v>3150</v>
      </c>
      <c r="J31" s="141">
        <v>3150</v>
      </c>
      <c r="K31" s="146"/>
      <c r="L31" s="143"/>
    </row>
    <row r="32" spans="1:13" ht="18.75" x14ac:dyDescent="0.3">
      <c r="A32" s="51" t="str">
        <f>прил._4!B113</f>
        <v>Связь и информатика</v>
      </c>
      <c r="B32" s="10" t="s">
        <v>25</v>
      </c>
      <c r="C32" s="10" t="s">
        <v>100</v>
      </c>
      <c r="D32" s="101">
        <f>прил._4!K117</f>
        <v>141.39999999999998</v>
      </c>
      <c r="E32" s="57">
        <v>156.80000000000001</v>
      </c>
      <c r="F32" s="45" t="e">
        <f>E32/#REF!*100</f>
        <v>#REF!</v>
      </c>
      <c r="K32" s="142"/>
      <c r="L32" s="142"/>
    </row>
    <row r="33" spans="1:12" ht="18.75" x14ac:dyDescent="0.3">
      <c r="A33" s="278" t="s">
        <v>258</v>
      </c>
      <c r="B33" s="195" t="s">
        <v>25</v>
      </c>
      <c r="C33" s="195">
        <v>12</v>
      </c>
      <c r="D33" s="101">
        <v>10</v>
      </c>
      <c r="E33" s="57">
        <v>175</v>
      </c>
      <c r="F33" s="45" t="e">
        <f>E33/#REF!*100</f>
        <v>#REF!</v>
      </c>
      <c r="K33" s="142"/>
      <c r="L33" s="142"/>
    </row>
    <row r="34" spans="1:12" ht="18.75" x14ac:dyDescent="0.3">
      <c r="A34" s="53" t="s">
        <v>14</v>
      </c>
      <c r="B34" s="11" t="s">
        <v>30</v>
      </c>
      <c r="C34" s="11" t="s">
        <v>23</v>
      </c>
      <c r="D34" s="102">
        <f>прил._4!K123</f>
        <v>11681</v>
      </c>
      <c r="E34" s="12">
        <f>E35+E36</f>
        <v>1863.7</v>
      </c>
      <c r="F34" s="46" t="e">
        <f>E34/#REF!*100</f>
        <v>#REF!</v>
      </c>
      <c r="K34" s="142"/>
      <c r="L34" s="142"/>
    </row>
    <row r="35" spans="1:12" ht="18.75" x14ac:dyDescent="0.3">
      <c r="A35" s="305" t="s">
        <v>15</v>
      </c>
      <c r="B35" s="10" t="s">
        <v>30</v>
      </c>
      <c r="C35" s="10" t="s">
        <v>24</v>
      </c>
      <c r="D35" s="101">
        <f>прил._4!K130</f>
        <v>2990.4</v>
      </c>
      <c r="E35" s="101">
        <v>243.5</v>
      </c>
      <c r="F35" s="101">
        <v>243.5</v>
      </c>
      <c r="G35" s="101">
        <v>243.5</v>
      </c>
      <c r="H35" s="101">
        <v>243.5</v>
      </c>
      <c r="I35" s="101">
        <v>243.5</v>
      </c>
      <c r="J35" s="140">
        <v>243.5</v>
      </c>
      <c r="K35" s="145"/>
      <c r="L35" s="142"/>
    </row>
    <row r="36" spans="1:12" ht="18.75" x14ac:dyDescent="0.3">
      <c r="A36" s="51" t="s">
        <v>16</v>
      </c>
      <c r="B36" s="10" t="s">
        <v>30</v>
      </c>
      <c r="C36" s="10" t="s">
        <v>26</v>
      </c>
      <c r="D36" s="101">
        <f>прил._4!K131</f>
        <v>5189.5</v>
      </c>
      <c r="E36" s="57">
        <v>1620.2</v>
      </c>
      <c r="F36" s="45" t="e">
        <f>E36/#REF!*100</f>
        <v>#REF!</v>
      </c>
      <c r="H36" s="92"/>
      <c r="K36" s="142"/>
      <c r="L36" s="142"/>
    </row>
    <row r="37" spans="1:12" ht="18.75" x14ac:dyDescent="0.3">
      <c r="A37" s="53" t="s">
        <v>17</v>
      </c>
      <c r="B37" s="11" t="s">
        <v>29</v>
      </c>
      <c r="C37" s="11" t="s">
        <v>23</v>
      </c>
      <c r="D37" s="102">
        <f>прил._4!K144</f>
        <v>10</v>
      </c>
      <c r="E37" s="12">
        <f>E38</f>
        <v>186.7</v>
      </c>
      <c r="F37" s="46" t="e">
        <f>E37/#REF!*100</f>
        <v>#REF!</v>
      </c>
      <c r="K37" s="142"/>
      <c r="L37" s="142"/>
    </row>
    <row r="38" spans="1:12" ht="18.75" x14ac:dyDescent="0.3">
      <c r="A38" s="51" t="s">
        <v>171</v>
      </c>
      <c r="B38" s="10" t="s">
        <v>29</v>
      </c>
      <c r="C38" s="10" t="s">
        <v>29</v>
      </c>
      <c r="D38" s="101">
        <v>10</v>
      </c>
      <c r="E38" s="57">
        <v>186.7</v>
      </c>
      <c r="F38" s="45" t="e">
        <f>E38/#REF!*100</f>
        <v>#REF!</v>
      </c>
      <c r="K38" s="142"/>
      <c r="L38" s="142"/>
    </row>
    <row r="39" spans="1:12" ht="18.75" x14ac:dyDescent="0.3">
      <c r="A39" s="196" t="s">
        <v>18</v>
      </c>
      <c r="B39" s="197" t="s">
        <v>31</v>
      </c>
      <c r="C39" s="197" t="s">
        <v>23</v>
      </c>
      <c r="D39" s="102">
        <f>прил._4!K150</f>
        <v>7284</v>
      </c>
      <c r="E39" s="12">
        <f>E40</f>
        <v>2141.6999999999998</v>
      </c>
      <c r="F39" s="46" t="e">
        <f>E39/#REF!*100</f>
        <v>#REF!</v>
      </c>
      <c r="K39" s="142"/>
      <c r="L39" s="142"/>
    </row>
    <row r="40" spans="1:12" ht="18.75" x14ac:dyDescent="0.3">
      <c r="A40" s="198" t="s">
        <v>19</v>
      </c>
      <c r="B40" s="195" t="s">
        <v>31</v>
      </c>
      <c r="C40" s="195" t="s">
        <v>22</v>
      </c>
      <c r="D40" s="101">
        <f>прил._4!K151</f>
        <v>7284</v>
      </c>
      <c r="E40" s="57">
        <v>2141.6999999999998</v>
      </c>
      <c r="F40" s="45" t="e">
        <f>E40/#REF!*100</f>
        <v>#REF!</v>
      </c>
      <c r="K40" s="142"/>
      <c r="L40" s="142"/>
    </row>
    <row r="41" spans="1:12" ht="18.75" x14ac:dyDescent="0.3">
      <c r="A41" s="54" t="s">
        <v>38</v>
      </c>
      <c r="B41" s="58">
        <v>10</v>
      </c>
      <c r="C41" s="59" t="s">
        <v>128</v>
      </c>
      <c r="D41" s="102">
        <f>прил._4!K164</f>
        <v>560</v>
      </c>
      <c r="E41" s="8">
        <f>E42</f>
        <v>370</v>
      </c>
      <c r="F41" s="46" t="e">
        <f>E41/#REF!*100</f>
        <v>#REF!</v>
      </c>
      <c r="K41" s="142"/>
      <c r="L41" s="142"/>
    </row>
    <row r="42" spans="1:12" ht="18.75" x14ac:dyDescent="0.3">
      <c r="A42" s="55" t="s">
        <v>39</v>
      </c>
      <c r="B42" s="60">
        <v>10</v>
      </c>
      <c r="C42" s="61" t="s">
        <v>129</v>
      </c>
      <c r="D42" s="101">
        <f>прил._4!K165</f>
        <v>530</v>
      </c>
      <c r="E42" s="101">
        <v>370</v>
      </c>
      <c r="F42" s="101">
        <v>370</v>
      </c>
      <c r="G42" s="101">
        <v>370</v>
      </c>
      <c r="H42" s="101">
        <v>370</v>
      </c>
      <c r="I42" s="101">
        <v>370</v>
      </c>
      <c r="J42" s="140">
        <v>370</v>
      </c>
      <c r="K42" s="145"/>
      <c r="L42" s="142"/>
    </row>
    <row r="43" spans="1:12" ht="18.75" x14ac:dyDescent="0.3">
      <c r="A43" s="55" t="s">
        <v>119</v>
      </c>
      <c r="B43" s="60">
        <v>10</v>
      </c>
      <c r="C43" s="6" t="s">
        <v>26</v>
      </c>
      <c r="D43" s="101">
        <f>прил._4!K170</f>
        <v>30</v>
      </c>
      <c r="E43" s="101"/>
      <c r="F43" s="101"/>
      <c r="G43" s="145"/>
      <c r="H43" s="145"/>
      <c r="I43" s="145"/>
      <c r="J43" s="145"/>
      <c r="K43" s="145"/>
      <c r="L43" s="142"/>
    </row>
    <row r="44" spans="1:12" ht="18.75" x14ac:dyDescent="0.3">
      <c r="A44" s="53" t="s">
        <v>172</v>
      </c>
      <c r="B44" s="11" t="s">
        <v>42</v>
      </c>
      <c r="C44" s="11" t="s">
        <v>23</v>
      </c>
      <c r="D44" s="102">
        <f>прил._4!K175</f>
        <v>267.39999999999998</v>
      </c>
      <c r="E44" s="12">
        <f>E45</f>
        <v>156.9</v>
      </c>
      <c r="F44" s="46" t="e">
        <f>E44/#REF!*100</f>
        <v>#REF!</v>
      </c>
      <c r="K44" s="142"/>
      <c r="L44" s="142"/>
    </row>
    <row r="45" spans="1:12" ht="18.75" x14ac:dyDescent="0.3">
      <c r="A45" s="51" t="s">
        <v>20</v>
      </c>
      <c r="B45" s="10" t="s">
        <v>42</v>
      </c>
      <c r="C45" s="10" t="s">
        <v>24</v>
      </c>
      <c r="D45" s="101">
        <f>прил._4!K176</f>
        <v>267.39999999999998</v>
      </c>
      <c r="E45" s="57">
        <v>156.9</v>
      </c>
      <c r="F45" s="45" t="e">
        <f>E45/#REF!*100</f>
        <v>#REF!</v>
      </c>
      <c r="H45" t="s">
        <v>130</v>
      </c>
      <c r="K45" s="142"/>
      <c r="L45" s="142"/>
    </row>
    <row r="46" spans="1:12" ht="18.75" x14ac:dyDescent="0.3">
      <c r="A46" s="54" t="s">
        <v>44</v>
      </c>
      <c r="B46" s="5" t="s">
        <v>40</v>
      </c>
      <c r="C46" s="5" t="s">
        <v>23</v>
      </c>
      <c r="D46" s="102">
        <f>прил._4!K181</f>
        <v>100</v>
      </c>
      <c r="E46" s="8" t="e">
        <f>#REF!+E47</f>
        <v>#REF!</v>
      </c>
      <c r="F46" s="46" t="e">
        <f>E46/#REF!*100</f>
        <v>#REF!</v>
      </c>
      <c r="K46" s="142"/>
      <c r="L46" s="142"/>
    </row>
    <row r="47" spans="1:12" ht="18.75" x14ac:dyDescent="0.3">
      <c r="A47" s="355" t="s">
        <v>45</v>
      </c>
      <c r="B47" s="6">
        <v>12</v>
      </c>
      <c r="C47" s="6" t="s">
        <v>24</v>
      </c>
      <c r="D47" s="101">
        <f>прил._4!K186</f>
        <v>100</v>
      </c>
      <c r="E47" s="145"/>
      <c r="F47" s="145"/>
      <c r="G47" s="145"/>
      <c r="H47" s="145"/>
      <c r="I47" s="145"/>
      <c r="J47" s="145"/>
      <c r="K47" s="145"/>
      <c r="L47" s="142"/>
    </row>
    <row r="48" spans="1:12" ht="18.75" x14ac:dyDescent="0.3">
      <c r="A48" s="357" t="s">
        <v>340</v>
      </c>
      <c r="B48" s="358" t="s">
        <v>41</v>
      </c>
      <c r="C48" s="358" t="s">
        <v>23</v>
      </c>
      <c r="D48" s="359">
        <f>D49</f>
        <v>1</v>
      </c>
      <c r="E48" s="145"/>
      <c r="F48" s="145"/>
      <c r="G48" s="145"/>
      <c r="H48" s="145"/>
      <c r="I48" s="145"/>
      <c r="J48" s="145"/>
      <c r="K48" s="145"/>
      <c r="L48" s="142"/>
    </row>
    <row r="49" spans="1:12" ht="18.75" x14ac:dyDescent="0.3">
      <c r="A49" s="355" t="s">
        <v>45</v>
      </c>
      <c r="B49" s="6">
        <v>13</v>
      </c>
      <c r="C49" s="356" t="s">
        <v>22</v>
      </c>
      <c r="D49" s="101">
        <f>прил._4!K187</f>
        <v>1</v>
      </c>
      <c r="E49" s="93"/>
      <c r="F49" s="94"/>
      <c r="K49" s="147"/>
      <c r="L49" s="142"/>
    </row>
    <row r="51" spans="1:12" ht="15" customHeight="1" x14ac:dyDescent="0.3">
      <c r="A51" s="365" t="s">
        <v>285</v>
      </c>
      <c r="B51" s="366"/>
      <c r="C51" s="366"/>
    </row>
  </sheetData>
  <mergeCells count="4">
    <mergeCell ref="A12:D12"/>
    <mergeCell ref="B10:D10"/>
    <mergeCell ref="A51:C51"/>
    <mergeCell ref="B5:D5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3"/>
  <sheetViews>
    <sheetView zoomScale="90" zoomScaleNormal="90" zoomScaleSheetLayoutView="100" workbookViewId="0">
      <selection activeCell="F5" sqref="F5:H5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261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368" t="s">
        <v>332</v>
      </c>
      <c r="D1" s="368"/>
      <c r="E1" s="368"/>
      <c r="F1" s="368"/>
      <c r="G1" s="368"/>
      <c r="H1" s="368"/>
    </row>
    <row r="2" spans="1:16" x14ac:dyDescent="0.25">
      <c r="C2" s="368" t="s">
        <v>0</v>
      </c>
      <c r="D2" s="368"/>
      <c r="E2" s="368"/>
      <c r="F2" s="368"/>
      <c r="G2" s="368"/>
      <c r="H2" s="368"/>
    </row>
    <row r="3" spans="1:16" x14ac:dyDescent="0.25">
      <c r="C3" s="368" t="s">
        <v>122</v>
      </c>
      <c r="D3" s="368"/>
      <c r="E3" s="368"/>
      <c r="F3" s="368"/>
      <c r="G3" s="368"/>
      <c r="H3" s="368"/>
    </row>
    <row r="4" spans="1:16" x14ac:dyDescent="0.25">
      <c r="C4" s="368" t="s">
        <v>2</v>
      </c>
      <c r="D4" s="368"/>
      <c r="E4" s="368"/>
      <c r="F4" s="368"/>
      <c r="G4" s="368"/>
      <c r="H4" s="368"/>
    </row>
    <row r="5" spans="1:16" ht="29.25" customHeight="1" x14ac:dyDescent="0.25">
      <c r="C5" s="367"/>
      <c r="D5" s="364"/>
      <c r="E5" s="364"/>
      <c r="F5" s="398" t="s">
        <v>360</v>
      </c>
      <c r="G5" s="399"/>
      <c r="H5" s="399"/>
    </row>
    <row r="6" spans="1:16" x14ac:dyDescent="0.25">
      <c r="B6"/>
      <c r="C6" s="368" t="s">
        <v>308</v>
      </c>
      <c r="D6" s="368"/>
      <c r="E6" s="368"/>
      <c r="F6" s="368"/>
      <c r="G6" s="368"/>
      <c r="H6" s="368"/>
    </row>
    <row r="7" spans="1:16" x14ac:dyDescent="0.25">
      <c r="C7" s="368" t="s">
        <v>0</v>
      </c>
      <c r="D7" s="368"/>
      <c r="E7" s="368"/>
      <c r="F7" s="368"/>
      <c r="G7" s="368"/>
      <c r="H7" s="368"/>
    </row>
    <row r="8" spans="1:16" x14ac:dyDescent="0.25">
      <c r="C8" s="368" t="s">
        <v>122</v>
      </c>
      <c r="D8" s="368"/>
      <c r="E8" s="368"/>
      <c r="F8" s="368"/>
      <c r="G8" s="368"/>
      <c r="H8" s="368"/>
    </row>
    <row r="9" spans="1:16" x14ac:dyDescent="0.25">
      <c r="C9" s="368" t="s">
        <v>2</v>
      </c>
      <c r="D9" s="368"/>
      <c r="E9" s="368"/>
      <c r="F9" s="368"/>
      <c r="G9" s="368"/>
      <c r="H9" s="368"/>
    </row>
    <row r="10" spans="1:16" x14ac:dyDescent="0.25">
      <c r="C10" s="368" t="s">
        <v>336</v>
      </c>
      <c r="D10" s="368"/>
      <c r="E10" s="368"/>
      <c r="F10" s="368"/>
      <c r="G10" s="368"/>
      <c r="H10" s="368"/>
    </row>
    <row r="11" spans="1:16" ht="52.5" customHeight="1" x14ac:dyDescent="0.25">
      <c r="A11" s="377" t="s">
        <v>304</v>
      </c>
      <c r="B11" s="377"/>
      <c r="C11" s="377"/>
      <c r="D11" s="377"/>
      <c r="E11" s="377"/>
      <c r="F11" s="377"/>
      <c r="G11" s="377"/>
      <c r="H11" s="377"/>
    </row>
    <row r="12" spans="1:16" x14ac:dyDescent="0.25">
      <c r="H12" s="307" t="s">
        <v>60</v>
      </c>
    </row>
    <row r="13" spans="1:16" ht="42" customHeight="1" x14ac:dyDescent="0.25">
      <c r="A13" s="17" t="s">
        <v>61</v>
      </c>
      <c r="B13" s="17" t="s">
        <v>4</v>
      </c>
      <c r="C13" s="369" t="s">
        <v>32</v>
      </c>
      <c r="D13" s="370"/>
      <c r="E13" s="370"/>
      <c r="F13" s="371"/>
      <c r="G13" s="131" t="s">
        <v>33</v>
      </c>
      <c r="H13" s="308" t="s">
        <v>158</v>
      </c>
      <c r="I13" s="44" t="s">
        <v>127</v>
      </c>
      <c r="J13" s="44" t="s">
        <v>126</v>
      </c>
    </row>
    <row r="14" spans="1:16" x14ac:dyDescent="0.25">
      <c r="A14" s="18">
        <v>1</v>
      </c>
      <c r="B14" s="18">
        <v>2</v>
      </c>
      <c r="C14" s="372">
        <v>6</v>
      </c>
      <c r="D14" s="373"/>
      <c r="E14" s="373"/>
      <c r="F14" s="374"/>
      <c r="G14" s="132">
        <v>7</v>
      </c>
      <c r="H14" s="252">
        <v>8</v>
      </c>
      <c r="L14" s="32">
        <f>H15-прил._4!K17</f>
        <v>0</v>
      </c>
    </row>
    <row r="15" spans="1:16" ht="18" customHeight="1" x14ac:dyDescent="0.25">
      <c r="A15" s="19"/>
      <c r="B15" s="115" t="s">
        <v>64</v>
      </c>
      <c r="C15" s="124"/>
      <c r="D15" s="124"/>
      <c r="E15" s="124"/>
      <c r="F15" s="124"/>
      <c r="G15" s="19"/>
      <c r="H15" s="309">
        <f>H23+H26+H31+H37+H40+H44+H49+H51+H56+H60+H65+H71+H78+H82+H86+H90+H93+H97+H116+H120+H123+H128+H132+H136+H137+H138+H143+H147+H150+H163+H166+H168+H172+H187+H196+H140+H180+H113+H124+H52</f>
        <v>37473.299999999996</v>
      </c>
      <c r="K15" s="270"/>
      <c r="L15" s="32"/>
      <c r="P15" s="32"/>
    </row>
    <row r="16" spans="1:16" s="23" customFormat="1" ht="0.75" hidden="1" customHeight="1" x14ac:dyDescent="0.2">
      <c r="A16" s="22"/>
      <c r="B16" s="120" t="s">
        <v>123</v>
      </c>
      <c r="C16" s="109" t="s">
        <v>24</v>
      </c>
      <c r="D16" s="109" t="s">
        <v>67</v>
      </c>
      <c r="E16" s="109" t="s">
        <v>23</v>
      </c>
      <c r="F16" s="109" t="s">
        <v>134</v>
      </c>
      <c r="G16" s="109"/>
      <c r="H16" s="309">
        <f>H17</f>
        <v>0</v>
      </c>
      <c r="J16" s="33"/>
      <c r="K16" s="269"/>
    </row>
    <row r="17" spans="1:11" s="23" customFormat="1" hidden="1" x14ac:dyDescent="0.25">
      <c r="A17" s="24"/>
      <c r="B17" s="119" t="s">
        <v>106</v>
      </c>
      <c r="C17" s="26" t="s">
        <v>24</v>
      </c>
      <c r="D17" s="26" t="s">
        <v>76</v>
      </c>
      <c r="E17" s="26" t="s">
        <v>23</v>
      </c>
      <c r="F17" s="26" t="s">
        <v>134</v>
      </c>
      <c r="G17" s="26"/>
      <c r="H17" s="306">
        <f>H18</f>
        <v>0</v>
      </c>
      <c r="K17" s="269"/>
    </row>
    <row r="18" spans="1:11" s="23" customFormat="1" ht="45" hidden="1" x14ac:dyDescent="0.25">
      <c r="A18" s="24"/>
      <c r="B18" s="119" t="s">
        <v>107</v>
      </c>
      <c r="C18" s="26" t="s">
        <v>24</v>
      </c>
      <c r="D18" s="26" t="s">
        <v>76</v>
      </c>
      <c r="E18" s="26" t="s">
        <v>23</v>
      </c>
      <c r="F18" s="26" t="s">
        <v>133</v>
      </c>
      <c r="G18" s="26"/>
      <c r="H18" s="306">
        <f>H19</f>
        <v>0</v>
      </c>
      <c r="K18" s="269"/>
    </row>
    <row r="19" spans="1:11" s="23" customFormat="1" ht="1.5" hidden="1" customHeight="1" x14ac:dyDescent="0.25">
      <c r="A19" s="24"/>
      <c r="B19" s="117" t="s">
        <v>81</v>
      </c>
      <c r="C19" s="26" t="s">
        <v>24</v>
      </c>
      <c r="D19" s="26" t="s">
        <v>76</v>
      </c>
      <c r="E19" s="26" t="s">
        <v>23</v>
      </c>
      <c r="F19" s="26" t="s">
        <v>133</v>
      </c>
      <c r="G19" s="26" t="s">
        <v>82</v>
      </c>
      <c r="H19" s="306">
        <v>0</v>
      </c>
      <c r="K19" s="269"/>
    </row>
    <row r="20" spans="1:11" s="23" customFormat="1" ht="42.75" x14ac:dyDescent="0.2">
      <c r="A20" s="22"/>
      <c r="B20" s="120" t="s">
        <v>245</v>
      </c>
      <c r="C20" s="109" t="s">
        <v>24</v>
      </c>
      <c r="D20" s="109" t="s">
        <v>67</v>
      </c>
      <c r="E20" s="109" t="s">
        <v>23</v>
      </c>
      <c r="F20" s="109" t="s">
        <v>134</v>
      </c>
      <c r="G20" s="109"/>
      <c r="H20" s="309">
        <f>H21</f>
        <v>0</v>
      </c>
      <c r="K20" s="269"/>
    </row>
    <row r="21" spans="1:11" x14ac:dyDescent="0.25">
      <c r="A21" s="24"/>
      <c r="B21" s="21" t="s">
        <v>106</v>
      </c>
      <c r="C21" s="26" t="s">
        <v>24</v>
      </c>
      <c r="D21" s="26" t="s">
        <v>76</v>
      </c>
      <c r="E21" s="26" t="s">
        <v>23</v>
      </c>
      <c r="F21" s="26" t="s">
        <v>134</v>
      </c>
      <c r="G21" s="26"/>
      <c r="H21" s="306">
        <f>H23</f>
        <v>0</v>
      </c>
      <c r="K21" s="261"/>
    </row>
    <row r="22" spans="1:11" ht="44.25" customHeight="1" x14ac:dyDescent="0.25">
      <c r="A22" s="24"/>
      <c r="B22" s="118" t="s">
        <v>169</v>
      </c>
      <c r="C22" s="26" t="s">
        <v>24</v>
      </c>
      <c r="D22" s="26" t="s">
        <v>76</v>
      </c>
      <c r="E22" s="26" t="s">
        <v>23</v>
      </c>
      <c r="F22" s="26" t="s">
        <v>133</v>
      </c>
      <c r="G22" s="26"/>
      <c r="H22" s="306">
        <f>H23</f>
        <v>0</v>
      </c>
      <c r="K22" s="261"/>
    </row>
    <row r="23" spans="1:11" ht="33.75" customHeight="1" x14ac:dyDescent="0.25">
      <c r="A23" s="24"/>
      <c r="B23" s="118" t="s">
        <v>81</v>
      </c>
      <c r="C23" s="26" t="s">
        <v>24</v>
      </c>
      <c r="D23" s="26" t="s">
        <v>76</v>
      </c>
      <c r="E23" s="26" t="s">
        <v>23</v>
      </c>
      <c r="F23" s="26" t="s">
        <v>133</v>
      </c>
      <c r="G23" s="26" t="s">
        <v>82</v>
      </c>
      <c r="H23" s="306">
        <f>прил._4!K104</f>
        <v>0</v>
      </c>
      <c r="K23" s="270"/>
    </row>
    <row r="24" spans="1:11" s="23" customFormat="1" ht="57" x14ac:dyDescent="0.2">
      <c r="A24" s="22"/>
      <c r="B24" s="120" t="s">
        <v>246</v>
      </c>
      <c r="C24" s="109" t="s">
        <v>25</v>
      </c>
      <c r="D24" s="109" t="s">
        <v>67</v>
      </c>
      <c r="E24" s="109" t="s">
        <v>23</v>
      </c>
      <c r="F24" s="109" t="s">
        <v>134</v>
      </c>
      <c r="G24" s="109"/>
      <c r="H24" s="309">
        <f>H25+H29</f>
        <v>5628.4000000000005</v>
      </c>
      <c r="K24" s="269"/>
    </row>
    <row r="25" spans="1:11" ht="39" customHeight="1" x14ac:dyDescent="0.25">
      <c r="A25" s="24"/>
      <c r="B25" s="117" t="s">
        <v>247</v>
      </c>
      <c r="C25" s="26" t="s">
        <v>25</v>
      </c>
      <c r="D25" s="26" t="s">
        <v>76</v>
      </c>
      <c r="E25" s="26" t="s">
        <v>23</v>
      </c>
      <c r="F25" s="26" t="s">
        <v>134</v>
      </c>
      <c r="G25" s="26"/>
      <c r="H25" s="306">
        <f>H26</f>
        <v>5265.8</v>
      </c>
      <c r="K25" s="261"/>
    </row>
    <row r="26" spans="1:11" ht="30" x14ac:dyDescent="0.25">
      <c r="A26" s="24"/>
      <c r="B26" s="119" t="str">
        <f>прил._4!B107</f>
        <v>Подпрограмма "Мероприятия, финансируемые за счет средств дорожного фонда"</v>
      </c>
      <c r="C26" s="26" t="s">
        <v>25</v>
      </c>
      <c r="D26" s="26" t="s">
        <v>76</v>
      </c>
      <c r="E26" s="26" t="s">
        <v>23</v>
      </c>
      <c r="F26" s="26" t="s">
        <v>135</v>
      </c>
      <c r="G26" s="26"/>
      <c r="H26" s="306">
        <f>H27+H28</f>
        <v>5265.8</v>
      </c>
      <c r="K26" s="261"/>
    </row>
    <row r="27" spans="1:11" s="31" customFormat="1" ht="28.5" customHeight="1" x14ac:dyDescent="0.25">
      <c r="A27" s="24"/>
      <c r="B27" s="118" t="s">
        <v>81</v>
      </c>
      <c r="C27" s="26" t="s">
        <v>25</v>
      </c>
      <c r="D27" s="26" t="s">
        <v>76</v>
      </c>
      <c r="E27" s="26" t="s">
        <v>23</v>
      </c>
      <c r="F27" s="26" t="s">
        <v>135</v>
      </c>
      <c r="G27" s="26" t="s">
        <v>82</v>
      </c>
      <c r="H27" s="306">
        <f>прил._4!K108</f>
        <v>5229.8</v>
      </c>
      <c r="K27" s="261"/>
    </row>
    <row r="28" spans="1:11" s="31" customFormat="1" ht="45" customHeight="1" x14ac:dyDescent="0.25">
      <c r="A28" s="24"/>
      <c r="B28" s="118" t="s">
        <v>335</v>
      </c>
      <c r="C28" s="26" t="s">
        <v>25</v>
      </c>
      <c r="D28" s="26" t="s">
        <v>76</v>
      </c>
      <c r="E28" s="26" t="s">
        <v>23</v>
      </c>
      <c r="F28" s="26" t="s">
        <v>135</v>
      </c>
      <c r="G28" s="26" t="s">
        <v>334</v>
      </c>
      <c r="H28" s="306">
        <f>прил._4!K109</f>
        <v>36</v>
      </c>
      <c r="K28" s="261"/>
    </row>
    <row r="29" spans="1:11" s="31" customFormat="1" ht="28.5" customHeight="1" x14ac:dyDescent="0.25">
      <c r="A29" s="24"/>
      <c r="B29" s="176" t="s">
        <v>295</v>
      </c>
      <c r="C29" s="231" t="s">
        <v>25</v>
      </c>
      <c r="D29" s="231" t="s">
        <v>69</v>
      </c>
      <c r="E29" s="231" t="s">
        <v>23</v>
      </c>
      <c r="F29" s="231" t="s">
        <v>134</v>
      </c>
      <c r="G29" s="231"/>
      <c r="H29" s="306">
        <f>H30</f>
        <v>362.6</v>
      </c>
      <c r="K29" s="261"/>
    </row>
    <row r="30" spans="1:11" s="31" customFormat="1" ht="28.5" customHeight="1" x14ac:dyDescent="0.25">
      <c r="A30" s="24"/>
      <c r="B30" s="176" t="s">
        <v>294</v>
      </c>
      <c r="C30" s="231" t="s">
        <v>25</v>
      </c>
      <c r="D30" s="231" t="s">
        <v>69</v>
      </c>
      <c r="E30" s="231" t="s">
        <v>23</v>
      </c>
      <c r="F30" s="231" t="s">
        <v>135</v>
      </c>
      <c r="G30" s="231"/>
      <c r="H30" s="306">
        <f>H31</f>
        <v>362.6</v>
      </c>
      <c r="K30" s="261"/>
    </row>
    <row r="31" spans="1:11" s="31" customFormat="1" ht="28.5" customHeight="1" x14ac:dyDescent="0.25">
      <c r="A31" s="24"/>
      <c r="B31" s="176" t="s">
        <v>81</v>
      </c>
      <c r="C31" s="231" t="s">
        <v>25</v>
      </c>
      <c r="D31" s="231" t="s">
        <v>69</v>
      </c>
      <c r="E31" s="231" t="s">
        <v>23</v>
      </c>
      <c r="F31" s="231" t="s">
        <v>135</v>
      </c>
      <c r="G31" s="231" t="s">
        <v>82</v>
      </c>
      <c r="H31" s="306">
        <f>прил._4!K112</f>
        <v>362.6</v>
      </c>
      <c r="K31" s="261"/>
    </row>
    <row r="32" spans="1:11" s="31" customFormat="1" ht="57" customHeight="1" x14ac:dyDescent="0.25">
      <c r="A32" s="22"/>
      <c r="B32" s="120" t="str">
        <f>прил._4!B83</f>
        <v xml:space="preserve">Муниципальная программа "Обеспечение безопасности и развитие казачества </v>
      </c>
      <c r="C32" s="109" t="s">
        <v>30</v>
      </c>
      <c r="D32" s="109" t="s">
        <v>67</v>
      </c>
      <c r="E32" s="109" t="s">
        <v>23</v>
      </c>
      <c r="F32" s="109" t="s">
        <v>134</v>
      </c>
      <c r="G32" s="109"/>
      <c r="H32" s="309">
        <f>H42+H37+H39</f>
        <v>45</v>
      </c>
      <c r="K32" s="261"/>
    </row>
    <row r="33" spans="1:11" s="31" customFormat="1" ht="48" customHeight="1" x14ac:dyDescent="0.25">
      <c r="A33" s="24"/>
      <c r="B33" s="119" t="s">
        <v>174</v>
      </c>
      <c r="C33" s="26" t="s">
        <v>30</v>
      </c>
      <c r="D33" s="26" t="s">
        <v>76</v>
      </c>
      <c r="E33" s="26" t="s">
        <v>23</v>
      </c>
      <c r="F33" s="26" t="s">
        <v>134</v>
      </c>
      <c r="G33" s="26"/>
      <c r="H33" s="306">
        <f>H36</f>
        <v>20</v>
      </c>
      <c r="K33" s="261"/>
    </row>
    <row r="34" spans="1:11" ht="17.25" hidden="1" customHeight="1" x14ac:dyDescent="0.25">
      <c r="A34" s="24"/>
      <c r="B34" s="21" t="s">
        <v>51</v>
      </c>
      <c r="C34" s="26" t="s">
        <v>30</v>
      </c>
      <c r="D34" s="26" t="s">
        <v>76</v>
      </c>
      <c r="E34" s="26"/>
      <c r="F34" s="26" t="s">
        <v>154</v>
      </c>
      <c r="G34" s="26"/>
      <c r="H34" s="306"/>
      <c r="K34" s="261"/>
    </row>
    <row r="35" spans="1:11" ht="28.5" hidden="1" customHeight="1" x14ac:dyDescent="0.25">
      <c r="A35" s="24"/>
      <c r="B35" s="21" t="s">
        <v>81</v>
      </c>
      <c r="C35" s="26" t="s">
        <v>30</v>
      </c>
      <c r="D35" s="26" t="s">
        <v>76</v>
      </c>
      <c r="E35" s="26"/>
      <c r="F35" s="26" t="s">
        <v>154</v>
      </c>
      <c r="G35" s="26" t="s">
        <v>82</v>
      </c>
      <c r="H35" s="306"/>
      <c r="K35" s="261"/>
    </row>
    <row r="36" spans="1:11" ht="95.25" customHeight="1" x14ac:dyDescent="0.25">
      <c r="A36" s="24"/>
      <c r="B36" s="118" t="str">
        <f>прил._4!B85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36" s="26" t="s">
        <v>30</v>
      </c>
      <c r="D36" s="26" t="s">
        <v>76</v>
      </c>
      <c r="E36" s="26" t="s">
        <v>23</v>
      </c>
      <c r="F36" s="26" t="s">
        <v>154</v>
      </c>
      <c r="G36" s="26"/>
      <c r="H36" s="306">
        <f>H37</f>
        <v>20</v>
      </c>
      <c r="K36" s="261"/>
    </row>
    <row r="37" spans="1:11" ht="30" customHeight="1" x14ac:dyDescent="0.25">
      <c r="A37" s="24"/>
      <c r="B37" s="118" t="s">
        <v>81</v>
      </c>
      <c r="C37" s="26" t="s">
        <v>30</v>
      </c>
      <c r="D37" s="26" t="s">
        <v>76</v>
      </c>
      <c r="E37" s="26" t="s">
        <v>23</v>
      </c>
      <c r="F37" s="26" t="s">
        <v>154</v>
      </c>
      <c r="G37" s="26" t="s">
        <v>82</v>
      </c>
      <c r="H37" s="306">
        <f>прил._4!K86</f>
        <v>20</v>
      </c>
      <c r="K37" s="261"/>
    </row>
    <row r="38" spans="1:11" ht="30" customHeight="1" x14ac:dyDescent="0.25">
      <c r="A38" s="24"/>
      <c r="B38" s="83" t="s">
        <v>269</v>
      </c>
      <c r="C38" s="26" t="s">
        <v>30</v>
      </c>
      <c r="D38" s="26" t="s">
        <v>89</v>
      </c>
      <c r="E38" s="26" t="s">
        <v>23</v>
      </c>
      <c r="F38" s="26" t="s">
        <v>134</v>
      </c>
      <c r="G38" s="26"/>
      <c r="H38" s="242">
        <v>5</v>
      </c>
      <c r="K38" s="261"/>
    </row>
    <row r="39" spans="1:11" ht="54.75" customHeight="1" x14ac:dyDescent="0.25">
      <c r="A39" s="24"/>
      <c r="B39" s="83" t="s">
        <v>270</v>
      </c>
      <c r="C39" s="26" t="s">
        <v>30</v>
      </c>
      <c r="D39" s="26" t="s">
        <v>89</v>
      </c>
      <c r="E39" s="26" t="s">
        <v>23</v>
      </c>
      <c r="F39" s="26" t="s">
        <v>271</v>
      </c>
      <c r="G39" s="26"/>
      <c r="H39" s="242">
        <v>5</v>
      </c>
      <c r="K39" s="261"/>
    </row>
    <row r="40" spans="1:11" ht="30" customHeight="1" x14ac:dyDescent="0.25">
      <c r="A40" s="24"/>
      <c r="B40" s="83" t="s">
        <v>81</v>
      </c>
      <c r="C40" s="26" t="s">
        <v>30</v>
      </c>
      <c r="D40" s="26" t="s">
        <v>89</v>
      </c>
      <c r="E40" s="26" t="s">
        <v>23</v>
      </c>
      <c r="F40" s="26" t="s">
        <v>271</v>
      </c>
      <c r="G40" s="26" t="s">
        <v>82</v>
      </c>
      <c r="H40" s="242">
        <f>прил._4!K94</f>
        <v>0</v>
      </c>
      <c r="K40" s="261"/>
    </row>
    <row r="41" spans="1:11" ht="63.75" customHeight="1" x14ac:dyDescent="0.25">
      <c r="A41" s="24"/>
      <c r="B41" s="28" t="str">
        <f>прил._4!B95</f>
        <v>Муниципальная программа "Обеспечение безопасности и развитие казачества в Новодмитриевском сельском поселении на 2021-2023 годы"</v>
      </c>
      <c r="C41" s="26" t="s">
        <v>30</v>
      </c>
      <c r="D41" s="26" t="s">
        <v>67</v>
      </c>
      <c r="E41" s="26" t="s">
        <v>23</v>
      </c>
      <c r="F41" s="26" t="s">
        <v>134</v>
      </c>
      <c r="G41" s="26"/>
      <c r="H41" s="306">
        <f>H44</f>
        <v>20</v>
      </c>
      <c r="K41" s="261"/>
    </row>
    <row r="42" spans="1:11" ht="17.25" customHeight="1" x14ac:dyDescent="0.25">
      <c r="A42" s="24"/>
      <c r="B42" s="117" t="s">
        <v>96</v>
      </c>
      <c r="C42" s="26" t="s">
        <v>30</v>
      </c>
      <c r="D42" s="26" t="s">
        <v>91</v>
      </c>
      <c r="E42" s="26" t="s">
        <v>23</v>
      </c>
      <c r="F42" s="26" t="s">
        <v>134</v>
      </c>
      <c r="G42" s="26"/>
      <c r="H42" s="306">
        <v>20</v>
      </c>
      <c r="K42" s="261"/>
    </row>
    <row r="43" spans="1:11" ht="29.25" customHeight="1" x14ac:dyDescent="0.25">
      <c r="A43" s="24"/>
      <c r="B43" s="117" t="str">
        <f>прил._4!B97</f>
        <v>Подпрограмма "Поддержка и развитие Кубанского казачества"</v>
      </c>
      <c r="C43" s="26" t="s">
        <v>30</v>
      </c>
      <c r="D43" s="26" t="s">
        <v>91</v>
      </c>
      <c r="E43" s="26" t="s">
        <v>23</v>
      </c>
      <c r="F43" s="26" t="s">
        <v>155</v>
      </c>
      <c r="G43" s="26"/>
      <c r="H43" s="306">
        <v>20</v>
      </c>
      <c r="K43" s="261"/>
    </row>
    <row r="44" spans="1:11" ht="43.5" customHeight="1" x14ac:dyDescent="0.25">
      <c r="A44" s="24"/>
      <c r="B44" s="279" t="s">
        <v>248</v>
      </c>
      <c r="C44" s="26" t="s">
        <v>30</v>
      </c>
      <c r="D44" s="26" t="s">
        <v>91</v>
      </c>
      <c r="E44" s="26" t="s">
        <v>23</v>
      </c>
      <c r="F44" s="26" t="s">
        <v>155</v>
      </c>
      <c r="G44" s="26" t="s">
        <v>113</v>
      </c>
      <c r="H44" s="306">
        <f>прил._4!K98</f>
        <v>20</v>
      </c>
      <c r="K44" s="261"/>
    </row>
    <row r="45" spans="1:11" ht="45" customHeight="1" x14ac:dyDescent="0.25">
      <c r="A45" s="22"/>
      <c r="B45" s="120" t="str">
        <f>прил._4!B152</f>
        <v>Муниципальная программа "Развитие культуры на 2021-2023 годы  в Новодмитриевском сельском поселении"</v>
      </c>
      <c r="C45" s="109" t="s">
        <v>28</v>
      </c>
      <c r="D45" s="109" t="s">
        <v>67</v>
      </c>
      <c r="E45" s="109" t="s">
        <v>23</v>
      </c>
      <c r="F45" s="109" t="s">
        <v>134</v>
      </c>
      <c r="G45" s="109"/>
      <c r="H45" s="309">
        <f>H47+H54</f>
        <v>7284</v>
      </c>
      <c r="K45" s="261"/>
    </row>
    <row r="46" spans="1:11" ht="15.75" customHeight="1" x14ac:dyDescent="0.25">
      <c r="A46" s="24"/>
      <c r="B46" s="134" t="s">
        <v>165</v>
      </c>
      <c r="C46" s="26" t="s">
        <v>28</v>
      </c>
      <c r="D46" s="26" t="s">
        <v>76</v>
      </c>
      <c r="E46" s="26" t="s">
        <v>23</v>
      </c>
      <c r="F46" s="26" t="s">
        <v>134</v>
      </c>
      <c r="G46" s="26"/>
      <c r="H46" s="306">
        <f>H47</f>
        <v>7264</v>
      </c>
      <c r="K46" s="261"/>
    </row>
    <row r="47" spans="1:11" ht="29.25" customHeight="1" x14ac:dyDescent="0.25">
      <c r="A47" s="29"/>
      <c r="B47" s="134" t="s">
        <v>114</v>
      </c>
      <c r="C47" s="26" t="s">
        <v>28</v>
      </c>
      <c r="D47" s="26" t="s">
        <v>76</v>
      </c>
      <c r="E47" s="26" t="s">
        <v>30</v>
      </c>
      <c r="F47" s="26" t="s">
        <v>134</v>
      </c>
      <c r="G47" s="26"/>
      <c r="H47" s="306">
        <f>H51+H48+H52</f>
        <v>7264</v>
      </c>
      <c r="K47" s="261"/>
    </row>
    <row r="48" spans="1:11" ht="29.25" customHeight="1" x14ac:dyDescent="0.25">
      <c r="A48" s="29"/>
      <c r="B48" s="158" t="s">
        <v>298</v>
      </c>
      <c r="C48" s="26" t="s">
        <v>28</v>
      </c>
      <c r="D48" s="26" t="s">
        <v>76</v>
      </c>
      <c r="E48" s="26" t="s">
        <v>30</v>
      </c>
      <c r="F48" s="26" t="s">
        <v>293</v>
      </c>
      <c r="G48" s="26"/>
      <c r="H48" s="306">
        <f>H49</f>
        <v>2174</v>
      </c>
      <c r="K48" s="261"/>
    </row>
    <row r="49" spans="1:11" ht="29.25" customHeight="1" x14ac:dyDescent="0.25">
      <c r="A49" s="29"/>
      <c r="B49" s="158" t="s">
        <v>292</v>
      </c>
      <c r="C49" s="26" t="s">
        <v>28</v>
      </c>
      <c r="D49" s="26" t="s">
        <v>76</v>
      </c>
      <c r="E49" s="26" t="s">
        <v>30</v>
      </c>
      <c r="F49" s="26" t="s">
        <v>293</v>
      </c>
      <c r="G49" s="26" t="s">
        <v>113</v>
      </c>
      <c r="H49" s="306">
        <f>прил._4!K156</f>
        <v>2174</v>
      </c>
      <c r="K49" s="261"/>
    </row>
    <row r="50" spans="1:11" ht="48" customHeight="1" x14ac:dyDescent="0.25">
      <c r="A50" s="29"/>
      <c r="B50" s="134" t="str">
        <f>прил._4!B157</f>
        <v>Подпрограмма "Расходы на обеспечение деятельности (оказание услуг) муниципальных учреждений"</v>
      </c>
      <c r="C50" s="26" t="s">
        <v>28</v>
      </c>
      <c r="D50" s="26" t="s">
        <v>76</v>
      </c>
      <c r="E50" s="26" t="s">
        <v>30</v>
      </c>
      <c r="F50" s="26" t="s">
        <v>136</v>
      </c>
      <c r="G50" s="26"/>
      <c r="H50" s="306">
        <f>H51</f>
        <v>4920</v>
      </c>
      <c r="K50" s="261"/>
    </row>
    <row r="51" spans="1:11" ht="45.75" customHeight="1" x14ac:dyDescent="0.25">
      <c r="A51" s="29"/>
      <c r="B51" s="134" t="s">
        <v>160</v>
      </c>
      <c r="C51" s="26" t="s">
        <v>28</v>
      </c>
      <c r="D51" s="26" t="s">
        <v>76</v>
      </c>
      <c r="E51" s="26" t="s">
        <v>30</v>
      </c>
      <c r="F51" s="26" t="s">
        <v>136</v>
      </c>
      <c r="G51" s="26" t="s">
        <v>113</v>
      </c>
      <c r="H51" s="306">
        <f>прил._4!K158</f>
        <v>4920</v>
      </c>
      <c r="K51" s="261"/>
    </row>
    <row r="52" spans="1:11" ht="45.75" customHeight="1" x14ac:dyDescent="0.25">
      <c r="A52" s="29"/>
      <c r="B52" s="286" t="s">
        <v>177</v>
      </c>
      <c r="C52" s="26" t="s">
        <v>28</v>
      </c>
      <c r="D52" s="26" t="s">
        <v>76</v>
      </c>
      <c r="E52" s="26" t="s">
        <v>30</v>
      </c>
      <c r="F52" s="26" t="s">
        <v>358</v>
      </c>
      <c r="G52" s="26"/>
      <c r="H52" s="306">
        <f>H53</f>
        <v>170</v>
      </c>
      <c r="K52" s="261"/>
    </row>
    <row r="53" spans="1:11" ht="45.75" customHeight="1" x14ac:dyDescent="0.25">
      <c r="A53" s="29"/>
      <c r="B53" s="43" t="s">
        <v>112</v>
      </c>
      <c r="C53" s="26" t="s">
        <v>28</v>
      </c>
      <c r="D53" s="26" t="s">
        <v>76</v>
      </c>
      <c r="E53" s="26" t="s">
        <v>30</v>
      </c>
      <c r="F53" s="26" t="s">
        <v>358</v>
      </c>
      <c r="G53" s="26" t="s">
        <v>113</v>
      </c>
      <c r="H53" s="306">
        <f>прил._4!K160</f>
        <v>170</v>
      </c>
      <c r="K53" s="261"/>
    </row>
    <row r="54" spans="1:11" ht="28.5" customHeight="1" x14ac:dyDescent="0.25">
      <c r="A54" s="24"/>
      <c r="B54" s="119" t="s">
        <v>115</v>
      </c>
      <c r="C54" s="26" t="s">
        <v>28</v>
      </c>
      <c r="D54" s="26" t="s">
        <v>76</v>
      </c>
      <c r="E54" s="26" t="s">
        <v>31</v>
      </c>
      <c r="F54" s="26" t="s">
        <v>134</v>
      </c>
      <c r="G54" s="26"/>
      <c r="H54" s="306">
        <f>H56</f>
        <v>20</v>
      </c>
      <c r="K54" s="261"/>
    </row>
    <row r="55" spans="1:11" ht="30.75" customHeight="1" x14ac:dyDescent="0.25">
      <c r="A55" s="24"/>
      <c r="B55" s="21" t="str">
        <f>прил._4!B162</f>
        <v>Мероприятия в сфере сохранения и развития культуры</v>
      </c>
      <c r="C55" s="26" t="s">
        <v>28</v>
      </c>
      <c r="D55" s="26" t="s">
        <v>76</v>
      </c>
      <c r="E55" s="26" t="s">
        <v>31</v>
      </c>
      <c r="F55" s="26" t="s">
        <v>137</v>
      </c>
      <c r="G55" s="26"/>
      <c r="H55" s="306">
        <f>H56</f>
        <v>20</v>
      </c>
      <c r="K55" s="261"/>
    </row>
    <row r="56" spans="1:11" ht="34.5" customHeight="1" x14ac:dyDescent="0.25">
      <c r="A56" s="24"/>
      <c r="B56" s="117" t="s">
        <v>81</v>
      </c>
      <c r="C56" s="26" t="s">
        <v>28</v>
      </c>
      <c r="D56" s="26" t="s">
        <v>76</v>
      </c>
      <c r="E56" s="26" t="s">
        <v>31</v>
      </c>
      <c r="F56" s="26" t="s">
        <v>137</v>
      </c>
      <c r="G56" s="26" t="s">
        <v>82</v>
      </c>
      <c r="H56" s="306">
        <f>прил._4!K163</f>
        <v>20</v>
      </c>
      <c r="K56" s="261"/>
    </row>
    <row r="57" spans="1:11" ht="56.25" customHeight="1" x14ac:dyDescent="0.25">
      <c r="A57" s="24"/>
      <c r="B57" s="120" t="str">
        <f>прил._4!B177</f>
        <v>Муниципальная программа "Развитие физической культуры и спорта в Новодмитриевском сельском поселении Северского района</v>
      </c>
      <c r="C57" s="109" t="s">
        <v>31</v>
      </c>
      <c r="D57" s="109" t="s">
        <v>76</v>
      </c>
      <c r="E57" s="109" t="s">
        <v>26</v>
      </c>
      <c r="F57" s="109" t="s">
        <v>134</v>
      </c>
      <c r="G57" s="109"/>
      <c r="H57" s="309">
        <f>H58</f>
        <v>267.39999999999998</v>
      </c>
      <c r="K57" s="261"/>
    </row>
    <row r="58" spans="1:11" ht="29.25" customHeight="1" x14ac:dyDescent="0.25">
      <c r="A58" s="24"/>
      <c r="B58" s="21" t="s">
        <v>120</v>
      </c>
      <c r="C58" s="26" t="s">
        <v>31</v>
      </c>
      <c r="D58" s="26" t="s">
        <v>76</v>
      </c>
      <c r="E58" s="26" t="s">
        <v>26</v>
      </c>
      <c r="F58" s="26" t="s">
        <v>68</v>
      </c>
      <c r="G58" s="26"/>
      <c r="H58" s="306">
        <f>H59</f>
        <v>267.39999999999998</v>
      </c>
      <c r="K58" s="261"/>
    </row>
    <row r="59" spans="1:11" ht="29.25" customHeight="1" x14ac:dyDescent="0.25">
      <c r="A59" s="24"/>
      <c r="B59" s="21" t="s">
        <v>120</v>
      </c>
      <c r="C59" s="26" t="s">
        <v>31</v>
      </c>
      <c r="D59" s="26" t="s">
        <v>76</v>
      </c>
      <c r="E59" s="26" t="s">
        <v>26</v>
      </c>
      <c r="F59" s="26" t="s">
        <v>138</v>
      </c>
      <c r="G59" s="26"/>
      <c r="H59" s="306">
        <f>H60</f>
        <v>267.39999999999998</v>
      </c>
      <c r="K59" s="261"/>
    </row>
    <row r="60" spans="1:11" ht="75" customHeight="1" x14ac:dyDescent="0.25">
      <c r="A60" s="24"/>
      <c r="B60" s="20" t="s">
        <v>77</v>
      </c>
      <c r="C60" s="26" t="s">
        <v>31</v>
      </c>
      <c r="D60" s="26" t="s">
        <v>76</v>
      </c>
      <c r="E60" s="26" t="s">
        <v>26</v>
      </c>
      <c r="F60" s="26" t="s">
        <v>138</v>
      </c>
      <c r="G60" s="26" t="s">
        <v>78</v>
      </c>
      <c r="H60" s="306">
        <f>прил._4!K180</f>
        <v>267.39999999999998</v>
      </c>
      <c r="K60" s="261"/>
    </row>
    <row r="61" spans="1:11" ht="49.5" customHeight="1" x14ac:dyDescent="0.25">
      <c r="A61" s="22"/>
      <c r="B61" s="120" t="str">
        <f>прил._4!B146</f>
        <v xml:space="preserve">Муниципальная программа "Молодежь Новодмитриевского сельского поселения Северского района на 2021-2023 годы  </v>
      </c>
      <c r="C61" s="109" t="s">
        <v>100</v>
      </c>
      <c r="D61" s="109" t="s">
        <v>67</v>
      </c>
      <c r="E61" s="109" t="s">
        <v>23</v>
      </c>
      <c r="F61" s="109" t="s">
        <v>134</v>
      </c>
      <c r="G61" s="109"/>
      <c r="H61" s="309">
        <f>H65</f>
        <v>10</v>
      </c>
      <c r="I61" s="35"/>
      <c r="J61" s="35"/>
      <c r="K61" s="261"/>
    </row>
    <row r="62" spans="1:11" ht="37.5" customHeight="1" x14ac:dyDescent="0.25">
      <c r="A62" s="24"/>
      <c r="B62" s="151" t="s">
        <v>250</v>
      </c>
      <c r="C62" s="39" t="s">
        <v>100</v>
      </c>
      <c r="D62" s="39" t="s">
        <v>76</v>
      </c>
      <c r="E62" s="39" t="s">
        <v>23</v>
      </c>
      <c r="F62" s="39" t="s">
        <v>134</v>
      </c>
      <c r="G62" s="26"/>
      <c r="H62" s="306">
        <f>H63</f>
        <v>10</v>
      </c>
      <c r="I62" s="35"/>
      <c r="J62" s="35"/>
      <c r="K62" s="261"/>
    </row>
    <row r="63" spans="1:11" ht="48.75" customHeight="1" x14ac:dyDescent="0.25">
      <c r="A63" s="24"/>
      <c r="B63" s="37" t="s">
        <v>164</v>
      </c>
      <c r="C63" s="39" t="s">
        <v>100</v>
      </c>
      <c r="D63" s="39" t="s">
        <v>76</v>
      </c>
      <c r="E63" s="39" t="s">
        <v>22</v>
      </c>
      <c r="F63" s="39" t="s">
        <v>134</v>
      </c>
      <c r="G63" s="26"/>
      <c r="H63" s="306">
        <f>H64</f>
        <v>10</v>
      </c>
      <c r="I63" s="35"/>
      <c r="J63" s="35"/>
      <c r="K63" s="261"/>
    </row>
    <row r="64" spans="1:11" ht="30" customHeight="1" x14ac:dyDescent="0.25">
      <c r="A64" s="24"/>
      <c r="B64" s="80" t="s">
        <v>36</v>
      </c>
      <c r="C64" s="39" t="s">
        <v>100</v>
      </c>
      <c r="D64" s="39" t="s">
        <v>76</v>
      </c>
      <c r="E64" s="39" t="s">
        <v>22</v>
      </c>
      <c r="F64" s="39" t="s">
        <v>139</v>
      </c>
      <c r="G64" s="26"/>
      <c r="H64" s="306">
        <f>H65</f>
        <v>10</v>
      </c>
      <c r="I64" s="35"/>
      <c r="J64" s="35"/>
      <c r="K64" s="261"/>
    </row>
    <row r="65" spans="1:11" ht="29.25" customHeight="1" x14ac:dyDescent="0.25">
      <c r="A65" s="22"/>
      <c r="B65" s="80" t="s">
        <v>81</v>
      </c>
      <c r="C65" s="39" t="s">
        <v>100</v>
      </c>
      <c r="D65" s="39" t="s">
        <v>76</v>
      </c>
      <c r="E65" s="39" t="s">
        <v>22</v>
      </c>
      <c r="F65" s="39" t="s">
        <v>139</v>
      </c>
      <c r="G65" s="26" t="s">
        <v>82</v>
      </c>
      <c r="H65" s="306">
        <f>прил._4!K149</f>
        <v>10</v>
      </c>
      <c r="I65" s="35"/>
      <c r="J65" s="35"/>
      <c r="K65" s="261"/>
    </row>
    <row r="66" spans="1:11" ht="30" hidden="1" x14ac:dyDescent="0.25">
      <c r="A66" s="24"/>
      <c r="B66" s="28" t="s">
        <v>81</v>
      </c>
      <c r="C66" s="26" t="s">
        <v>100</v>
      </c>
      <c r="D66" s="26" t="s">
        <v>76</v>
      </c>
      <c r="E66" s="26" t="s">
        <v>24</v>
      </c>
      <c r="F66" s="26" t="s">
        <v>139</v>
      </c>
      <c r="G66" s="26" t="s">
        <v>78</v>
      </c>
      <c r="H66" s="306"/>
      <c r="I66" s="35"/>
      <c r="J66" s="35"/>
      <c r="K66" s="261"/>
    </row>
    <row r="67" spans="1:11" ht="21" hidden="1" customHeight="1" x14ac:dyDescent="0.25">
      <c r="A67" s="24"/>
      <c r="B67" s="117" t="s">
        <v>81</v>
      </c>
      <c r="C67" s="26" t="s">
        <v>100</v>
      </c>
      <c r="D67" s="26" t="s">
        <v>76</v>
      </c>
      <c r="E67" s="26" t="s">
        <v>24</v>
      </c>
      <c r="F67" s="26" t="s">
        <v>139</v>
      </c>
      <c r="G67" s="26" t="s">
        <v>82</v>
      </c>
      <c r="H67" s="306"/>
      <c r="I67" s="35">
        <v>0</v>
      </c>
      <c r="J67" s="35">
        <v>0</v>
      </c>
      <c r="K67" s="261"/>
    </row>
    <row r="68" spans="1:11" ht="60" customHeight="1" x14ac:dyDescent="0.25">
      <c r="A68" s="29"/>
      <c r="B68" s="120" t="str">
        <f>прил._4!B63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68" s="109" t="s">
        <v>42</v>
      </c>
      <c r="D68" s="109" t="s">
        <v>67</v>
      </c>
      <c r="E68" s="109" t="s">
        <v>23</v>
      </c>
      <c r="F68" s="109" t="s">
        <v>134</v>
      </c>
      <c r="G68" s="111"/>
      <c r="H68" s="309">
        <f>H69</f>
        <v>0</v>
      </c>
      <c r="K68" s="261"/>
    </row>
    <row r="69" spans="1:11" ht="27.75" customHeight="1" x14ac:dyDescent="0.25">
      <c r="A69" s="29"/>
      <c r="B69" s="119" t="s">
        <v>93</v>
      </c>
      <c r="C69" s="26" t="s">
        <v>42</v>
      </c>
      <c r="D69" s="26" t="s">
        <v>76</v>
      </c>
      <c r="E69" s="26" t="s">
        <v>23</v>
      </c>
      <c r="F69" s="26" t="s">
        <v>134</v>
      </c>
      <c r="G69" s="30"/>
      <c r="H69" s="306">
        <f>H70</f>
        <v>0</v>
      </c>
      <c r="K69" s="261"/>
    </row>
    <row r="70" spans="1:11" ht="33.75" customHeight="1" x14ac:dyDescent="0.25">
      <c r="A70" s="29"/>
      <c r="B70" s="119" t="s">
        <v>94</v>
      </c>
      <c r="C70" s="26" t="s">
        <v>42</v>
      </c>
      <c r="D70" s="26" t="s">
        <v>76</v>
      </c>
      <c r="E70" s="26" t="s">
        <v>23</v>
      </c>
      <c r="F70" s="26" t="s">
        <v>140</v>
      </c>
      <c r="G70" s="30"/>
      <c r="H70" s="306">
        <f>H71</f>
        <v>0</v>
      </c>
      <c r="K70" s="261"/>
    </row>
    <row r="71" spans="1:11" ht="28.5" customHeight="1" x14ac:dyDescent="0.25">
      <c r="A71" s="29"/>
      <c r="B71" s="21" t="str">
        <f>прил._4!B66</f>
        <v>Социальное обеспечение и иные выплаты населению</v>
      </c>
      <c r="C71" s="26" t="s">
        <v>42</v>
      </c>
      <c r="D71" s="26" t="s">
        <v>76</v>
      </c>
      <c r="E71" s="26" t="s">
        <v>23</v>
      </c>
      <c r="F71" s="26" t="s">
        <v>140</v>
      </c>
      <c r="G71" s="30" t="s">
        <v>118</v>
      </c>
      <c r="H71" s="306">
        <f>прил._4!K66</f>
        <v>0</v>
      </c>
      <c r="K71" s="261"/>
    </row>
    <row r="72" spans="1:11" ht="32.25" hidden="1" customHeight="1" x14ac:dyDescent="0.25">
      <c r="A72" s="29"/>
      <c r="B72" s="81" t="s">
        <v>161</v>
      </c>
      <c r="C72" s="39" t="s">
        <v>40</v>
      </c>
      <c r="D72" s="39" t="s">
        <v>67</v>
      </c>
      <c r="E72" s="39" t="s">
        <v>23</v>
      </c>
      <c r="F72" s="39" t="s">
        <v>134</v>
      </c>
      <c r="G72" s="135"/>
      <c r="H72" s="309"/>
      <c r="K72" s="261"/>
    </row>
    <row r="73" spans="1:11" ht="22.5" hidden="1" customHeight="1" x14ac:dyDescent="0.25">
      <c r="A73" s="29"/>
      <c r="B73" s="136" t="s">
        <v>162</v>
      </c>
      <c r="C73" s="39" t="s">
        <v>40</v>
      </c>
      <c r="D73" s="39" t="s">
        <v>76</v>
      </c>
      <c r="E73" s="39" t="s">
        <v>23</v>
      </c>
      <c r="F73" s="39" t="s">
        <v>163</v>
      </c>
      <c r="G73" s="135"/>
      <c r="H73" s="306"/>
      <c r="K73" s="261"/>
    </row>
    <row r="74" spans="1:11" ht="30" hidden="1" customHeight="1" x14ac:dyDescent="0.25">
      <c r="A74" s="29"/>
      <c r="B74" s="136" t="s">
        <v>112</v>
      </c>
      <c r="C74" s="39" t="s">
        <v>40</v>
      </c>
      <c r="D74" s="39" t="s">
        <v>76</v>
      </c>
      <c r="E74" s="39" t="s">
        <v>23</v>
      </c>
      <c r="F74" s="39" t="s">
        <v>163</v>
      </c>
      <c r="G74" s="135" t="s">
        <v>113</v>
      </c>
      <c r="H74" s="306"/>
      <c r="K74" s="261"/>
    </row>
    <row r="75" spans="1:11" s="23" customFormat="1" ht="72" customHeight="1" x14ac:dyDescent="0.2">
      <c r="A75" s="25"/>
      <c r="B75" s="161" t="s">
        <v>167</v>
      </c>
      <c r="C75" s="69" t="s">
        <v>40</v>
      </c>
      <c r="D75" s="69" t="s">
        <v>67</v>
      </c>
      <c r="E75" s="69" t="s">
        <v>23</v>
      </c>
      <c r="F75" s="69" t="s">
        <v>134</v>
      </c>
      <c r="G75" s="162"/>
      <c r="H75" s="309">
        <f>H78</f>
        <v>30</v>
      </c>
      <c r="K75" s="269"/>
    </row>
    <row r="76" spans="1:11" ht="30" customHeight="1" x14ac:dyDescent="0.25">
      <c r="A76" s="29"/>
      <c r="B76" s="160" t="s">
        <v>168</v>
      </c>
      <c r="C76" s="39" t="s">
        <v>40</v>
      </c>
      <c r="D76" s="39" t="s">
        <v>76</v>
      </c>
      <c r="E76" s="39" t="s">
        <v>23</v>
      </c>
      <c r="F76" s="39" t="s">
        <v>134</v>
      </c>
      <c r="G76" s="135"/>
      <c r="H76" s="306">
        <f>H77</f>
        <v>30</v>
      </c>
      <c r="K76" s="261"/>
    </row>
    <row r="77" spans="1:11" ht="30" customHeight="1" x14ac:dyDescent="0.25">
      <c r="A77" s="29"/>
      <c r="B77" s="160" t="s">
        <v>168</v>
      </c>
      <c r="C77" s="39" t="s">
        <v>40</v>
      </c>
      <c r="D77" s="39" t="s">
        <v>76</v>
      </c>
      <c r="E77" s="39" t="s">
        <v>23</v>
      </c>
      <c r="F77" s="39" t="s">
        <v>163</v>
      </c>
      <c r="G77" s="135"/>
      <c r="H77" s="306">
        <f>H78</f>
        <v>30</v>
      </c>
      <c r="K77" s="261"/>
    </row>
    <row r="78" spans="1:11" ht="44.25" customHeight="1" x14ac:dyDescent="0.25">
      <c r="A78" s="29"/>
      <c r="B78" s="160" t="s">
        <v>112</v>
      </c>
      <c r="C78" s="39" t="s">
        <v>40</v>
      </c>
      <c r="D78" s="39" t="s">
        <v>76</v>
      </c>
      <c r="E78" s="39" t="s">
        <v>23</v>
      </c>
      <c r="F78" s="39" t="s">
        <v>163</v>
      </c>
      <c r="G78" s="135" t="s">
        <v>113</v>
      </c>
      <c r="H78" s="306">
        <f>прил._4!K174</f>
        <v>30</v>
      </c>
      <c r="K78" s="261"/>
    </row>
    <row r="79" spans="1:11" ht="58.5" customHeight="1" x14ac:dyDescent="0.25">
      <c r="A79" s="29"/>
      <c r="B79" s="280" t="s">
        <v>207</v>
      </c>
      <c r="C79" s="69" t="s">
        <v>41</v>
      </c>
      <c r="D79" s="69" t="s">
        <v>67</v>
      </c>
      <c r="E79" s="69" t="s">
        <v>23</v>
      </c>
      <c r="F79" s="69" t="s">
        <v>134</v>
      </c>
      <c r="G79" s="162"/>
      <c r="H79" s="309">
        <f>H80</f>
        <v>6.5</v>
      </c>
      <c r="K79" s="261"/>
    </row>
    <row r="80" spans="1:11" ht="30.75" customHeight="1" x14ac:dyDescent="0.25">
      <c r="A80" s="29"/>
      <c r="B80" s="158" t="s">
        <v>193</v>
      </c>
      <c r="C80" s="231" t="s">
        <v>41</v>
      </c>
      <c r="D80" s="231" t="s">
        <v>76</v>
      </c>
      <c r="E80" s="231" t="s">
        <v>23</v>
      </c>
      <c r="F80" s="231" t="s">
        <v>134</v>
      </c>
      <c r="G80" s="135"/>
      <c r="H80" s="306">
        <f>H82</f>
        <v>6.5</v>
      </c>
      <c r="K80" s="261"/>
    </row>
    <row r="81" spans="1:15" ht="69.75" customHeight="1" x14ac:dyDescent="0.25">
      <c r="A81" s="29"/>
      <c r="B81" s="281" t="s">
        <v>195</v>
      </c>
      <c r="C81" s="231" t="s">
        <v>41</v>
      </c>
      <c r="D81" s="231" t="s">
        <v>76</v>
      </c>
      <c r="E81" s="231" t="s">
        <v>23</v>
      </c>
      <c r="F81" s="231" t="s">
        <v>194</v>
      </c>
      <c r="G81" s="135"/>
      <c r="H81" s="306">
        <f>H82</f>
        <v>6.5</v>
      </c>
      <c r="K81" s="261"/>
    </row>
    <row r="82" spans="1:15" ht="33" customHeight="1" x14ac:dyDescent="0.25">
      <c r="A82" s="29"/>
      <c r="B82" s="282" t="s">
        <v>81</v>
      </c>
      <c r="C82" s="39" t="s">
        <v>41</v>
      </c>
      <c r="D82" s="39" t="s">
        <v>76</v>
      </c>
      <c r="E82" s="39" t="s">
        <v>23</v>
      </c>
      <c r="F82" s="39" t="s">
        <v>194</v>
      </c>
      <c r="G82" s="135" t="s">
        <v>82</v>
      </c>
      <c r="H82" s="306">
        <f>прил._4!K70</f>
        <v>6.5</v>
      </c>
      <c r="K82" s="261"/>
    </row>
    <row r="83" spans="1:15" ht="33" customHeight="1" x14ac:dyDescent="0.25">
      <c r="A83" s="29"/>
      <c r="B83" s="319" t="s">
        <v>289</v>
      </c>
      <c r="C83" s="69" t="s">
        <v>46</v>
      </c>
      <c r="D83" s="69" t="s">
        <v>67</v>
      </c>
      <c r="E83" s="69" t="s">
        <v>23</v>
      </c>
      <c r="F83" s="69" t="s">
        <v>134</v>
      </c>
      <c r="G83" s="332"/>
      <c r="H83" s="309">
        <f>H84</f>
        <v>0</v>
      </c>
      <c r="K83" s="261"/>
    </row>
    <row r="84" spans="1:15" ht="33" customHeight="1" x14ac:dyDescent="0.25">
      <c r="A84" s="29"/>
      <c r="B84" s="83" t="s">
        <v>290</v>
      </c>
      <c r="C84" s="231" t="s">
        <v>46</v>
      </c>
      <c r="D84" s="231" t="s">
        <v>76</v>
      </c>
      <c r="E84" s="231" t="s">
        <v>23</v>
      </c>
      <c r="F84" s="231" t="s">
        <v>134</v>
      </c>
      <c r="G84" s="177"/>
      <c r="H84" s="306">
        <f>H85</f>
        <v>0</v>
      </c>
      <c r="K84" s="261"/>
    </row>
    <row r="85" spans="1:15" ht="33" customHeight="1" x14ac:dyDescent="0.25">
      <c r="A85" s="29"/>
      <c r="B85" s="83" t="s">
        <v>291</v>
      </c>
      <c r="C85" s="231" t="s">
        <v>46</v>
      </c>
      <c r="D85" s="231" t="s">
        <v>76</v>
      </c>
      <c r="E85" s="231" t="s">
        <v>22</v>
      </c>
      <c r="F85" s="231" t="s">
        <v>288</v>
      </c>
      <c r="G85" s="177"/>
      <c r="H85" s="306">
        <f>H86</f>
        <v>0</v>
      </c>
      <c r="K85" s="261"/>
    </row>
    <row r="86" spans="1:15" ht="33" customHeight="1" x14ac:dyDescent="0.25">
      <c r="A86" s="29"/>
      <c r="B86" s="83" t="s">
        <v>81</v>
      </c>
      <c r="C86" s="231" t="s">
        <v>46</v>
      </c>
      <c r="D86" s="231" t="s">
        <v>76</v>
      </c>
      <c r="E86" s="231" t="s">
        <v>22</v>
      </c>
      <c r="F86" s="231" t="s">
        <v>288</v>
      </c>
      <c r="G86" s="177" t="s">
        <v>82</v>
      </c>
      <c r="H86" s="306">
        <f>прил._4!K90</f>
        <v>0</v>
      </c>
      <c r="K86" s="261"/>
    </row>
    <row r="87" spans="1:15" ht="65.25" customHeight="1" x14ac:dyDescent="0.25">
      <c r="A87" s="22"/>
      <c r="B87" s="121" t="str">
        <f>прил._4!B114</f>
        <v>Муниципальная программа "Информационное общество Северского района в Новодмитриевском сельском поселении на 2021-2023 годы"</v>
      </c>
      <c r="C87" s="109" t="s">
        <v>101</v>
      </c>
      <c r="D87" s="109" t="s">
        <v>67</v>
      </c>
      <c r="E87" s="109" t="s">
        <v>23</v>
      </c>
      <c r="F87" s="109" t="s">
        <v>134</v>
      </c>
      <c r="G87" s="109"/>
      <c r="H87" s="309">
        <f>H88+H91</f>
        <v>241.39999999999998</v>
      </c>
      <c r="K87" s="261"/>
    </row>
    <row r="88" spans="1:15" ht="22.5" customHeight="1" x14ac:dyDescent="0.25">
      <c r="A88" s="22"/>
      <c r="B88" s="117" t="s">
        <v>121</v>
      </c>
      <c r="C88" s="26" t="s">
        <v>101</v>
      </c>
      <c r="D88" s="26" t="s">
        <v>76</v>
      </c>
      <c r="E88" s="26" t="s">
        <v>23</v>
      </c>
      <c r="F88" s="26" t="s">
        <v>134</v>
      </c>
      <c r="G88" s="26"/>
      <c r="H88" s="306">
        <f>H90</f>
        <v>100</v>
      </c>
      <c r="K88" s="261"/>
    </row>
    <row r="89" spans="1:15" ht="42.75" customHeight="1" x14ac:dyDescent="0.25">
      <c r="A89" s="22"/>
      <c r="B89" s="21" t="s">
        <v>58</v>
      </c>
      <c r="C89" s="26" t="s">
        <v>101</v>
      </c>
      <c r="D89" s="26" t="s">
        <v>76</v>
      </c>
      <c r="E89" s="26" t="s">
        <v>23</v>
      </c>
      <c r="F89" s="26" t="s">
        <v>141</v>
      </c>
      <c r="G89" s="26"/>
      <c r="H89" s="306">
        <v>150</v>
      </c>
      <c r="K89" s="261"/>
    </row>
    <row r="90" spans="1:15" ht="42.75" customHeight="1" x14ac:dyDescent="0.25">
      <c r="A90" s="22"/>
      <c r="B90" s="118" t="s">
        <v>81</v>
      </c>
      <c r="C90" s="26" t="s">
        <v>101</v>
      </c>
      <c r="D90" s="26" t="s">
        <v>76</v>
      </c>
      <c r="E90" s="26" t="s">
        <v>23</v>
      </c>
      <c r="F90" s="26" t="s">
        <v>141</v>
      </c>
      <c r="G90" s="26" t="s">
        <v>82</v>
      </c>
      <c r="H90" s="306">
        <f>прил._4!K186</f>
        <v>100</v>
      </c>
      <c r="K90" s="261"/>
    </row>
    <row r="91" spans="1:15" ht="37.5" customHeight="1" x14ac:dyDescent="0.25">
      <c r="A91" s="24"/>
      <c r="B91" s="117" t="s">
        <v>251</v>
      </c>
      <c r="C91" s="26" t="s">
        <v>101</v>
      </c>
      <c r="D91" s="26" t="s">
        <v>69</v>
      </c>
      <c r="E91" s="26" t="s">
        <v>23</v>
      </c>
      <c r="F91" s="26" t="s">
        <v>134</v>
      </c>
      <c r="G91" s="26"/>
      <c r="H91" s="306">
        <f>H92</f>
        <v>141.39999999999998</v>
      </c>
      <c r="K91" s="268"/>
      <c r="L91" s="34"/>
      <c r="M91" s="34"/>
      <c r="N91" s="34"/>
      <c r="O91" s="34"/>
    </row>
    <row r="92" spans="1:15" ht="30" x14ac:dyDescent="0.25">
      <c r="A92" s="24"/>
      <c r="B92" s="21" t="s">
        <v>58</v>
      </c>
      <c r="C92" s="26" t="s">
        <v>101</v>
      </c>
      <c r="D92" s="26" t="s">
        <v>69</v>
      </c>
      <c r="E92" s="26" t="s">
        <v>23</v>
      </c>
      <c r="F92" s="26" t="s">
        <v>142</v>
      </c>
      <c r="G92" s="26"/>
      <c r="H92" s="306">
        <f>H93</f>
        <v>141.39999999999998</v>
      </c>
      <c r="K92" s="268"/>
      <c r="L92" s="34"/>
      <c r="M92" s="34"/>
      <c r="N92" s="34"/>
      <c r="O92" s="34"/>
    </row>
    <row r="93" spans="1:15" ht="27.75" customHeight="1" x14ac:dyDescent="0.25">
      <c r="A93" s="24"/>
      <c r="B93" s="118" t="s">
        <v>81</v>
      </c>
      <c r="C93" s="26" t="s">
        <v>101</v>
      </c>
      <c r="D93" s="26" t="s">
        <v>69</v>
      </c>
      <c r="E93" s="26" t="s">
        <v>23</v>
      </c>
      <c r="F93" s="26" t="s">
        <v>142</v>
      </c>
      <c r="G93" s="26" t="s">
        <v>82</v>
      </c>
      <c r="H93" s="306">
        <f>прил._4!K117</f>
        <v>141.39999999999998</v>
      </c>
      <c r="K93" s="268"/>
      <c r="L93" s="34"/>
      <c r="M93" s="34"/>
      <c r="N93" s="34"/>
      <c r="O93" s="34"/>
    </row>
    <row r="94" spans="1:15" ht="56.25" customHeight="1" x14ac:dyDescent="0.25">
      <c r="A94" s="24"/>
      <c r="B94" s="120" t="s">
        <v>252</v>
      </c>
      <c r="C94" s="109" t="s">
        <v>97</v>
      </c>
      <c r="D94" s="109" t="s">
        <v>67</v>
      </c>
      <c r="E94" s="109"/>
      <c r="F94" s="109" t="s">
        <v>134</v>
      </c>
      <c r="G94" s="109"/>
      <c r="H94" s="309">
        <f>H97</f>
        <v>0</v>
      </c>
      <c r="I94" s="35" t="e">
        <v>#REF!</v>
      </c>
      <c r="J94" s="35" t="e">
        <v>#REF!</v>
      </c>
      <c r="K94" s="261"/>
    </row>
    <row r="95" spans="1:15" ht="39" customHeight="1" x14ac:dyDescent="0.25">
      <c r="A95" s="24"/>
      <c r="B95" s="283" t="s">
        <v>253</v>
      </c>
      <c r="C95" s="26" t="s">
        <v>97</v>
      </c>
      <c r="D95" s="26" t="s">
        <v>76</v>
      </c>
      <c r="E95" s="26"/>
      <c r="F95" s="26" t="s">
        <v>134</v>
      </c>
      <c r="G95" s="26"/>
      <c r="H95" s="306">
        <f>H97</f>
        <v>0</v>
      </c>
      <c r="K95" s="261"/>
    </row>
    <row r="96" spans="1:15" ht="51.75" customHeight="1" x14ac:dyDescent="0.25">
      <c r="A96" s="24"/>
      <c r="B96" s="117" t="s">
        <v>254</v>
      </c>
      <c r="C96" s="26" t="s">
        <v>97</v>
      </c>
      <c r="D96" s="26" t="s">
        <v>76</v>
      </c>
      <c r="E96" s="26"/>
      <c r="F96" s="26" t="s">
        <v>156</v>
      </c>
      <c r="G96" s="26"/>
      <c r="H96" s="306">
        <f>H97</f>
        <v>0</v>
      </c>
      <c r="K96" s="261"/>
    </row>
    <row r="97" spans="1:11" ht="33" customHeight="1" x14ac:dyDescent="0.25">
      <c r="A97" s="24"/>
      <c r="B97" s="118" t="s">
        <v>81</v>
      </c>
      <c r="C97" s="26" t="s">
        <v>97</v>
      </c>
      <c r="D97" s="26" t="s">
        <v>76</v>
      </c>
      <c r="E97" s="26"/>
      <c r="F97" s="26" t="s">
        <v>156</v>
      </c>
      <c r="G97" s="26" t="s">
        <v>82</v>
      </c>
      <c r="H97" s="306">
        <f>прил._4!K122</f>
        <v>0</v>
      </c>
      <c r="K97" s="261"/>
    </row>
    <row r="98" spans="1:11" ht="57.75" customHeight="1" x14ac:dyDescent="0.25">
      <c r="A98" s="22"/>
      <c r="B98" s="120" t="str">
        <f>прил._4!B125</f>
        <v>Муниципальная программа "Развитие жилищно-коммунальной инфраструктуры в Новодмитриевском сельском поселении на 2021-2023 годы"</v>
      </c>
      <c r="C98" s="109" t="s">
        <v>102</v>
      </c>
      <c r="D98" s="109" t="s">
        <v>67</v>
      </c>
      <c r="E98" s="109" t="s">
        <v>23</v>
      </c>
      <c r="F98" s="109" t="s">
        <v>134</v>
      </c>
      <c r="G98" s="109"/>
      <c r="H98" s="309">
        <f>H116+H113</f>
        <v>6491.5</v>
      </c>
      <c r="K98" s="261"/>
    </row>
    <row r="99" spans="1:11" ht="30" x14ac:dyDescent="0.25">
      <c r="A99" s="24"/>
      <c r="B99" s="119" t="s">
        <v>103</v>
      </c>
      <c r="C99" s="26" t="s">
        <v>102</v>
      </c>
      <c r="D99" s="26" t="s">
        <v>69</v>
      </c>
      <c r="E99" s="26" t="s">
        <v>23</v>
      </c>
      <c r="F99" s="26" t="s">
        <v>134</v>
      </c>
      <c r="G99" s="26"/>
      <c r="H99" s="306">
        <f>H115+H113</f>
        <v>6491.5</v>
      </c>
      <c r="K99" s="261"/>
    </row>
    <row r="100" spans="1:11" ht="30" hidden="1" x14ac:dyDescent="0.25">
      <c r="A100" s="24"/>
      <c r="B100" s="119" t="s">
        <v>47</v>
      </c>
      <c r="C100" s="26" t="s">
        <v>102</v>
      </c>
      <c r="D100" s="26" t="s">
        <v>69</v>
      </c>
      <c r="E100" s="26"/>
      <c r="F100" s="26" t="s">
        <v>157</v>
      </c>
      <c r="G100" s="26"/>
      <c r="H100" s="306">
        <f>H101+H102</f>
        <v>0</v>
      </c>
      <c r="K100" s="261"/>
    </row>
    <row r="101" spans="1:11" ht="33" hidden="1" customHeight="1" x14ac:dyDescent="0.25">
      <c r="A101" s="24"/>
      <c r="B101" s="117" t="s">
        <v>81</v>
      </c>
      <c r="C101" s="26" t="s">
        <v>102</v>
      </c>
      <c r="D101" s="26" t="s">
        <v>69</v>
      </c>
      <c r="E101" s="26"/>
      <c r="F101" s="26" t="s">
        <v>157</v>
      </c>
      <c r="G101" s="26" t="s">
        <v>82</v>
      </c>
      <c r="H101" s="306">
        <v>0</v>
      </c>
      <c r="K101" s="261"/>
    </row>
    <row r="102" spans="1:11" ht="27.75" hidden="1" customHeight="1" x14ac:dyDescent="0.25">
      <c r="A102" s="24"/>
      <c r="B102" s="117" t="s">
        <v>83</v>
      </c>
      <c r="C102" s="26" t="s">
        <v>102</v>
      </c>
      <c r="D102" s="26" t="s">
        <v>69</v>
      </c>
      <c r="E102" s="26"/>
      <c r="F102" s="26" t="s">
        <v>157</v>
      </c>
      <c r="G102" s="26" t="s">
        <v>84</v>
      </c>
      <c r="H102" s="306">
        <v>0</v>
      </c>
      <c r="K102" s="261"/>
    </row>
    <row r="103" spans="1:11" ht="28.5" hidden="1" customHeight="1" x14ac:dyDescent="0.25">
      <c r="A103" s="24"/>
      <c r="B103" s="117" t="s">
        <v>105</v>
      </c>
      <c r="C103" s="26" t="s">
        <v>102</v>
      </c>
      <c r="D103" s="26" t="s">
        <v>87</v>
      </c>
      <c r="E103" s="26"/>
      <c r="F103" s="26" t="s">
        <v>134</v>
      </c>
      <c r="G103" s="26"/>
      <c r="H103" s="306">
        <f>H104+H107</f>
        <v>0</v>
      </c>
      <c r="K103" s="261"/>
    </row>
    <row r="104" spans="1:11" ht="32.25" hidden="1" customHeight="1" x14ac:dyDescent="0.25">
      <c r="A104" s="24"/>
      <c r="B104" s="119" t="s">
        <v>104</v>
      </c>
      <c r="C104" s="26" t="s">
        <v>102</v>
      </c>
      <c r="D104" s="26" t="s">
        <v>87</v>
      </c>
      <c r="E104" s="26"/>
      <c r="F104" s="26" t="s">
        <v>143</v>
      </c>
      <c r="G104" s="26"/>
      <c r="H104" s="306">
        <f>H105+H106</f>
        <v>0</v>
      </c>
      <c r="K104" s="261"/>
    </row>
    <row r="105" spans="1:11" ht="29.25" hidden="1" customHeight="1" x14ac:dyDescent="0.25">
      <c r="A105" s="24"/>
      <c r="B105" s="117" t="s">
        <v>81</v>
      </c>
      <c r="C105" s="26" t="s">
        <v>102</v>
      </c>
      <c r="D105" s="26" t="s">
        <v>87</v>
      </c>
      <c r="E105" s="26"/>
      <c r="F105" s="26" t="s">
        <v>143</v>
      </c>
      <c r="G105" s="26" t="s">
        <v>82</v>
      </c>
      <c r="H105" s="306">
        <v>0</v>
      </c>
      <c r="K105" s="261"/>
    </row>
    <row r="106" spans="1:11" ht="13.5" hidden="1" customHeight="1" x14ac:dyDescent="0.25">
      <c r="A106" s="24"/>
      <c r="B106" s="117" t="s">
        <v>83</v>
      </c>
      <c r="C106" s="26" t="s">
        <v>102</v>
      </c>
      <c r="D106" s="26" t="s">
        <v>87</v>
      </c>
      <c r="E106" s="26"/>
      <c r="F106" s="26" t="s">
        <v>143</v>
      </c>
      <c r="G106" s="26" t="s">
        <v>84</v>
      </c>
      <c r="H106" s="306">
        <v>0</v>
      </c>
      <c r="K106" s="261"/>
    </row>
    <row r="107" spans="1:11" ht="16.5" hidden="1" customHeight="1" x14ac:dyDescent="0.25">
      <c r="A107" s="24"/>
      <c r="B107" s="119" t="s">
        <v>47</v>
      </c>
      <c r="C107" s="26" t="s">
        <v>102</v>
      </c>
      <c r="D107" s="26" t="s">
        <v>87</v>
      </c>
      <c r="E107" s="26"/>
      <c r="F107" s="26" t="s">
        <v>157</v>
      </c>
      <c r="G107" s="26"/>
      <c r="H107" s="306">
        <f>H108+H109</f>
        <v>0</v>
      </c>
      <c r="K107" s="261"/>
    </row>
    <row r="108" spans="1:11" ht="12" hidden="1" customHeight="1" x14ac:dyDescent="0.25">
      <c r="A108" s="24"/>
      <c r="B108" s="117" t="s">
        <v>81</v>
      </c>
      <c r="C108" s="26" t="s">
        <v>102</v>
      </c>
      <c r="D108" s="26" t="s">
        <v>87</v>
      </c>
      <c r="E108" s="26"/>
      <c r="F108" s="26" t="s">
        <v>157</v>
      </c>
      <c r="G108" s="26" t="s">
        <v>82</v>
      </c>
      <c r="H108" s="306">
        <v>0</v>
      </c>
      <c r="K108" s="261"/>
    </row>
    <row r="109" spans="1:11" ht="1.5" hidden="1" customHeight="1" x14ac:dyDescent="0.25">
      <c r="A109" s="24"/>
      <c r="B109" s="117" t="s">
        <v>83</v>
      </c>
      <c r="C109" s="26" t="s">
        <v>102</v>
      </c>
      <c r="D109" s="26" t="s">
        <v>87</v>
      </c>
      <c r="E109" s="26"/>
      <c r="F109" s="26" t="s">
        <v>157</v>
      </c>
      <c r="G109" s="26" t="s">
        <v>84</v>
      </c>
      <c r="H109" s="306">
        <v>0</v>
      </c>
      <c r="K109" s="261"/>
    </row>
    <row r="110" spans="1:11" ht="18" hidden="1" customHeight="1" x14ac:dyDescent="0.25">
      <c r="A110" s="24"/>
      <c r="B110" s="122" t="s">
        <v>124</v>
      </c>
      <c r="C110" s="26" t="s">
        <v>102</v>
      </c>
      <c r="D110" s="26" t="s">
        <v>69</v>
      </c>
      <c r="E110" s="26" t="s">
        <v>23</v>
      </c>
      <c r="F110" s="26" t="s">
        <v>144</v>
      </c>
      <c r="G110" s="26"/>
      <c r="H110" s="306">
        <v>0</v>
      </c>
      <c r="K110" s="261"/>
    </row>
    <row r="111" spans="1:11" ht="16.5" hidden="1" customHeight="1" x14ac:dyDescent="0.25">
      <c r="A111" s="24"/>
      <c r="B111" s="123" t="s">
        <v>83</v>
      </c>
      <c r="C111" s="26" t="s">
        <v>102</v>
      </c>
      <c r="D111" s="26" t="s">
        <v>69</v>
      </c>
      <c r="E111" s="26" t="s">
        <v>23</v>
      </c>
      <c r="F111" s="26" t="s">
        <v>144</v>
      </c>
      <c r="G111" s="26" t="s">
        <v>84</v>
      </c>
      <c r="H111" s="306">
        <v>0</v>
      </c>
      <c r="K111" s="261"/>
    </row>
    <row r="112" spans="1:11" ht="16.5" hidden="1" customHeight="1" x14ac:dyDescent="0.25">
      <c r="A112" s="24"/>
      <c r="B112" s="119" t="s">
        <v>15</v>
      </c>
      <c r="C112" s="26" t="s">
        <v>102</v>
      </c>
      <c r="D112" s="26" t="s">
        <v>69</v>
      </c>
      <c r="E112" s="26"/>
      <c r="F112" s="26" t="s">
        <v>157</v>
      </c>
      <c r="G112" s="26"/>
      <c r="H112" s="306">
        <f>H115</f>
        <v>2990.4</v>
      </c>
      <c r="K112" s="261"/>
    </row>
    <row r="113" spans="1:45" ht="16.5" customHeight="1" x14ac:dyDescent="0.25">
      <c r="A113" s="24"/>
      <c r="B113" s="360"/>
      <c r="C113" s="26" t="s">
        <v>102</v>
      </c>
      <c r="D113" s="26" t="s">
        <v>69</v>
      </c>
      <c r="E113" s="26" t="s">
        <v>23</v>
      </c>
      <c r="F113" s="26" t="s">
        <v>353</v>
      </c>
      <c r="G113" s="26"/>
      <c r="H113" s="306">
        <f>H114</f>
        <v>3501.1</v>
      </c>
      <c r="K113" s="261"/>
    </row>
    <row r="114" spans="1:45" ht="16.5" customHeight="1" x14ac:dyDescent="0.25">
      <c r="A114" s="24"/>
      <c r="B114" s="117" t="s">
        <v>81</v>
      </c>
      <c r="C114" s="26" t="s">
        <v>102</v>
      </c>
      <c r="D114" s="26" t="s">
        <v>69</v>
      </c>
      <c r="E114" s="26" t="s">
        <v>23</v>
      </c>
      <c r="F114" s="26" t="s">
        <v>353</v>
      </c>
      <c r="G114" s="26" t="s">
        <v>82</v>
      </c>
      <c r="H114" s="306">
        <v>3501.1</v>
      </c>
      <c r="K114" s="261"/>
    </row>
    <row r="115" spans="1:45" ht="28.5" customHeight="1" x14ac:dyDescent="0.25">
      <c r="A115" s="24"/>
      <c r="B115" s="123" t="str">
        <f>прил._4!B129</f>
        <v>Мероприятия в области коммунального хозяйства</v>
      </c>
      <c r="C115" s="26" t="s">
        <v>102</v>
      </c>
      <c r="D115" s="26" t="s">
        <v>69</v>
      </c>
      <c r="E115" s="26" t="s">
        <v>23</v>
      </c>
      <c r="F115" s="26" t="s">
        <v>157</v>
      </c>
      <c r="G115" s="26"/>
      <c r="H115" s="306">
        <f>H116</f>
        <v>2990.4</v>
      </c>
      <c r="K115" s="261"/>
    </row>
    <row r="116" spans="1:45" ht="34.5" customHeight="1" x14ac:dyDescent="0.25">
      <c r="A116" s="24"/>
      <c r="B116" s="117" t="s">
        <v>81</v>
      </c>
      <c r="C116" s="26" t="s">
        <v>102</v>
      </c>
      <c r="D116" s="26" t="s">
        <v>69</v>
      </c>
      <c r="E116" s="26" t="s">
        <v>23</v>
      </c>
      <c r="F116" s="26" t="s">
        <v>157</v>
      </c>
      <c r="G116" s="26" t="s">
        <v>82</v>
      </c>
      <c r="H116" s="306">
        <f>прил._4!K130</f>
        <v>2990.4</v>
      </c>
      <c r="I116" s="35">
        <v>0</v>
      </c>
      <c r="J116" s="35">
        <v>0</v>
      </c>
      <c r="K116" s="261"/>
    </row>
    <row r="117" spans="1:45" ht="56.25" customHeight="1" x14ac:dyDescent="0.25">
      <c r="A117" s="22"/>
      <c r="B117" s="120" t="str">
        <f>прил._4!B132</f>
        <v>Муниципальная программа "Благоустройство территории поселения в Новодмитриевском сельском поселении на 2021-2023 годы"</v>
      </c>
      <c r="C117" s="109" t="s">
        <v>108</v>
      </c>
      <c r="D117" s="109" t="s">
        <v>67</v>
      </c>
      <c r="E117" s="109" t="s">
        <v>23</v>
      </c>
      <c r="F117" s="109" t="s">
        <v>134</v>
      </c>
      <c r="G117" s="109"/>
      <c r="H117" s="309">
        <f>H120+H128+H123+H124</f>
        <v>5189.5</v>
      </c>
      <c r="K117" s="261"/>
    </row>
    <row r="118" spans="1:45" ht="34.5" customHeight="1" x14ac:dyDescent="0.25">
      <c r="A118" s="24"/>
      <c r="B118" s="119" t="s">
        <v>109</v>
      </c>
      <c r="C118" s="26" t="s">
        <v>108</v>
      </c>
      <c r="D118" s="26" t="s">
        <v>76</v>
      </c>
      <c r="E118" s="26" t="s">
        <v>23</v>
      </c>
      <c r="F118" s="26" t="s">
        <v>134</v>
      </c>
      <c r="G118" s="26"/>
      <c r="H118" s="306">
        <f>H120</f>
        <v>290</v>
      </c>
      <c r="K118" s="261"/>
    </row>
    <row r="119" spans="1:45" ht="61.5" customHeight="1" x14ac:dyDescent="0.25">
      <c r="A119" s="24"/>
      <c r="B119" s="21" t="str">
        <f>прил._4!B134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19" s="26" t="s">
        <v>108</v>
      </c>
      <c r="D119" s="26" t="s">
        <v>76</v>
      </c>
      <c r="E119" s="26" t="s">
        <v>23</v>
      </c>
      <c r="F119" s="26" t="s">
        <v>145</v>
      </c>
      <c r="G119" s="26"/>
      <c r="H119" s="306">
        <f>H120</f>
        <v>290</v>
      </c>
      <c r="K119" s="261"/>
    </row>
    <row r="120" spans="1:45" ht="30" x14ac:dyDescent="0.25">
      <c r="A120" s="24"/>
      <c r="B120" s="117" t="s">
        <v>81</v>
      </c>
      <c r="C120" s="26" t="s">
        <v>108</v>
      </c>
      <c r="D120" s="26" t="s">
        <v>76</v>
      </c>
      <c r="E120" s="26" t="s">
        <v>23</v>
      </c>
      <c r="F120" s="26" t="s">
        <v>145</v>
      </c>
      <c r="G120" s="26" t="s">
        <v>82</v>
      </c>
      <c r="H120" s="306">
        <f>прил._4!K135</f>
        <v>290</v>
      </c>
      <c r="K120" s="261"/>
    </row>
    <row r="121" spans="1:45" ht="51.75" customHeight="1" x14ac:dyDescent="0.25">
      <c r="A121" s="24"/>
      <c r="B121" s="28" t="str">
        <f>прил._4!B136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21" s="26" t="s">
        <v>108</v>
      </c>
      <c r="D121" s="26" t="s">
        <v>69</v>
      </c>
      <c r="E121" s="26" t="s">
        <v>23</v>
      </c>
      <c r="F121" s="26" t="s">
        <v>134</v>
      </c>
      <c r="G121" s="26"/>
      <c r="H121" s="306">
        <f>H123+H124</f>
        <v>4000.6</v>
      </c>
      <c r="K121" s="261"/>
    </row>
    <row r="122" spans="1:45" ht="30.75" customHeight="1" x14ac:dyDescent="0.25">
      <c r="A122" s="24"/>
      <c r="B122" s="117" t="s">
        <v>110</v>
      </c>
      <c r="C122" s="26" t="s">
        <v>108</v>
      </c>
      <c r="D122" s="26" t="s">
        <v>69</v>
      </c>
      <c r="E122" s="26" t="s">
        <v>23</v>
      </c>
      <c r="F122" s="26" t="s">
        <v>146</v>
      </c>
      <c r="G122" s="26"/>
      <c r="H122" s="306">
        <f>H123</f>
        <v>735</v>
      </c>
      <c r="K122" s="261"/>
    </row>
    <row r="123" spans="1:45" ht="30.75" customHeight="1" x14ac:dyDescent="0.25">
      <c r="A123" s="24"/>
      <c r="B123" s="28" t="s">
        <v>81</v>
      </c>
      <c r="C123" s="361" t="s">
        <v>108</v>
      </c>
      <c r="D123" s="361" t="s">
        <v>69</v>
      </c>
      <c r="E123" s="361" t="s">
        <v>23</v>
      </c>
      <c r="F123" s="361" t="s">
        <v>146</v>
      </c>
      <c r="G123" s="361" t="s">
        <v>82</v>
      </c>
      <c r="H123" s="362">
        <f>прил._4!K138</f>
        <v>735</v>
      </c>
      <c r="K123" s="261"/>
    </row>
    <row r="124" spans="1:45" ht="30.75" customHeight="1" x14ac:dyDescent="0.25">
      <c r="A124" s="24"/>
      <c r="B124" s="149" t="s">
        <v>356</v>
      </c>
      <c r="C124" s="361" t="s">
        <v>108</v>
      </c>
      <c r="D124" s="361" t="s">
        <v>69</v>
      </c>
      <c r="E124" s="361" t="s">
        <v>23</v>
      </c>
      <c r="F124" s="361" t="s">
        <v>355</v>
      </c>
      <c r="G124" s="26"/>
      <c r="H124" s="306">
        <f>H125</f>
        <v>3265.6</v>
      </c>
      <c r="K124" s="261"/>
    </row>
    <row r="125" spans="1:45" ht="30.75" customHeight="1" x14ac:dyDescent="0.25">
      <c r="A125" s="24"/>
      <c r="B125" s="28" t="s">
        <v>81</v>
      </c>
      <c r="C125" s="361" t="s">
        <v>108</v>
      </c>
      <c r="D125" s="361" t="s">
        <v>69</v>
      </c>
      <c r="E125" s="361" t="s">
        <v>23</v>
      </c>
      <c r="F125" s="361" t="s">
        <v>355</v>
      </c>
      <c r="G125" s="361" t="s">
        <v>82</v>
      </c>
      <c r="H125" s="306">
        <f>прил._4!K140</f>
        <v>3265.6</v>
      </c>
      <c r="K125" s="261"/>
    </row>
    <row r="126" spans="1:45" s="201" customFormat="1" ht="66.75" customHeight="1" x14ac:dyDescent="0.25">
      <c r="A126" s="36"/>
      <c r="B126" s="119" t="str">
        <f>прил._4!B141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26" s="26" t="s">
        <v>108</v>
      </c>
      <c r="D126" s="26" t="s">
        <v>95</v>
      </c>
      <c r="E126" s="26" t="s">
        <v>23</v>
      </c>
      <c r="F126" s="26" t="s">
        <v>134</v>
      </c>
      <c r="G126" s="26"/>
      <c r="H126" s="306">
        <f>H128</f>
        <v>898.9</v>
      </c>
      <c r="I126" s="74"/>
      <c r="J126" s="74"/>
      <c r="K126" s="261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74"/>
      <c r="AC126" s="74"/>
      <c r="AD126" s="74"/>
      <c r="AE126" s="74"/>
      <c r="AF126" s="74"/>
      <c r="AG126" s="74"/>
      <c r="AH126" s="74"/>
      <c r="AI126" s="74"/>
      <c r="AJ126" s="74"/>
      <c r="AK126" s="74"/>
      <c r="AL126" s="74"/>
      <c r="AM126" s="74"/>
      <c r="AN126" s="74"/>
      <c r="AO126" s="74"/>
      <c r="AP126" s="74"/>
      <c r="AQ126" s="74"/>
      <c r="AR126" s="74"/>
      <c r="AS126" s="74"/>
    </row>
    <row r="127" spans="1:45" ht="35.25" customHeight="1" x14ac:dyDescent="0.25">
      <c r="A127" s="24"/>
      <c r="B127" s="117" t="s">
        <v>111</v>
      </c>
      <c r="C127" s="26" t="s">
        <v>108</v>
      </c>
      <c r="D127" s="26" t="s">
        <v>95</v>
      </c>
      <c r="E127" s="26" t="s">
        <v>23</v>
      </c>
      <c r="F127" s="26" t="s">
        <v>147</v>
      </c>
      <c r="G127" s="26"/>
      <c r="H127" s="306">
        <f>H126</f>
        <v>898.9</v>
      </c>
      <c r="K127" s="261"/>
    </row>
    <row r="128" spans="1:45" ht="29.25" customHeight="1" x14ac:dyDescent="0.25">
      <c r="A128" s="24"/>
      <c r="B128" s="117" t="s">
        <v>81</v>
      </c>
      <c r="C128" s="26" t="s">
        <v>108</v>
      </c>
      <c r="D128" s="26" t="s">
        <v>95</v>
      </c>
      <c r="E128" s="26" t="s">
        <v>23</v>
      </c>
      <c r="F128" s="26" t="s">
        <v>147</v>
      </c>
      <c r="G128" s="26" t="s">
        <v>82</v>
      </c>
      <c r="H128" s="306">
        <f>прил._4!K143</f>
        <v>898.9</v>
      </c>
      <c r="K128" s="268"/>
      <c r="L128" s="34"/>
    </row>
    <row r="129" spans="1:12" ht="32.25" customHeight="1" x14ac:dyDescent="0.25">
      <c r="A129" s="19"/>
      <c r="B129" s="116" t="s">
        <v>74</v>
      </c>
      <c r="C129" s="109" t="s">
        <v>75</v>
      </c>
      <c r="D129" s="109" t="s">
        <v>67</v>
      </c>
      <c r="E129" s="109" t="s">
        <v>23</v>
      </c>
      <c r="F129" s="109" t="s">
        <v>134</v>
      </c>
      <c r="G129" s="109"/>
      <c r="H129" s="309">
        <f>H132</f>
        <v>672.2</v>
      </c>
      <c r="I129" s="110">
        <f>I132</f>
        <v>0</v>
      </c>
      <c r="J129" s="138">
        <f>J132</f>
        <v>0</v>
      </c>
      <c r="K129" s="271"/>
      <c r="L129" s="34"/>
    </row>
    <row r="130" spans="1:12" ht="24.75" customHeight="1" x14ac:dyDescent="0.25">
      <c r="A130" s="19"/>
      <c r="B130" s="21" t="s">
        <v>52</v>
      </c>
      <c r="C130" s="26" t="s">
        <v>75</v>
      </c>
      <c r="D130" s="26" t="s">
        <v>76</v>
      </c>
      <c r="E130" s="26" t="s">
        <v>23</v>
      </c>
      <c r="F130" s="26" t="s">
        <v>134</v>
      </c>
      <c r="G130" s="26"/>
      <c r="H130" s="306">
        <f>прил._4!K36</f>
        <v>672.2</v>
      </c>
      <c r="K130" s="268"/>
      <c r="L130" s="34"/>
    </row>
    <row r="131" spans="1:12" ht="30" x14ac:dyDescent="0.25">
      <c r="A131" s="19"/>
      <c r="B131" s="21" t="s">
        <v>70</v>
      </c>
      <c r="C131" s="26" t="s">
        <v>75</v>
      </c>
      <c r="D131" s="26" t="s">
        <v>76</v>
      </c>
      <c r="E131" s="26" t="s">
        <v>23</v>
      </c>
      <c r="F131" s="26" t="s">
        <v>148</v>
      </c>
      <c r="G131" s="26"/>
      <c r="H131" s="306">
        <f>H132</f>
        <v>672.2</v>
      </c>
      <c r="K131" s="268"/>
      <c r="L131" s="34"/>
    </row>
    <row r="132" spans="1:12" ht="78" customHeight="1" x14ac:dyDescent="0.25">
      <c r="A132" s="19"/>
      <c r="B132" s="21" t="s">
        <v>77</v>
      </c>
      <c r="C132" s="26" t="s">
        <v>75</v>
      </c>
      <c r="D132" s="26" t="s">
        <v>76</v>
      </c>
      <c r="E132" s="26" t="s">
        <v>23</v>
      </c>
      <c r="F132" s="26" t="s">
        <v>148</v>
      </c>
      <c r="G132" s="26" t="s">
        <v>78</v>
      </c>
      <c r="H132" s="306">
        <f>прил._4!K36</f>
        <v>672.2</v>
      </c>
      <c r="K132" s="268"/>
      <c r="L132" s="34"/>
    </row>
    <row r="133" spans="1:12" ht="18" customHeight="1" x14ac:dyDescent="0.25">
      <c r="A133" s="19"/>
      <c r="B133" s="116" t="s">
        <v>173</v>
      </c>
      <c r="C133" s="109" t="s">
        <v>80</v>
      </c>
      <c r="D133" s="109" t="s">
        <v>67</v>
      </c>
      <c r="E133" s="109" t="s">
        <v>23</v>
      </c>
      <c r="F133" s="109" t="s">
        <v>134</v>
      </c>
      <c r="G133" s="109"/>
      <c r="H133" s="309">
        <f>H136+H137+H138+H140+H143+H147+H150+H163+H166+H168</f>
        <v>11216</v>
      </c>
      <c r="I133" s="110">
        <f>I136+I137+I143+I144+I147+I150+I163+I138</f>
        <v>0</v>
      </c>
      <c r="J133" s="138">
        <f>J136+J137+J143+J144+J147+J150+J163+J138</f>
        <v>0</v>
      </c>
      <c r="K133" s="271"/>
      <c r="L133" s="34"/>
    </row>
    <row r="134" spans="1:12" ht="16.5" customHeight="1" x14ac:dyDescent="0.25">
      <c r="A134" s="24"/>
      <c r="B134" s="21" t="s">
        <v>173</v>
      </c>
      <c r="C134" s="26" t="s">
        <v>80</v>
      </c>
      <c r="D134" s="26" t="s">
        <v>76</v>
      </c>
      <c r="E134" s="26" t="s">
        <v>23</v>
      </c>
      <c r="F134" s="26" t="s">
        <v>134</v>
      </c>
      <c r="G134" s="26"/>
      <c r="H134" s="334">
        <f>H135+H139+H142</f>
        <v>10600.4</v>
      </c>
      <c r="K134" s="272"/>
      <c r="L134" s="34"/>
    </row>
    <row r="135" spans="1:12" ht="30" x14ac:dyDescent="0.25">
      <c r="A135" s="24"/>
      <c r="B135" s="328" t="s">
        <v>70</v>
      </c>
      <c r="C135" s="329" t="s">
        <v>80</v>
      </c>
      <c r="D135" s="329" t="s">
        <v>76</v>
      </c>
      <c r="E135" s="329" t="s">
        <v>23</v>
      </c>
      <c r="F135" s="329" t="s">
        <v>148</v>
      </c>
      <c r="G135" s="329"/>
      <c r="H135" s="335">
        <f>H136+H137+H138</f>
        <v>5296.1</v>
      </c>
      <c r="K135" s="268"/>
      <c r="L135" s="34"/>
    </row>
    <row r="136" spans="1:12" ht="87.75" customHeight="1" x14ac:dyDescent="0.25">
      <c r="A136" s="24"/>
      <c r="B136" s="21" t="s">
        <v>77</v>
      </c>
      <c r="C136" s="26" t="s">
        <v>80</v>
      </c>
      <c r="D136" s="26" t="s">
        <v>76</v>
      </c>
      <c r="E136" s="26" t="s">
        <v>23</v>
      </c>
      <c r="F136" s="26" t="s">
        <v>148</v>
      </c>
      <c r="G136" s="26" t="s">
        <v>78</v>
      </c>
      <c r="H136" s="306">
        <f>прил._4!K41</f>
        <v>3927.5</v>
      </c>
      <c r="K136" s="270"/>
    </row>
    <row r="137" spans="1:12" ht="28.5" customHeight="1" x14ac:dyDescent="0.25">
      <c r="A137" s="24"/>
      <c r="B137" s="21" t="s">
        <v>81</v>
      </c>
      <c r="C137" s="26" t="s">
        <v>80</v>
      </c>
      <c r="D137" s="26" t="s">
        <v>76</v>
      </c>
      <c r="E137" s="26" t="s">
        <v>23</v>
      </c>
      <c r="F137" s="26" t="s">
        <v>148</v>
      </c>
      <c r="G137" s="26" t="s">
        <v>82</v>
      </c>
      <c r="H137" s="306">
        <f>прил._4!K42</f>
        <v>1351.5</v>
      </c>
      <c r="K137" s="261"/>
    </row>
    <row r="138" spans="1:12" ht="20.25" customHeight="1" x14ac:dyDescent="0.25">
      <c r="A138" s="24"/>
      <c r="B138" s="21" t="s">
        <v>83</v>
      </c>
      <c r="C138" s="26" t="s">
        <v>80</v>
      </c>
      <c r="D138" s="26" t="s">
        <v>76</v>
      </c>
      <c r="E138" s="26" t="s">
        <v>23</v>
      </c>
      <c r="F138" s="26" t="s">
        <v>148</v>
      </c>
      <c r="G138" s="26" t="s">
        <v>84</v>
      </c>
      <c r="H138" s="306">
        <f>прил._4!K43</f>
        <v>17.100000000000001</v>
      </c>
      <c r="K138" s="261"/>
    </row>
    <row r="139" spans="1:12" ht="20.25" customHeight="1" x14ac:dyDescent="0.25">
      <c r="A139" s="24"/>
      <c r="B139" s="328" t="s">
        <v>179</v>
      </c>
      <c r="C139" s="329" t="s">
        <v>80</v>
      </c>
      <c r="D139" s="329" t="s">
        <v>76</v>
      </c>
      <c r="E139" s="329" t="s">
        <v>23</v>
      </c>
      <c r="F139" s="329" t="s">
        <v>338</v>
      </c>
      <c r="G139" s="329"/>
      <c r="H139" s="335">
        <f>H140</f>
        <v>5044.5</v>
      </c>
      <c r="K139" s="261"/>
    </row>
    <row r="140" spans="1:12" ht="30" customHeight="1" x14ac:dyDescent="0.25">
      <c r="A140" s="24"/>
      <c r="B140" s="284" t="s">
        <v>255</v>
      </c>
      <c r="C140" s="26" t="s">
        <v>80</v>
      </c>
      <c r="D140" s="26" t="s">
        <v>76</v>
      </c>
      <c r="E140" s="26" t="s">
        <v>23</v>
      </c>
      <c r="F140" s="26" t="s">
        <v>180</v>
      </c>
      <c r="G140" s="26" t="s">
        <v>84</v>
      </c>
      <c r="H140" s="306">
        <f>прил._4!K73</f>
        <v>5044.5</v>
      </c>
      <c r="K140" s="261"/>
    </row>
    <row r="141" spans="1:12" ht="30" customHeight="1" x14ac:dyDescent="0.25">
      <c r="A141" s="24"/>
      <c r="B141" s="331"/>
      <c r="C141" s="329" t="s">
        <v>80</v>
      </c>
      <c r="D141" s="329" t="s">
        <v>76</v>
      </c>
      <c r="E141" s="329" t="s">
        <v>23</v>
      </c>
      <c r="F141" s="329" t="s">
        <v>339</v>
      </c>
      <c r="G141" s="329"/>
      <c r="H141" s="330">
        <v>246</v>
      </c>
      <c r="K141" s="261"/>
    </row>
    <row r="142" spans="1:12" ht="41.25" customHeight="1" x14ac:dyDescent="0.25">
      <c r="A142" s="29"/>
      <c r="B142" s="21" t="s">
        <v>35</v>
      </c>
      <c r="C142" s="26" t="s">
        <v>80</v>
      </c>
      <c r="D142" s="26" t="s">
        <v>76</v>
      </c>
      <c r="E142" s="26" t="s">
        <v>23</v>
      </c>
      <c r="F142" s="26" t="s">
        <v>152</v>
      </c>
      <c r="G142" s="26"/>
      <c r="H142" s="333">
        <f>прил._4!K75</f>
        <v>259.8</v>
      </c>
      <c r="K142" s="261"/>
    </row>
    <row r="143" spans="1:12" ht="81" customHeight="1" x14ac:dyDescent="0.25">
      <c r="A143" s="29"/>
      <c r="B143" s="21" t="s">
        <v>77</v>
      </c>
      <c r="C143" s="26" t="s">
        <v>80</v>
      </c>
      <c r="D143" s="26" t="s">
        <v>76</v>
      </c>
      <c r="E143" s="26" t="s">
        <v>23</v>
      </c>
      <c r="F143" s="26" t="s">
        <v>152</v>
      </c>
      <c r="G143" s="26" t="s">
        <v>78</v>
      </c>
      <c r="H143" s="306">
        <f>прил._4!K79</f>
        <v>259.8</v>
      </c>
      <c r="K143" s="270"/>
    </row>
    <row r="144" spans="1:12" ht="29.25" customHeight="1" x14ac:dyDescent="0.25">
      <c r="A144" s="29"/>
      <c r="B144" s="21"/>
      <c r="C144" s="26"/>
      <c r="D144" s="26"/>
      <c r="E144" s="26"/>
      <c r="F144" s="26"/>
      <c r="G144" s="26"/>
      <c r="H144" s="306"/>
      <c r="K144" s="261"/>
    </row>
    <row r="145" spans="1:11" ht="15" customHeight="1" x14ac:dyDescent="0.25">
      <c r="A145" s="24"/>
      <c r="B145" s="21" t="s">
        <v>57</v>
      </c>
      <c r="C145" s="26" t="s">
        <v>80</v>
      </c>
      <c r="D145" s="26" t="s">
        <v>69</v>
      </c>
      <c r="E145" s="26" t="s">
        <v>23</v>
      </c>
      <c r="F145" s="26" t="s">
        <v>134</v>
      </c>
      <c r="G145" s="26"/>
      <c r="H145" s="306">
        <v>3.8</v>
      </c>
      <c r="K145" s="261"/>
    </row>
    <row r="146" spans="1:11" ht="46.5" customHeight="1" x14ac:dyDescent="0.25">
      <c r="A146" s="24"/>
      <c r="B146" s="21" t="s">
        <v>85</v>
      </c>
      <c r="C146" s="26" t="s">
        <v>80</v>
      </c>
      <c r="D146" s="26" t="s">
        <v>69</v>
      </c>
      <c r="E146" s="26" t="s">
        <v>23</v>
      </c>
      <c r="F146" s="26" t="s">
        <v>149</v>
      </c>
      <c r="G146" s="26"/>
      <c r="H146" s="306">
        <v>3.8</v>
      </c>
      <c r="K146" s="261"/>
    </row>
    <row r="147" spans="1:11" ht="27" customHeight="1" x14ac:dyDescent="0.25">
      <c r="A147" s="24"/>
      <c r="B147" s="21" t="s">
        <v>81</v>
      </c>
      <c r="C147" s="26" t="s">
        <v>80</v>
      </c>
      <c r="D147" s="26" t="s">
        <v>69</v>
      </c>
      <c r="E147" s="26" t="s">
        <v>23</v>
      </c>
      <c r="F147" s="26" t="s">
        <v>149</v>
      </c>
      <c r="G147" s="26" t="s">
        <v>82</v>
      </c>
      <c r="H147" s="306">
        <f>прил._4!K46</f>
        <v>3.8</v>
      </c>
      <c r="K147" s="261"/>
    </row>
    <row r="148" spans="1:11" ht="34.5" customHeight="1" x14ac:dyDescent="0.25">
      <c r="A148" s="24"/>
      <c r="B148" s="21" t="s">
        <v>55</v>
      </c>
      <c r="C148" s="26" t="s">
        <v>80</v>
      </c>
      <c r="D148" s="26" t="s">
        <v>87</v>
      </c>
      <c r="E148" s="26" t="s">
        <v>23</v>
      </c>
      <c r="F148" s="26" t="s">
        <v>134</v>
      </c>
      <c r="G148" s="26"/>
      <c r="H148" s="306">
        <f>H150</f>
        <v>10</v>
      </c>
      <c r="K148" s="261"/>
    </row>
    <row r="149" spans="1:11" ht="20.25" customHeight="1" x14ac:dyDescent="0.25">
      <c r="A149" s="24"/>
      <c r="B149" s="21" t="s">
        <v>88</v>
      </c>
      <c r="C149" s="26" t="s">
        <v>80</v>
      </c>
      <c r="D149" s="26" t="s">
        <v>87</v>
      </c>
      <c r="E149" s="26" t="s">
        <v>23</v>
      </c>
      <c r="F149" s="26" t="s">
        <v>150</v>
      </c>
      <c r="G149" s="26"/>
      <c r="H149" s="306">
        <f>H150</f>
        <v>10</v>
      </c>
      <c r="K149" s="261"/>
    </row>
    <row r="150" spans="1:11" ht="22.5" customHeight="1" x14ac:dyDescent="0.25">
      <c r="A150" s="24"/>
      <c r="B150" s="176" t="s">
        <v>83</v>
      </c>
      <c r="C150" s="39" t="s">
        <v>80</v>
      </c>
      <c r="D150" s="39" t="s">
        <v>87</v>
      </c>
      <c r="E150" s="39" t="s">
        <v>23</v>
      </c>
      <c r="F150" s="39" t="s">
        <v>150</v>
      </c>
      <c r="G150" s="39" t="s">
        <v>84</v>
      </c>
      <c r="H150" s="306">
        <f>прил._4!K61</f>
        <v>10</v>
      </c>
      <c r="K150" s="261"/>
    </row>
    <row r="151" spans="1:11" ht="41.25" hidden="1" customHeight="1" x14ac:dyDescent="0.25">
      <c r="A151" s="24"/>
      <c r="B151" s="137" t="s">
        <v>49</v>
      </c>
      <c r="C151" s="38">
        <v>51</v>
      </c>
      <c r="D151" s="39" t="s">
        <v>92</v>
      </c>
      <c r="E151" s="39" t="s">
        <v>23</v>
      </c>
      <c r="F151" s="39" t="s">
        <v>134</v>
      </c>
      <c r="G151" s="39"/>
      <c r="H151" s="306">
        <v>0</v>
      </c>
      <c r="K151" s="261"/>
    </row>
    <row r="152" spans="1:11" ht="27.75" hidden="1" customHeight="1" x14ac:dyDescent="0.25">
      <c r="A152" s="24"/>
      <c r="B152" s="137" t="s">
        <v>50</v>
      </c>
      <c r="C152" s="39" t="s">
        <v>80</v>
      </c>
      <c r="D152" s="39" t="s">
        <v>92</v>
      </c>
      <c r="E152" s="39" t="s">
        <v>23</v>
      </c>
      <c r="F152" s="39" t="s">
        <v>153</v>
      </c>
      <c r="G152" s="26"/>
      <c r="H152" s="306">
        <v>0</v>
      </c>
      <c r="K152" s="261"/>
    </row>
    <row r="153" spans="1:11" ht="33.75" hidden="1" customHeight="1" x14ac:dyDescent="0.25">
      <c r="A153" s="24"/>
      <c r="B153" s="80" t="s">
        <v>81</v>
      </c>
      <c r="C153" s="39" t="s">
        <v>80</v>
      </c>
      <c r="D153" s="39" t="s">
        <v>92</v>
      </c>
      <c r="E153" s="39" t="s">
        <v>23</v>
      </c>
      <c r="F153" s="39" t="s">
        <v>153</v>
      </c>
      <c r="G153" s="39" t="s">
        <v>82</v>
      </c>
      <c r="H153" s="306">
        <v>0</v>
      </c>
      <c r="K153" s="261"/>
    </row>
    <row r="154" spans="1:11" ht="16.5" hidden="1" customHeight="1" x14ac:dyDescent="0.25">
      <c r="A154" s="25"/>
      <c r="B154" s="28" t="s">
        <v>56</v>
      </c>
      <c r="C154" s="26" t="s">
        <v>80</v>
      </c>
      <c r="D154" s="26" t="s">
        <v>89</v>
      </c>
      <c r="E154" s="26" t="s">
        <v>23</v>
      </c>
      <c r="F154" s="26" t="s">
        <v>134</v>
      </c>
      <c r="G154" s="26"/>
      <c r="H154" s="306">
        <v>0</v>
      </c>
      <c r="K154" s="261"/>
    </row>
    <row r="155" spans="1:11" ht="45.75" hidden="1" customHeight="1" x14ac:dyDescent="0.25">
      <c r="A155" s="29"/>
      <c r="B155" s="117" t="s">
        <v>90</v>
      </c>
      <c r="C155" s="26" t="s">
        <v>80</v>
      </c>
      <c r="D155" s="26" t="s">
        <v>89</v>
      </c>
      <c r="E155" s="26" t="s">
        <v>23</v>
      </c>
      <c r="F155" s="26" t="s">
        <v>136</v>
      </c>
      <c r="G155" s="26"/>
      <c r="H155" s="306">
        <v>0</v>
      </c>
      <c r="K155" s="261"/>
    </row>
    <row r="156" spans="1:11" ht="76.5" hidden="1" customHeight="1" x14ac:dyDescent="0.25">
      <c r="A156" s="29"/>
      <c r="B156" s="21" t="s">
        <v>77</v>
      </c>
      <c r="C156" s="26" t="s">
        <v>80</v>
      </c>
      <c r="D156" s="26" t="s">
        <v>89</v>
      </c>
      <c r="E156" s="26" t="s">
        <v>23</v>
      </c>
      <c r="F156" s="26" t="s">
        <v>136</v>
      </c>
      <c r="G156" s="26" t="s">
        <v>78</v>
      </c>
      <c r="H156" s="306">
        <v>0</v>
      </c>
      <c r="K156" s="261"/>
    </row>
    <row r="157" spans="1:11" ht="69" hidden="1" customHeight="1" x14ac:dyDescent="0.25">
      <c r="A157" s="29"/>
      <c r="B157" s="21" t="s">
        <v>81</v>
      </c>
      <c r="C157" s="26" t="s">
        <v>80</v>
      </c>
      <c r="D157" s="26" t="s">
        <v>89</v>
      </c>
      <c r="E157" s="26" t="s">
        <v>23</v>
      </c>
      <c r="F157" s="26" t="s">
        <v>136</v>
      </c>
      <c r="G157" s="26" t="s">
        <v>82</v>
      </c>
      <c r="H157" s="306">
        <v>0</v>
      </c>
      <c r="K157" s="261"/>
    </row>
    <row r="158" spans="1:11" hidden="1" x14ac:dyDescent="0.25">
      <c r="A158" s="29"/>
      <c r="B158" s="118" t="s">
        <v>83</v>
      </c>
      <c r="C158" s="26" t="s">
        <v>80</v>
      </c>
      <c r="D158" s="26" t="s">
        <v>89</v>
      </c>
      <c r="E158" s="26" t="s">
        <v>23</v>
      </c>
      <c r="F158" s="26" t="s">
        <v>136</v>
      </c>
      <c r="G158" s="26" t="s">
        <v>84</v>
      </c>
      <c r="H158" s="306">
        <v>0</v>
      </c>
      <c r="K158" s="261"/>
    </row>
    <row r="159" spans="1:11" s="31" customFormat="1" ht="34.5" customHeight="1" x14ac:dyDescent="0.25">
      <c r="A159" s="29"/>
      <c r="B159" s="119" t="s">
        <v>49</v>
      </c>
      <c r="C159" s="26" t="s">
        <v>80</v>
      </c>
      <c r="D159" s="26" t="s">
        <v>92</v>
      </c>
      <c r="E159" s="26" t="s">
        <v>23</v>
      </c>
      <c r="F159" s="26" t="s">
        <v>134</v>
      </c>
      <c r="G159" s="26"/>
      <c r="H159" s="306">
        <f>H163+H161</f>
        <v>530</v>
      </c>
      <c r="K159" s="261"/>
    </row>
    <row r="160" spans="1:11" s="31" customFormat="1" ht="23.25" hidden="1" customHeight="1" x14ac:dyDescent="0.25">
      <c r="A160" s="29"/>
      <c r="B160" s="174" t="s">
        <v>50</v>
      </c>
      <c r="C160" s="175" t="s">
        <v>80</v>
      </c>
      <c r="D160" s="175" t="s">
        <v>92</v>
      </c>
      <c r="E160" s="175" t="s">
        <v>23</v>
      </c>
      <c r="F160" s="175" t="s">
        <v>153</v>
      </c>
      <c r="G160" s="175"/>
      <c r="H160" s="306"/>
      <c r="K160" s="261"/>
    </row>
    <row r="161" spans="1:256" s="31" customFormat="1" ht="28.5" hidden="1" customHeight="1" x14ac:dyDescent="0.25">
      <c r="A161" s="29"/>
      <c r="B161" s="174" t="s">
        <v>81</v>
      </c>
      <c r="C161" s="175" t="s">
        <v>80</v>
      </c>
      <c r="D161" s="175" t="s">
        <v>92</v>
      </c>
      <c r="E161" s="175" t="s">
        <v>23</v>
      </c>
      <c r="F161" s="175" t="s">
        <v>153</v>
      </c>
      <c r="G161" s="175" t="s">
        <v>82</v>
      </c>
      <c r="H161" s="306"/>
      <c r="K161" s="261"/>
    </row>
    <row r="162" spans="1:256" x14ac:dyDescent="0.25">
      <c r="A162" s="29"/>
      <c r="B162" s="117" t="s">
        <v>116</v>
      </c>
      <c r="C162" s="26" t="s">
        <v>80</v>
      </c>
      <c r="D162" s="26" t="s">
        <v>92</v>
      </c>
      <c r="E162" s="26" t="s">
        <v>23</v>
      </c>
      <c r="F162" s="26" t="s">
        <v>151</v>
      </c>
      <c r="G162" s="26"/>
      <c r="H162" s="306">
        <f>H163</f>
        <v>530</v>
      </c>
      <c r="K162" s="261"/>
    </row>
    <row r="163" spans="1:256" ht="30" x14ac:dyDescent="0.25">
      <c r="A163" s="29"/>
      <c r="B163" s="117" t="s">
        <v>117</v>
      </c>
      <c r="C163" s="26" t="s">
        <v>80</v>
      </c>
      <c r="D163" s="26" t="s">
        <v>92</v>
      </c>
      <c r="E163" s="26" t="s">
        <v>23</v>
      </c>
      <c r="F163" s="26" t="s">
        <v>151</v>
      </c>
      <c r="G163" s="26" t="s">
        <v>118</v>
      </c>
      <c r="H163" s="306">
        <f>прил._4!K169</f>
        <v>530</v>
      </c>
      <c r="K163" s="270"/>
    </row>
    <row r="164" spans="1:256" x14ac:dyDescent="0.25">
      <c r="A164" s="29"/>
      <c r="B164" s="83" t="s">
        <v>236</v>
      </c>
      <c r="C164" s="177" t="s">
        <v>80</v>
      </c>
      <c r="D164" s="177" t="s">
        <v>159</v>
      </c>
      <c r="E164" s="177" t="s">
        <v>23</v>
      </c>
      <c r="F164" s="177" t="s">
        <v>134</v>
      </c>
      <c r="G164" s="178"/>
      <c r="H164" s="310">
        <f>H165</f>
        <v>71.8</v>
      </c>
      <c r="K164" s="270"/>
    </row>
    <row r="165" spans="1:256" ht="60" x14ac:dyDescent="0.25">
      <c r="A165" s="29"/>
      <c r="B165" s="83" t="s">
        <v>237</v>
      </c>
      <c r="C165" s="177" t="s">
        <v>80</v>
      </c>
      <c r="D165" s="177" t="s">
        <v>159</v>
      </c>
      <c r="E165" s="177" t="s">
        <v>23</v>
      </c>
      <c r="F165" s="177" t="s">
        <v>337</v>
      </c>
      <c r="G165" s="178"/>
      <c r="H165" s="310">
        <f>H166+H168</f>
        <v>71.8</v>
      </c>
      <c r="K165" s="270"/>
    </row>
    <row r="166" spans="1:256" x14ac:dyDescent="0.25">
      <c r="A166" s="29"/>
      <c r="B166" s="241" t="s">
        <v>71</v>
      </c>
      <c r="C166" s="177" t="s">
        <v>80</v>
      </c>
      <c r="D166" s="177" t="s">
        <v>159</v>
      </c>
      <c r="E166" s="177" t="s">
        <v>23</v>
      </c>
      <c r="F166" s="177" t="s">
        <v>238</v>
      </c>
      <c r="G166" s="178" t="s">
        <v>72</v>
      </c>
      <c r="H166" s="310">
        <f>прил._4!K49</f>
        <v>40.200000000000003</v>
      </c>
      <c r="K166" s="270"/>
    </row>
    <row r="167" spans="1:256" ht="30" x14ac:dyDescent="0.25">
      <c r="A167" s="29"/>
      <c r="B167" s="83" t="s">
        <v>256</v>
      </c>
      <c r="C167" s="177" t="s">
        <v>80</v>
      </c>
      <c r="D167" s="177" t="s">
        <v>159</v>
      </c>
      <c r="E167" s="177" t="s">
        <v>23</v>
      </c>
      <c r="F167" s="177" t="s">
        <v>134</v>
      </c>
      <c r="G167" s="178"/>
      <c r="H167" s="310">
        <f>H168</f>
        <v>31.599999999999998</v>
      </c>
      <c r="K167" s="270"/>
    </row>
    <row r="168" spans="1:256" x14ac:dyDescent="0.25">
      <c r="A168" s="29"/>
      <c r="B168" s="241" t="s">
        <v>71</v>
      </c>
      <c r="C168" s="177" t="s">
        <v>80</v>
      </c>
      <c r="D168" s="177" t="s">
        <v>159</v>
      </c>
      <c r="E168" s="177" t="s">
        <v>23</v>
      </c>
      <c r="F168" s="177" t="s">
        <v>240</v>
      </c>
      <c r="G168" s="178" t="s">
        <v>72</v>
      </c>
      <c r="H168" s="310">
        <f>прил._4!K51</f>
        <v>31.599999999999998</v>
      </c>
      <c r="K168" s="270"/>
    </row>
    <row r="169" spans="1:256" ht="31.5" x14ac:dyDescent="0.25">
      <c r="A169" s="29"/>
      <c r="B169" s="199" t="s">
        <v>184</v>
      </c>
      <c r="C169" s="200" t="s">
        <v>182</v>
      </c>
      <c r="D169" s="200" t="s">
        <v>67</v>
      </c>
      <c r="E169" s="200" t="s">
        <v>23</v>
      </c>
      <c r="F169" s="200" t="s">
        <v>134</v>
      </c>
      <c r="G169" s="200"/>
      <c r="H169" s="311">
        <f>H172</f>
        <v>10</v>
      </c>
      <c r="K169" s="270"/>
    </row>
    <row r="170" spans="1:256" ht="31.5" x14ac:dyDescent="0.25">
      <c r="A170" s="29"/>
      <c r="B170" s="173" t="s">
        <v>185</v>
      </c>
      <c r="C170" s="179" t="s">
        <v>182</v>
      </c>
      <c r="D170" s="250" t="s">
        <v>69</v>
      </c>
      <c r="E170" s="250" t="s">
        <v>23</v>
      </c>
      <c r="F170" s="250" t="s">
        <v>134</v>
      </c>
      <c r="G170" s="250"/>
      <c r="H170" s="251">
        <f>H172</f>
        <v>10</v>
      </c>
      <c r="K170" s="270"/>
    </row>
    <row r="171" spans="1:256" ht="31.5" x14ac:dyDescent="0.25">
      <c r="A171" s="29"/>
      <c r="B171" s="173" t="s">
        <v>186</v>
      </c>
      <c r="C171" s="179" t="s">
        <v>182</v>
      </c>
      <c r="D171" s="250" t="s">
        <v>69</v>
      </c>
      <c r="E171" s="250" t="s">
        <v>23</v>
      </c>
      <c r="F171" s="250" t="s">
        <v>134</v>
      </c>
      <c r="G171" s="250"/>
      <c r="H171" s="251">
        <f>H172</f>
        <v>10</v>
      </c>
      <c r="K171" s="270"/>
    </row>
    <row r="172" spans="1:256" ht="47.25" x14ac:dyDescent="0.25">
      <c r="A172" s="29"/>
      <c r="B172" s="233" t="s">
        <v>187</v>
      </c>
      <c r="C172" s="234" t="s">
        <v>182</v>
      </c>
      <c r="D172" s="250" t="s">
        <v>69</v>
      </c>
      <c r="E172" s="250" t="s">
        <v>23</v>
      </c>
      <c r="F172" s="250" t="s">
        <v>148</v>
      </c>
      <c r="G172" s="250" t="s">
        <v>82</v>
      </c>
      <c r="H172" s="251">
        <f>прил._4!K24</f>
        <v>10</v>
      </c>
      <c r="K172" s="270"/>
    </row>
    <row r="173" spans="1:256" ht="47.25" hidden="1" x14ac:dyDescent="0.25">
      <c r="A173" s="29"/>
      <c r="B173" s="233" t="s">
        <v>187</v>
      </c>
      <c r="C173" s="234" t="s">
        <v>182</v>
      </c>
      <c r="D173" s="250" t="s">
        <v>69</v>
      </c>
      <c r="E173" s="250" t="s">
        <v>23</v>
      </c>
      <c r="F173" s="250" t="s">
        <v>148</v>
      </c>
      <c r="G173" s="250" t="s">
        <v>82</v>
      </c>
      <c r="H173" s="251">
        <f>прил._4!K25</f>
        <v>85.4</v>
      </c>
      <c r="K173" s="270"/>
    </row>
    <row r="174" spans="1:256" ht="83.25" hidden="1" customHeight="1" x14ac:dyDescent="0.25">
      <c r="A174" s="29"/>
      <c r="B174" s="233" t="s">
        <v>187</v>
      </c>
      <c r="C174" s="234" t="s">
        <v>182</v>
      </c>
      <c r="D174" s="250" t="s">
        <v>69</v>
      </c>
      <c r="E174" s="250" t="s">
        <v>23</v>
      </c>
      <c r="F174" s="250" t="s">
        <v>148</v>
      </c>
      <c r="G174" s="250" t="s">
        <v>82</v>
      </c>
      <c r="H174" s="251">
        <f>прил._4!K26</f>
        <v>85.4</v>
      </c>
      <c r="K174" s="270"/>
    </row>
    <row r="175" spans="1:256" ht="47.25" hidden="1" x14ac:dyDescent="0.25">
      <c r="A175" s="29"/>
      <c r="B175" s="233" t="s">
        <v>187</v>
      </c>
      <c r="C175" s="234" t="s">
        <v>182</v>
      </c>
      <c r="D175" s="250" t="s">
        <v>69</v>
      </c>
      <c r="E175" s="250" t="s">
        <v>23</v>
      </c>
      <c r="F175" s="250" t="s">
        <v>148</v>
      </c>
      <c r="G175" s="250" t="s">
        <v>82</v>
      </c>
      <c r="H175" s="251">
        <f>прил._4!K27</f>
        <v>85.4</v>
      </c>
      <c r="K175" s="270"/>
    </row>
    <row r="176" spans="1:256" s="163" customFormat="1" ht="47.25" hidden="1" x14ac:dyDescent="0.25">
      <c r="A176" s="29"/>
      <c r="B176" s="233" t="s">
        <v>187</v>
      </c>
      <c r="C176" s="234" t="s">
        <v>182</v>
      </c>
      <c r="D176" s="250" t="s">
        <v>69</v>
      </c>
      <c r="E176" s="250" t="s">
        <v>23</v>
      </c>
      <c r="F176" s="250" t="s">
        <v>148</v>
      </c>
      <c r="G176" s="250" t="s">
        <v>82</v>
      </c>
      <c r="H176" s="251">
        <f>прил._4!K28</f>
        <v>85.4</v>
      </c>
      <c r="I176" s="164"/>
      <c r="J176" s="164"/>
      <c r="K176" s="273"/>
      <c r="L176" s="164"/>
      <c r="M176" s="164"/>
      <c r="N176" s="164"/>
      <c r="O176" s="164"/>
      <c r="P176" s="164"/>
      <c r="Q176" s="164"/>
      <c r="R176" s="164"/>
      <c r="S176" s="164"/>
      <c r="T176" s="164"/>
      <c r="U176" s="164"/>
      <c r="V176" s="164"/>
      <c r="W176" s="164"/>
      <c r="X176" s="164"/>
      <c r="Y176" s="164"/>
      <c r="Z176" s="164"/>
      <c r="AA176" s="164"/>
      <c r="AB176" s="164"/>
      <c r="AC176" s="164"/>
      <c r="AD176" s="164"/>
      <c r="AE176" s="164"/>
      <c r="AF176" s="164"/>
      <c r="AG176" s="164"/>
      <c r="AH176" s="164"/>
      <c r="AI176" s="164"/>
      <c r="AJ176" s="164"/>
      <c r="AK176" s="164"/>
      <c r="AL176" s="164"/>
      <c r="AM176" s="164"/>
      <c r="AN176" s="164"/>
      <c r="AO176" s="164"/>
      <c r="AP176" s="164"/>
      <c r="AQ176" s="164"/>
      <c r="AR176" s="164"/>
      <c r="AS176" s="164"/>
      <c r="AT176" s="164"/>
      <c r="AU176" s="164"/>
      <c r="AV176" s="164"/>
      <c r="AW176" s="164"/>
      <c r="AX176" s="164"/>
      <c r="AY176" s="164"/>
      <c r="AZ176" s="164"/>
      <c r="BA176" s="164"/>
      <c r="BB176" s="164"/>
      <c r="BC176" s="164"/>
      <c r="BD176" s="164"/>
      <c r="BE176" s="164"/>
      <c r="BF176" s="164"/>
      <c r="BG176" s="164"/>
      <c r="BH176" s="164"/>
      <c r="BI176" s="164"/>
      <c r="BJ176" s="164"/>
      <c r="BK176" s="164"/>
      <c r="BL176" s="164"/>
      <c r="BM176" s="164"/>
      <c r="BN176" s="164"/>
      <c r="BO176" s="164"/>
      <c r="BP176" s="164"/>
      <c r="BQ176" s="164"/>
      <c r="BR176" s="164"/>
      <c r="BS176" s="164"/>
      <c r="BT176" s="164"/>
      <c r="BU176" s="164"/>
      <c r="BV176" s="164"/>
      <c r="BW176" s="164"/>
      <c r="BX176" s="164"/>
      <c r="BY176" s="164"/>
      <c r="BZ176" s="164"/>
      <c r="CA176" s="164"/>
      <c r="CB176" s="164"/>
      <c r="CC176" s="164"/>
      <c r="CD176" s="164"/>
      <c r="CE176" s="164"/>
      <c r="CF176" s="164"/>
      <c r="CG176" s="164"/>
      <c r="CH176" s="164"/>
      <c r="CI176" s="164"/>
      <c r="CJ176" s="164"/>
      <c r="CK176" s="164"/>
      <c r="CL176" s="164"/>
      <c r="CM176" s="164"/>
      <c r="CN176" s="164"/>
      <c r="CO176" s="164"/>
      <c r="CP176" s="164"/>
      <c r="CQ176" s="164"/>
      <c r="CR176" s="164"/>
      <c r="CS176" s="164"/>
      <c r="CT176" s="164"/>
      <c r="CU176" s="164"/>
      <c r="CV176" s="164"/>
      <c r="CW176" s="164"/>
      <c r="CX176" s="164"/>
      <c r="CY176" s="164"/>
      <c r="CZ176" s="164"/>
      <c r="DA176" s="164"/>
      <c r="DB176" s="164"/>
      <c r="DC176" s="164"/>
      <c r="DD176" s="164"/>
      <c r="DE176" s="164"/>
      <c r="DF176" s="164"/>
      <c r="DG176" s="164"/>
      <c r="DH176" s="164"/>
      <c r="DI176" s="164"/>
      <c r="DJ176" s="164"/>
      <c r="DK176" s="164"/>
      <c r="DL176" s="164"/>
      <c r="DM176" s="164"/>
      <c r="DN176" s="164"/>
      <c r="DO176" s="164"/>
      <c r="DP176" s="164"/>
      <c r="DQ176" s="164"/>
      <c r="DR176" s="164"/>
      <c r="DS176" s="164"/>
      <c r="DT176" s="164"/>
      <c r="DU176" s="164"/>
      <c r="DV176" s="164"/>
      <c r="DW176" s="164"/>
      <c r="DX176" s="164"/>
      <c r="DY176" s="164"/>
      <c r="DZ176" s="164"/>
      <c r="EA176" s="164"/>
      <c r="EB176" s="164"/>
      <c r="EC176" s="164"/>
      <c r="ED176" s="164"/>
      <c r="EE176" s="164"/>
      <c r="EF176" s="164"/>
      <c r="EG176" s="164"/>
      <c r="EH176" s="164"/>
      <c r="EI176" s="164"/>
      <c r="EJ176" s="164"/>
      <c r="EK176" s="164"/>
      <c r="EL176" s="164"/>
      <c r="EM176" s="164"/>
      <c r="EN176" s="164"/>
      <c r="EO176" s="164"/>
      <c r="EP176" s="164"/>
      <c r="EQ176" s="164"/>
      <c r="ER176" s="164"/>
      <c r="ES176" s="164"/>
      <c r="ET176" s="164"/>
      <c r="EU176" s="164"/>
      <c r="EV176" s="164"/>
      <c r="EW176" s="164"/>
      <c r="EX176" s="164"/>
      <c r="EY176" s="164"/>
      <c r="EZ176" s="164"/>
      <c r="FA176" s="164"/>
      <c r="FB176" s="164"/>
      <c r="FC176" s="164"/>
      <c r="FD176" s="164"/>
      <c r="FE176" s="164"/>
      <c r="FF176" s="164"/>
      <c r="FG176" s="164"/>
      <c r="FH176" s="164"/>
      <c r="FI176" s="164"/>
      <c r="FJ176" s="164"/>
      <c r="FK176" s="164"/>
      <c r="FL176" s="164"/>
      <c r="FM176" s="164"/>
      <c r="FN176" s="164"/>
      <c r="FO176" s="164"/>
      <c r="FP176" s="164"/>
      <c r="FQ176" s="164"/>
      <c r="FR176" s="164"/>
      <c r="FS176" s="164"/>
      <c r="FT176" s="164"/>
      <c r="FU176" s="164"/>
      <c r="FV176" s="164"/>
      <c r="FW176" s="164"/>
      <c r="FX176" s="164"/>
      <c r="FY176" s="164"/>
      <c r="FZ176" s="164"/>
      <c r="GA176" s="164"/>
      <c r="GB176" s="164"/>
      <c r="GC176" s="164"/>
      <c r="GD176" s="164"/>
      <c r="GE176" s="164"/>
      <c r="GF176" s="164"/>
      <c r="GG176" s="164"/>
      <c r="GH176" s="164"/>
      <c r="GI176" s="164"/>
      <c r="GJ176" s="164"/>
      <c r="GK176" s="164"/>
      <c r="GL176" s="164"/>
      <c r="GM176" s="164"/>
      <c r="GN176" s="164"/>
      <c r="GO176" s="164"/>
      <c r="GP176" s="164"/>
      <c r="GQ176" s="164"/>
      <c r="GR176" s="164"/>
      <c r="GS176" s="164"/>
      <c r="GT176" s="164"/>
      <c r="GU176" s="164"/>
      <c r="GV176" s="164"/>
      <c r="GW176" s="164"/>
      <c r="GX176" s="164"/>
      <c r="GY176" s="164"/>
      <c r="GZ176" s="164"/>
      <c r="HA176" s="164"/>
      <c r="HB176" s="164"/>
      <c r="HC176" s="164"/>
      <c r="HD176" s="164"/>
      <c r="HE176" s="164"/>
      <c r="HF176" s="164"/>
      <c r="HG176" s="164"/>
      <c r="HH176" s="164"/>
      <c r="HI176" s="164"/>
      <c r="HJ176" s="164"/>
      <c r="HK176" s="164"/>
      <c r="HL176" s="164"/>
      <c r="HM176" s="164"/>
      <c r="HN176" s="164"/>
      <c r="HO176" s="164"/>
      <c r="HP176" s="164"/>
      <c r="HQ176" s="164"/>
      <c r="HR176" s="164"/>
      <c r="HS176" s="164"/>
      <c r="HT176" s="164"/>
      <c r="HU176" s="164"/>
      <c r="HV176" s="164"/>
      <c r="HW176" s="164"/>
      <c r="HX176" s="164"/>
      <c r="HY176" s="164"/>
      <c r="HZ176" s="164"/>
      <c r="IA176" s="164"/>
      <c r="IB176" s="164"/>
      <c r="IC176" s="164"/>
      <c r="ID176" s="164"/>
      <c r="IE176" s="164"/>
      <c r="IF176" s="164"/>
      <c r="IG176" s="164"/>
      <c r="IH176" s="164"/>
      <c r="II176" s="164"/>
      <c r="IJ176" s="164"/>
      <c r="IK176" s="164"/>
      <c r="IL176" s="164"/>
      <c r="IM176" s="164"/>
      <c r="IN176" s="164"/>
      <c r="IO176" s="164"/>
      <c r="IP176" s="164"/>
      <c r="IQ176" s="164"/>
      <c r="IR176" s="164"/>
      <c r="IS176" s="164"/>
      <c r="IT176" s="164"/>
      <c r="IU176" s="164"/>
      <c r="IV176" s="164"/>
    </row>
    <row r="177" spans="1:256" customFormat="1" ht="43.5" hidden="1" customHeight="1" x14ac:dyDescent="0.25">
      <c r="A177" s="29"/>
      <c r="B177" s="233" t="s">
        <v>187</v>
      </c>
      <c r="C177" s="234" t="s">
        <v>182</v>
      </c>
      <c r="D177" s="250" t="s">
        <v>69</v>
      </c>
      <c r="E177" s="250" t="s">
        <v>23</v>
      </c>
      <c r="F177" s="250" t="s">
        <v>148</v>
      </c>
      <c r="G177" s="250" t="s">
        <v>82</v>
      </c>
      <c r="H177" s="251">
        <f>прил._4!K29</f>
        <v>85.4</v>
      </c>
      <c r="I177" s="165"/>
      <c r="J177" s="165"/>
      <c r="K177" s="274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  <c r="AB177" s="165"/>
      <c r="AC177" s="165"/>
      <c r="AD177" s="165"/>
      <c r="AE177" s="165"/>
      <c r="AF177" s="165"/>
      <c r="AG177" s="165"/>
      <c r="AH177" s="165"/>
      <c r="AI177" s="165"/>
      <c r="AJ177" s="165"/>
      <c r="AK177" s="165"/>
      <c r="AL177" s="165"/>
      <c r="AM177" s="165"/>
      <c r="AN177" s="165"/>
      <c r="AO177" s="165"/>
      <c r="AP177" s="165"/>
      <c r="AQ177" s="165"/>
      <c r="AR177" s="165"/>
      <c r="AS177" s="165"/>
      <c r="AT177" s="165"/>
      <c r="AU177" s="165"/>
      <c r="AV177" s="165"/>
      <c r="AW177" s="165"/>
      <c r="AX177" s="165"/>
      <c r="AY177" s="165"/>
      <c r="AZ177" s="165"/>
      <c r="BA177" s="165"/>
      <c r="BB177" s="165"/>
      <c r="BC177" s="165"/>
      <c r="BD177" s="165"/>
      <c r="BE177" s="165"/>
      <c r="BF177" s="165"/>
      <c r="BG177" s="165"/>
      <c r="BH177" s="165"/>
      <c r="BI177" s="165"/>
      <c r="BJ177" s="165"/>
      <c r="BK177" s="165"/>
      <c r="BL177" s="165"/>
      <c r="BM177" s="165"/>
      <c r="BN177" s="165"/>
      <c r="BO177" s="165"/>
      <c r="BP177" s="165"/>
      <c r="BQ177" s="165"/>
      <c r="BR177" s="165"/>
      <c r="BS177" s="165"/>
      <c r="BT177" s="165"/>
      <c r="BU177" s="165"/>
      <c r="BV177" s="165"/>
      <c r="BW177" s="165"/>
      <c r="BX177" s="165"/>
      <c r="BY177" s="165"/>
      <c r="BZ177" s="165"/>
      <c r="CA177" s="165"/>
      <c r="CB177" s="165"/>
      <c r="CC177" s="165"/>
      <c r="CD177" s="165"/>
      <c r="CE177" s="165"/>
      <c r="CF177" s="165"/>
      <c r="CG177" s="165"/>
      <c r="CH177" s="165"/>
      <c r="CI177" s="165"/>
      <c r="CJ177" s="165"/>
      <c r="CK177" s="165"/>
      <c r="CL177" s="165"/>
      <c r="CM177" s="165"/>
      <c r="CN177" s="165"/>
      <c r="CO177" s="165"/>
      <c r="CP177" s="165"/>
      <c r="CQ177" s="165"/>
      <c r="CR177" s="165"/>
      <c r="CS177" s="165"/>
      <c r="CT177" s="165"/>
      <c r="CU177" s="165"/>
      <c r="CV177" s="165"/>
      <c r="CW177" s="165"/>
      <c r="CX177" s="165"/>
      <c r="CY177" s="165"/>
      <c r="CZ177" s="165"/>
      <c r="DA177" s="165"/>
      <c r="DB177" s="165"/>
      <c r="DC177" s="165"/>
      <c r="DD177" s="165"/>
      <c r="DE177" s="165"/>
      <c r="DF177" s="165"/>
      <c r="DG177" s="165"/>
      <c r="DH177" s="165"/>
      <c r="DI177" s="165"/>
      <c r="DJ177" s="165"/>
      <c r="DK177" s="165"/>
      <c r="DL177" s="165"/>
      <c r="DM177" s="165"/>
      <c r="DN177" s="165"/>
      <c r="DO177" s="165"/>
      <c r="DP177" s="165"/>
      <c r="DQ177" s="165"/>
      <c r="DR177" s="165"/>
      <c r="DS177" s="165"/>
      <c r="DT177" s="165"/>
      <c r="DU177" s="165"/>
      <c r="DV177" s="165"/>
      <c r="DW177" s="165"/>
      <c r="DX177" s="165"/>
      <c r="DY177" s="165"/>
      <c r="DZ177" s="165"/>
      <c r="EA177" s="165"/>
      <c r="EB177" s="165"/>
      <c r="EC177" s="165"/>
      <c r="ED177" s="165"/>
      <c r="EE177" s="165"/>
      <c r="EF177" s="165"/>
      <c r="EG177" s="165"/>
      <c r="EH177" s="165"/>
      <c r="EI177" s="165"/>
      <c r="EJ177" s="165"/>
      <c r="EK177" s="165"/>
      <c r="EL177" s="165"/>
      <c r="EM177" s="165"/>
      <c r="EN177" s="165"/>
      <c r="EO177" s="165"/>
      <c r="EP177" s="165"/>
      <c r="EQ177" s="165"/>
      <c r="ER177" s="165"/>
      <c r="ES177" s="165"/>
      <c r="ET177" s="165"/>
      <c r="EU177" s="165"/>
      <c r="EV177" s="165"/>
      <c r="EW177" s="165"/>
      <c r="EX177" s="165"/>
      <c r="EY177" s="165"/>
      <c r="EZ177" s="165"/>
      <c r="FA177" s="165"/>
      <c r="FB177" s="165"/>
      <c r="FC177" s="165"/>
      <c r="FD177" s="165"/>
      <c r="FE177" s="165"/>
      <c r="FF177" s="165"/>
      <c r="FG177" s="165"/>
      <c r="FH177" s="165"/>
      <c r="FI177" s="165"/>
      <c r="FJ177" s="165"/>
      <c r="FK177" s="165"/>
      <c r="FL177" s="165"/>
      <c r="FM177" s="165"/>
      <c r="FN177" s="165"/>
      <c r="FO177" s="165"/>
      <c r="FP177" s="165"/>
      <c r="FQ177" s="165"/>
      <c r="FR177" s="165"/>
      <c r="FS177" s="165"/>
      <c r="FT177" s="165"/>
      <c r="FU177" s="165"/>
      <c r="FV177" s="165"/>
      <c r="FW177" s="165"/>
      <c r="FX177" s="165"/>
      <c r="FY177" s="165"/>
      <c r="FZ177" s="165"/>
      <c r="GA177" s="165"/>
      <c r="GB177" s="165"/>
      <c r="GC177" s="165"/>
      <c r="GD177" s="165"/>
      <c r="GE177" s="165"/>
      <c r="GF177" s="165"/>
      <c r="GG177" s="165"/>
      <c r="GH177" s="165"/>
      <c r="GI177" s="165"/>
      <c r="GJ177" s="165"/>
      <c r="GK177" s="165"/>
      <c r="GL177" s="165"/>
      <c r="GM177" s="165"/>
      <c r="GN177" s="165"/>
      <c r="GO177" s="165"/>
      <c r="GP177" s="165"/>
      <c r="GQ177" s="165"/>
      <c r="GR177" s="165"/>
      <c r="GS177" s="165"/>
      <c r="GT177" s="165"/>
      <c r="GU177" s="165"/>
      <c r="GV177" s="165"/>
      <c r="GW177" s="165"/>
      <c r="GX177" s="165"/>
      <c r="GY177" s="165"/>
      <c r="GZ177" s="165"/>
      <c r="HA177" s="165"/>
      <c r="HB177" s="165"/>
      <c r="HC177" s="165"/>
      <c r="HD177" s="165"/>
      <c r="HE177" s="165"/>
      <c r="HF177" s="165"/>
      <c r="HG177" s="165"/>
      <c r="HH177" s="165"/>
      <c r="HI177" s="165"/>
      <c r="HJ177" s="165"/>
      <c r="HK177" s="165"/>
      <c r="HL177" s="165"/>
      <c r="HM177" s="165"/>
      <c r="HN177" s="165"/>
      <c r="HO177" s="165"/>
      <c r="HP177" s="165"/>
      <c r="HQ177" s="165"/>
      <c r="HR177" s="165"/>
      <c r="HS177" s="165"/>
      <c r="HT177" s="165"/>
      <c r="HU177" s="165"/>
      <c r="HV177" s="165"/>
      <c r="HW177" s="165"/>
      <c r="HX177" s="165"/>
      <c r="HY177" s="165"/>
      <c r="HZ177" s="165"/>
      <c r="IA177" s="165"/>
      <c r="IB177" s="165"/>
      <c r="IC177" s="165"/>
      <c r="ID177" s="165"/>
      <c r="IE177" s="165"/>
      <c r="IF177" s="165"/>
      <c r="IG177" s="165"/>
      <c r="IH177" s="165"/>
      <c r="II177" s="165"/>
      <c r="IJ177" s="165"/>
      <c r="IK177" s="165"/>
      <c r="IL177" s="165"/>
      <c r="IM177" s="165"/>
      <c r="IN177" s="165"/>
      <c r="IO177" s="165"/>
      <c r="IP177" s="165"/>
      <c r="IQ177" s="165"/>
      <c r="IR177" s="165"/>
      <c r="IS177" s="165"/>
      <c r="IT177" s="165"/>
      <c r="IU177" s="165"/>
      <c r="IV177" s="165"/>
    </row>
    <row r="178" spans="1:256" customFormat="1" ht="47.25" hidden="1" x14ac:dyDescent="0.25">
      <c r="A178" s="29"/>
      <c r="B178" s="233" t="s">
        <v>187</v>
      </c>
      <c r="C178" s="234" t="s">
        <v>182</v>
      </c>
      <c r="D178" s="250" t="s">
        <v>69</v>
      </c>
      <c r="E178" s="250" t="s">
        <v>23</v>
      </c>
      <c r="F178" s="250" t="s">
        <v>148</v>
      </c>
      <c r="G178" s="250" t="s">
        <v>82</v>
      </c>
      <c r="H178" s="251">
        <f>прил._4!K30</f>
        <v>37377.9</v>
      </c>
      <c r="I178" s="165"/>
      <c r="J178" s="165"/>
      <c r="K178" s="274"/>
      <c r="L178" s="165"/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5"/>
      <c r="AB178" s="165"/>
      <c r="AC178" s="165"/>
      <c r="AD178" s="165"/>
      <c r="AE178" s="165"/>
      <c r="AF178" s="165"/>
      <c r="AG178" s="165"/>
      <c r="AH178" s="165"/>
      <c r="AI178" s="165"/>
      <c r="AJ178" s="165"/>
      <c r="AK178" s="165"/>
      <c r="AL178" s="165"/>
      <c r="AM178" s="165"/>
      <c r="AN178" s="165"/>
      <c r="AO178" s="165"/>
      <c r="AP178" s="165"/>
      <c r="AQ178" s="165"/>
      <c r="AR178" s="165"/>
      <c r="AS178" s="165"/>
      <c r="AT178" s="165"/>
      <c r="AU178" s="165"/>
      <c r="AV178" s="165"/>
      <c r="AW178" s="165"/>
      <c r="AX178" s="165"/>
      <c r="AY178" s="165"/>
      <c r="AZ178" s="165"/>
      <c r="BA178" s="165"/>
      <c r="BB178" s="165"/>
      <c r="BC178" s="165"/>
      <c r="BD178" s="165"/>
      <c r="BE178" s="165"/>
      <c r="BF178" s="165"/>
      <c r="BG178" s="165"/>
      <c r="BH178" s="165"/>
      <c r="BI178" s="165"/>
      <c r="BJ178" s="165"/>
      <c r="BK178" s="165"/>
      <c r="BL178" s="165"/>
      <c r="BM178" s="165"/>
      <c r="BN178" s="165"/>
      <c r="BO178" s="165"/>
      <c r="BP178" s="165"/>
      <c r="BQ178" s="165"/>
      <c r="BR178" s="165"/>
      <c r="BS178" s="165"/>
      <c r="BT178" s="165"/>
      <c r="BU178" s="165"/>
      <c r="BV178" s="165"/>
      <c r="BW178" s="165"/>
      <c r="BX178" s="165"/>
      <c r="BY178" s="165"/>
      <c r="BZ178" s="165"/>
      <c r="CA178" s="165"/>
      <c r="CB178" s="165"/>
      <c r="CC178" s="165"/>
      <c r="CD178" s="165"/>
      <c r="CE178" s="165"/>
      <c r="CF178" s="165"/>
      <c r="CG178" s="165"/>
      <c r="CH178" s="165"/>
      <c r="CI178" s="165"/>
      <c r="CJ178" s="165"/>
      <c r="CK178" s="165"/>
      <c r="CL178" s="165"/>
      <c r="CM178" s="165"/>
      <c r="CN178" s="165"/>
      <c r="CO178" s="165"/>
      <c r="CP178" s="165"/>
      <c r="CQ178" s="165"/>
      <c r="CR178" s="165"/>
      <c r="CS178" s="165"/>
      <c r="CT178" s="165"/>
      <c r="CU178" s="165"/>
      <c r="CV178" s="165"/>
      <c r="CW178" s="165"/>
      <c r="CX178" s="165"/>
      <c r="CY178" s="165"/>
      <c r="CZ178" s="165"/>
      <c r="DA178" s="165"/>
      <c r="DB178" s="165"/>
      <c r="DC178" s="165"/>
      <c r="DD178" s="165"/>
      <c r="DE178" s="165"/>
      <c r="DF178" s="165"/>
      <c r="DG178" s="165"/>
      <c r="DH178" s="165"/>
      <c r="DI178" s="165"/>
      <c r="DJ178" s="165"/>
      <c r="DK178" s="165"/>
      <c r="DL178" s="165"/>
      <c r="DM178" s="165"/>
      <c r="DN178" s="165"/>
      <c r="DO178" s="165"/>
      <c r="DP178" s="165"/>
      <c r="DQ178" s="165"/>
      <c r="DR178" s="165"/>
      <c r="DS178" s="165"/>
      <c r="DT178" s="165"/>
      <c r="DU178" s="165"/>
      <c r="DV178" s="165"/>
      <c r="DW178" s="165"/>
      <c r="DX178" s="165"/>
      <c r="DY178" s="165"/>
      <c r="DZ178" s="165"/>
      <c r="EA178" s="165"/>
      <c r="EB178" s="165"/>
      <c r="EC178" s="165"/>
      <c r="ED178" s="165"/>
      <c r="EE178" s="165"/>
      <c r="EF178" s="165"/>
      <c r="EG178" s="165"/>
      <c r="EH178" s="165"/>
      <c r="EI178" s="165"/>
      <c r="EJ178" s="165"/>
      <c r="EK178" s="165"/>
      <c r="EL178" s="165"/>
      <c r="EM178" s="165"/>
      <c r="EN178" s="165"/>
      <c r="EO178" s="165"/>
      <c r="EP178" s="165"/>
      <c r="EQ178" s="165"/>
      <c r="ER178" s="165"/>
      <c r="ES178" s="165"/>
      <c r="ET178" s="165"/>
      <c r="EU178" s="165"/>
      <c r="EV178" s="165"/>
      <c r="EW178" s="165"/>
      <c r="EX178" s="165"/>
      <c r="EY178" s="165"/>
      <c r="EZ178" s="165"/>
      <c r="FA178" s="165"/>
      <c r="FB178" s="165"/>
      <c r="FC178" s="165"/>
      <c r="FD178" s="165"/>
      <c r="FE178" s="165"/>
      <c r="FF178" s="165"/>
      <c r="FG178" s="165"/>
      <c r="FH178" s="165"/>
      <c r="FI178" s="165"/>
      <c r="FJ178" s="165"/>
      <c r="FK178" s="165"/>
      <c r="FL178" s="165"/>
      <c r="FM178" s="165"/>
      <c r="FN178" s="165"/>
      <c r="FO178" s="165"/>
      <c r="FP178" s="165"/>
      <c r="FQ178" s="165"/>
      <c r="FR178" s="165"/>
      <c r="FS178" s="165"/>
      <c r="FT178" s="165"/>
      <c r="FU178" s="165"/>
      <c r="FV178" s="165"/>
      <c r="FW178" s="165"/>
      <c r="FX178" s="165"/>
      <c r="FY178" s="165"/>
      <c r="FZ178" s="165"/>
      <c r="GA178" s="165"/>
      <c r="GB178" s="165"/>
      <c r="GC178" s="165"/>
      <c r="GD178" s="165"/>
      <c r="GE178" s="165"/>
      <c r="GF178" s="165"/>
      <c r="GG178" s="165"/>
      <c r="GH178" s="165"/>
      <c r="GI178" s="165"/>
      <c r="GJ178" s="165"/>
      <c r="GK178" s="165"/>
      <c r="GL178" s="165"/>
      <c r="GM178" s="165"/>
      <c r="GN178" s="165"/>
      <c r="GO178" s="165"/>
      <c r="GP178" s="165"/>
      <c r="GQ178" s="165"/>
      <c r="GR178" s="165"/>
      <c r="GS178" s="165"/>
      <c r="GT178" s="165"/>
      <c r="GU178" s="165"/>
      <c r="GV178" s="165"/>
      <c r="GW178" s="165"/>
      <c r="GX178" s="165"/>
      <c r="GY178" s="165"/>
      <c r="GZ178" s="165"/>
      <c r="HA178" s="165"/>
      <c r="HB178" s="165"/>
      <c r="HC178" s="165"/>
      <c r="HD178" s="165"/>
      <c r="HE178" s="165"/>
      <c r="HF178" s="165"/>
      <c r="HG178" s="165"/>
      <c r="HH178" s="165"/>
      <c r="HI178" s="165"/>
      <c r="HJ178" s="165"/>
      <c r="HK178" s="165"/>
      <c r="HL178" s="165"/>
      <c r="HM178" s="165"/>
      <c r="HN178" s="165"/>
      <c r="HO178" s="165"/>
      <c r="HP178" s="165"/>
      <c r="HQ178" s="165"/>
      <c r="HR178" s="165"/>
      <c r="HS178" s="165"/>
      <c r="HT178" s="165"/>
      <c r="HU178" s="165"/>
      <c r="HV178" s="165"/>
      <c r="HW178" s="165"/>
      <c r="HX178" s="165"/>
      <c r="HY178" s="165"/>
      <c r="HZ178" s="165"/>
      <c r="IA178" s="165"/>
      <c r="IB178" s="165"/>
      <c r="IC178" s="165"/>
      <c r="ID178" s="165"/>
      <c r="IE178" s="165"/>
      <c r="IF178" s="165"/>
      <c r="IG178" s="165"/>
      <c r="IH178" s="165"/>
      <c r="II178" s="165"/>
      <c r="IJ178" s="165"/>
      <c r="IK178" s="165"/>
      <c r="IL178" s="165"/>
      <c r="IM178" s="165"/>
      <c r="IN178" s="165"/>
      <c r="IO178" s="165"/>
      <c r="IP178" s="165"/>
      <c r="IQ178" s="165"/>
      <c r="IR178" s="165"/>
      <c r="IS178" s="165"/>
      <c r="IT178" s="165"/>
      <c r="IU178" s="165"/>
      <c r="IV178" s="165"/>
    </row>
    <row r="179" spans="1:256" customFormat="1" ht="47.25" hidden="1" x14ac:dyDescent="0.25">
      <c r="A179" s="29"/>
      <c r="B179" s="233" t="s">
        <v>187</v>
      </c>
      <c r="C179" s="234" t="s">
        <v>182</v>
      </c>
      <c r="D179" s="250" t="s">
        <v>69</v>
      </c>
      <c r="E179" s="250" t="s">
        <v>23</v>
      </c>
      <c r="F179" s="250" t="s">
        <v>148</v>
      </c>
      <c r="G179" s="250" t="s">
        <v>82</v>
      </c>
      <c r="H179" s="251">
        <f>прил._4!K31</f>
        <v>11404.900000000001</v>
      </c>
      <c r="I179" s="165"/>
      <c r="J179" s="165"/>
      <c r="K179" s="274"/>
      <c r="L179" s="165"/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5"/>
      <c r="AB179" s="165"/>
      <c r="AC179" s="165"/>
      <c r="AD179" s="165"/>
      <c r="AE179" s="165"/>
      <c r="AF179" s="165"/>
      <c r="AG179" s="165"/>
      <c r="AH179" s="165"/>
      <c r="AI179" s="165"/>
      <c r="AJ179" s="165"/>
      <c r="AK179" s="165"/>
      <c r="AL179" s="165"/>
      <c r="AM179" s="165"/>
      <c r="AN179" s="165"/>
      <c r="AO179" s="165"/>
      <c r="AP179" s="165"/>
      <c r="AQ179" s="165"/>
      <c r="AR179" s="165"/>
      <c r="AS179" s="165"/>
      <c r="AT179" s="165"/>
      <c r="AU179" s="165"/>
      <c r="AV179" s="165"/>
      <c r="AW179" s="165"/>
      <c r="AX179" s="165"/>
      <c r="AY179" s="165"/>
      <c r="AZ179" s="165"/>
      <c r="BA179" s="165"/>
      <c r="BB179" s="165"/>
      <c r="BC179" s="165"/>
      <c r="BD179" s="165"/>
      <c r="BE179" s="165"/>
      <c r="BF179" s="165"/>
      <c r="BG179" s="165"/>
      <c r="BH179" s="165"/>
      <c r="BI179" s="165"/>
      <c r="BJ179" s="165"/>
      <c r="BK179" s="165"/>
      <c r="BL179" s="165"/>
      <c r="BM179" s="165"/>
      <c r="BN179" s="165"/>
      <c r="BO179" s="165"/>
      <c r="BP179" s="165"/>
      <c r="BQ179" s="165"/>
      <c r="BR179" s="165"/>
      <c r="BS179" s="165"/>
      <c r="BT179" s="165"/>
      <c r="BU179" s="165"/>
      <c r="BV179" s="165"/>
      <c r="BW179" s="165"/>
      <c r="BX179" s="165"/>
      <c r="BY179" s="165"/>
      <c r="BZ179" s="165"/>
      <c r="CA179" s="165"/>
      <c r="CB179" s="165"/>
      <c r="CC179" s="165"/>
      <c r="CD179" s="165"/>
      <c r="CE179" s="165"/>
      <c r="CF179" s="165"/>
      <c r="CG179" s="165"/>
      <c r="CH179" s="165"/>
      <c r="CI179" s="165"/>
      <c r="CJ179" s="165"/>
      <c r="CK179" s="165"/>
      <c r="CL179" s="165"/>
      <c r="CM179" s="165"/>
      <c r="CN179" s="165"/>
      <c r="CO179" s="165"/>
      <c r="CP179" s="165"/>
      <c r="CQ179" s="165"/>
      <c r="CR179" s="165"/>
      <c r="CS179" s="165"/>
      <c r="CT179" s="165"/>
      <c r="CU179" s="165"/>
      <c r="CV179" s="165"/>
      <c r="CW179" s="165"/>
      <c r="CX179" s="165"/>
      <c r="CY179" s="165"/>
      <c r="CZ179" s="165"/>
      <c r="DA179" s="165"/>
      <c r="DB179" s="165"/>
      <c r="DC179" s="165"/>
      <c r="DD179" s="165"/>
      <c r="DE179" s="165"/>
      <c r="DF179" s="165"/>
      <c r="DG179" s="165"/>
      <c r="DH179" s="165"/>
      <c r="DI179" s="165"/>
      <c r="DJ179" s="165"/>
      <c r="DK179" s="165"/>
      <c r="DL179" s="165"/>
      <c r="DM179" s="165"/>
      <c r="DN179" s="165"/>
      <c r="DO179" s="165"/>
      <c r="DP179" s="165"/>
      <c r="DQ179" s="165"/>
      <c r="DR179" s="165"/>
      <c r="DS179" s="165"/>
      <c r="DT179" s="165"/>
      <c r="DU179" s="165"/>
      <c r="DV179" s="165"/>
      <c r="DW179" s="165"/>
      <c r="DX179" s="165"/>
      <c r="DY179" s="165"/>
      <c r="DZ179" s="165"/>
      <c r="EA179" s="165"/>
      <c r="EB179" s="165"/>
      <c r="EC179" s="165"/>
      <c r="ED179" s="165"/>
      <c r="EE179" s="165"/>
      <c r="EF179" s="165"/>
      <c r="EG179" s="165"/>
      <c r="EH179" s="165"/>
      <c r="EI179" s="165"/>
      <c r="EJ179" s="165"/>
      <c r="EK179" s="165"/>
      <c r="EL179" s="165"/>
      <c r="EM179" s="165"/>
      <c r="EN179" s="165"/>
      <c r="EO179" s="165"/>
      <c r="EP179" s="165"/>
      <c r="EQ179" s="165"/>
      <c r="ER179" s="165"/>
      <c r="ES179" s="165"/>
      <c r="ET179" s="165"/>
      <c r="EU179" s="165"/>
      <c r="EV179" s="165"/>
      <c r="EW179" s="165"/>
      <c r="EX179" s="165"/>
      <c r="EY179" s="165"/>
      <c r="EZ179" s="165"/>
      <c r="FA179" s="165"/>
      <c r="FB179" s="165"/>
      <c r="FC179" s="165"/>
      <c r="FD179" s="165"/>
      <c r="FE179" s="165"/>
      <c r="FF179" s="165"/>
      <c r="FG179" s="165"/>
      <c r="FH179" s="165"/>
      <c r="FI179" s="165"/>
      <c r="FJ179" s="165"/>
      <c r="FK179" s="165"/>
      <c r="FL179" s="165"/>
      <c r="FM179" s="165"/>
      <c r="FN179" s="165"/>
      <c r="FO179" s="165"/>
      <c r="FP179" s="165"/>
      <c r="FQ179" s="165"/>
      <c r="FR179" s="165"/>
      <c r="FS179" s="165"/>
      <c r="FT179" s="165"/>
      <c r="FU179" s="165"/>
      <c r="FV179" s="165"/>
      <c r="FW179" s="165"/>
      <c r="FX179" s="165"/>
      <c r="FY179" s="165"/>
      <c r="FZ179" s="165"/>
      <c r="GA179" s="165"/>
      <c r="GB179" s="165"/>
      <c r="GC179" s="165"/>
      <c r="GD179" s="165"/>
      <c r="GE179" s="165"/>
      <c r="GF179" s="165"/>
      <c r="GG179" s="165"/>
      <c r="GH179" s="165"/>
      <c r="GI179" s="165"/>
      <c r="GJ179" s="165"/>
      <c r="GK179" s="165"/>
      <c r="GL179" s="165"/>
      <c r="GM179" s="165"/>
      <c r="GN179" s="165"/>
      <c r="GO179" s="165"/>
      <c r="GP179" s="165"/>
      <c r="GQ179" s="165"/>
      <c r="GR179" s="165"/>
      <c r="GS179" s="165"/>
      <c r="GT179" s="165"/>
      <c r="GU179" s="165"/>
      <c r="GV179" s="165"/>
      <c r="GW179" s="165"/>
      <c r="GX179" s="165"/>
      <c r="GY179" s="165"/>
      <c r="GZ179" s="165"/>
      <c r="HA179" s="165"/>
      <c r="HB179" s="165"/>
      <c r="HC179" s="165"/>
      <c r="HD179" s="165"/>
      <c r="HE179" s="165"/>
      <c r="HF179" s="165"/>
      <c r="HG179" s="165"/>
      <c r="HH179" s="165"/>
      <c r="HI179" s="165"/>
      <c r="HJ179" s="165"/>
      <c r="HK179" s="165"/>
      <c r="HL179" s="165"/>
      <c r="HM179" s="165"/>
      <c r="HN179" s="165"/>
      <c r="HO179" s="165"/>
      <c r="HP179" s="165"/>
      <c r="HQ179" s="165"/>
      <c r="HR179" s="165"/>
      <c r="HS179" s="165"/>
      <c r="HT179" s="165"/>
      <c r="HU179" s="165"/>
      <c r="HV179" s="165"/>
      <c r="HW179" s="165"/>
      <c r="HX179" s="165"/>
      <c r="HY179" s="165"/>
      <c r="HZ179" s="165"/>
      <c r="IA179" s="165"/>
      <c r="IB179" s="165"/>
      <c r="IC179" s="165"/>
      <c r="ID179" s="165"/>
      <c r="IE179" s="165"/>
      <c r="IF179" s="165"/>
      <c r="IG179" s="165"/>
      <c r="IH179" s="165"/>
      <c r="II179" s="165"/>
      <c r="IJ179" s="165"/>
      <c r="IK179" s="165"/>
      <c r="IL179" s="165"/>
      <c r="IM179" s="165"/>
      <c r="IN179" s="165"/>
      <c r="IO179" s="165"/>
      <c r="IP179" s="165"/>
      <c r="IQ179" s="165"/>
      <c r="IR179" s="165"/>
      <c r="IS179" s="165"/>
      <c r="IT179" s="165"/>
      <c r="IU179" s="165"/>
      <c r="IV179" s="165"/>
    </row>
    <row r="180" spans="1:256" customFormat="1" ht="31.5" x14ac:dyDescent="0.25">
      <c r="A180" s="29"/>
      <c r="B180" s="349" t="s">
        <v>349</v>
      </c>
      <c r="C180" s="350" t="s">
        <v>343</v>
      </c>
      <c r="D180" s="351" t="s">
        <v>67</v>
      </c>
      <c r="E180" s="351" t="s">
        <v>23</v>
      </c>
      <c r="F180" s="351" t="s">
        <v>134</v>
      </c>
      <c r="G180" s="351"/>
      <c r="H180" s="251">
        <f>H181</f>
        <v>1</v>
      </c>
      <c r="I180" s="165"/>
      <c r="J180" s="165"/>
      <c r="K180" s="274"/>
      <c r="L180" s="165"/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5"/>
      <c r="AB180" s="165"/>
      <c r="AC180" s="165"/>
      <c r="AD180" s="165"/>
      <c r="AE180" s="165"/>
      <c r="AF180" s="165"/>
      <c r="AG180" s="165"/>
      <c r="AH180" s="165"/>
      <c r="AI180" s="165"/>
      <c r="AJ180" s="165"/>
      <c r="AK180" s="165"/>
      <c r="AL180" s="165"/>
      <c r="AM180" s="165"/>
      <c r="AN180" s="165"/>
      <c r="AO180" s="165"/>
      <c r="AP180" s="165"/>
      <c r="AQ180" s="165"/>
      <c r="AR180" s="165"/>
      <c r="AS180" s="165"/>
      <c r="AT180" s="165"/>
      <c r="AU180" s="165"/>
      <c r="AV180" s="165"/>
      <c r="AW180" s="165"/>
      <c r="AX180" s="165"/>
      <c r="AY180" s="165"/>
      <c r="AZ180" s="165"/>
      <c r="BA180" s="165"/>
      <c r="BB180" s="165"/>
      <c r="BC180" s="165"/>
      <c r="BD180" s="165"/>
      <c r="BE180" s="165"/>
      <c r="BF180" s="165"/>
      <c r="BG180" s="165"/>
      <c r="BH180" s="165"/>
      <c r="BI180" s="165"/>
      <c r="BJ180" s="165"/>
      <c r="BK180" s="165"/>
      <c r="BL180" s="165"/>
      <c r="BM180" s="165"/>
      <c r="BN180" s="165"/>
      <c r="BO180" s="165"/>
      <c r="BP180" s="165"/>
      <c r="BQ180" s="165"/>
      <c r="BR180" s="165"/>
      <c r="BS180" s="165"/>
      <c r="BT180" s="165"/>
      <c r="BU180" s="165"/>
      <c r="BV180" s="165"/>
      <c r="BW180" s="165"/>
      <c r="BX180" s="165"/>
      <c r="BY180" s="165"/>
      <c r="BZ180" s="165"/>
      <c r="CA180" s="165"/>
      <c r="CB180" s="165"/>
      <c r="CC180" s="165"/>
      <c r="CD180" s="165"/>
      <c r="CE180" s="165"/>
      <c r="CF180" s="165"/>
      <c r="CG180" s="165"/>
      <c r="CH180" s="165"/>
      <c r="CI180" s="165"/>
      <c r="CJ180" s="165"/>
      <c r="CK180" s="165"/>
      <c r="CL180" s="165"/>
      <c r="CM180" s="165"/>
      <c r="CN180" s="165"/>
      <c r="CO180" s="165"/>
      <c r="CP180" s="165"/>
      <c r="CQ180" s="165"/>
      <c r="CR180" s="165"/>
      <c r="CS180" s="165"/>
      <c r="CT180" s="165"/>
      <c r="CU180" s="165"/>
      <c r="CV180" s="165"/>
      <c r="CW180" s="165"/>
      <c r="CX180" s="165"/>
      <c r="CY180" s="165"/>
      <c r="CZ180" s="165"/>
      <c r="DA180" s="165"/>
      <c r="DB180" s="165"/>
      <c r="DC180" s="165"/>
      <c r="DD180" s="165"/>
      <c r="DE180" s="165"/>
      <c r="DF180" s="165"/>
      <c r="DG180" s="165"/>
      <c r="DH180" s="165"/>
      <c r="DI180" s="165"/>
      <c r="DJ180" s="165"/>
      <c r="DK180" s="165"/>
      <c r="DL180" s="165"/>
      <c r="DM180" s="165"/>
      <c r="DN180" s="165"/>
      <c r="DO180" s="165"/>
      <c r="DP180" s="165"/>
      <c r="DQ180" s="165"/>
      <c r="DR180" s="165"/>
      <c r="DS180" s="165"/>
      <c r="DT180" s="165"/>
      <c r="DU180" s="165"/>
      <c r="DV180" s="165"/>
      <c r="DW180" s="165"/>
      <c r="DX180" s="165"/>
      <c r="DY180" s="165"/>
      <c r="DZ180" s="165"/>
      <c r="EA180" s="165"/>
      <c r="EB180" s="165"/>
      <c r="EC180" s="165"/>
      <c r="ED180" s="165"/>
      <c r="EE180" s="165"/>
      <c r="EF180" s="165"/>
      <c r="EG180" s="165"/>
      <c r="EH180" s="165"/>
      <c r="EI180" s="165"/>
      <c r="EJ180" s="165"/>
      <c r="EK180" s="165"/>
      <c r="EL180" s="165"/>
      <c r="EM180" s="165"/>
      <c r="EN180" s="165"/>
      <c r="EO180" s="165"/>
      <c r="EP180" s="165"/>
      <c r="EQ180" s="165"/>
      <c r="ER180" s="165"/>
      <c r="ES180" s="165"/>
      <c r="ET180" s="165"/>
      <c r="EU180" s="165"/>
      <c r="EV180" s="165"/>
      <c r="EW180" s="165"/>
      <c r="EX180" s="165"/>
      <c r="EY180" s="165"/>
      <c r="EZ180" s="165"/>
      <c r="FA180" s="165"/>
      <c r="FB180" s="165"/>
      <c r="FC180" s="165"/>
      <c r="FD180" s="165"/>
      <c r="FE180" s="165"/>
      <c r="FF180" s="165"/>
      <c r="FG180" s="165"/>
      <c r="FH180" s="165"/>
      <c r="FI180" s="165"/>
      <c r="FJ180" s="165"/>
      <c r="FK180" s="165"/>
      <c r="FL180" s="165"/>
      <c r="FM180" s="165"/>
      <c r="FN180" s="165"/>
      <c r="FO180" s="165"/>
      <c r="FP180" s="165"/>
      <c r="FQ180" s="165"/>
      <c r="FR180" s="165"/>
      <c r="FS180" s="165"/>
      <c r="FT180" s="165"/>
      <c r="FU180" s="165"/>
      <c r="FV180" s="165"/>
      <c r="FW180" s="165"/>
      <c r="FX180" s="165"/>
      <c r="FY180" s="165"/>
      <c r="FZ180" s="165"/>
      <c r="GA180" s="165"/>
      <c r="GB180" s="165"/>
      <c r="GC180" s="165"/>
      <c r="GD180" s="165"/>
      <c r="GE180" s="165"/>
      <c r="GF180" s="165"/>
      <c r="GG180" s="165"/>
      <c r="GH180" s="165"/>
      <c r="GI180" s="165"/>
      <c r="GJ180" s="165"/>
      <c r="GK180" s="165"/>
      <c r="GL180" s="165"/>
      <c r="GM180" s="165"/>
      <c r="GN180" s="165"/>
      <c r="GO180" s="165"/>
      <c r="GP180" s="165"/>
      <c r="GQ180" s="165"/>
      <c r="GR180" s="165"/>
      <c r="GS180" s="165"/>
      <c r="GT180" s="165"/>
      <c r="GU180" s="165"/>
      <c r="GV180" s="165"/>
      <c r="GW180" s="165"/>
      <c r="GX180" s="165"/>
      <c r="GY180" s="165"/>
      <c r="GZ180" s="165"/>
      <c r="HA180" s="165"/>
      <c r="HB180" s="165"/>
      <c r="HC180" s="165"/>
      <c r="HD180" s="165"/>
      <c r="HE180" s="165"/>
      <c r="HF180" s="165"/>
      <c r="HG180" s="165"/>
      <c r="HH180" s="165"/>
      <c r="HI180" s="165"/>
      <c r="HJ180" s="165"/>
      <c r="HK180" s="165"/>
      <c r="HL180" s="165"/>
      <c r="HM180" s="165"/>
      <c r="HN180" s="165"/>
      <c r="HO180" s="165"/>
      <c r="HP180" s="165"/>
      <c r="HQ180" s="165"/>
      <c r="HR180" s="165"/>
      <c r="HS180" s="165"/>
      <c r="HT180" s="165"/>
      <c r="HU180" s="165"/>
      <c r="HV180" s="165"/>
      <c r="HW180" s="165"/>
      <c r="HX180" s="165"/>
      <c r="HY180" s="165"/>
      <c r="HZ180" s="165"/>
      <c r="IA180" s="165"/>
      <c r="IB180" s="165"/>
      <c r="IC180" s="165"/>
      <c r="ID180" s="165"/>
      <c r="IE180" s="165"/>
      <c r="IF180" s="165"/>
      <c r="IG180" s="165"/>
      <c r="IH180" s="165"/>
      <c r="II180" s="165"/>
      <c r="IJ180" s="165"/>
      <c r="IK180" s="165"/>
      <c r="IL180" s="165"/>
      <c r="IM180" s="165"/>
      <c r="IN180" s="165"/>
      <c r="IO180" s="165"/>
      <c r="IP180" s="165"/>
      <c r="IQ180" s="165"/>
      <c r="IR180" s="165"/>
      <c r="IS180" s="165"/>
      <c r="IT180" s="165"/>
      <c r="IU180" s="165"/>
      <c r="IV180" s="165"/>
    </row>
    <row r="181" spans="1:256" customFormat="1" ht="31.5" x14ac:dyDescent="0.25">
      <c r="A181" s="29"/>
      <c r="B181" s="233" t="s">
        <v>350</v>
      </c>
      <c r="C181" s="352" t="s">
        <v>343</v>
      </c>
      <c r="D181" s="353" t="s">
        <v>69</v>
      </c>
      <c r="E181" s="353" t="s">
        <v>23</v>
      </c>
      <c r="F181" s="353" t="s">
        <v>134</v>
      </c>
      <c r="G181" s="353"/>
      <c r="H181" s="251">
        <f>H182</f>
        <v>1</v>
      </c>
      <c r="I181" s="165"/>
      <c r="J181" s="165"/>
      <c r="K181" s="274"/>
      <c r="L181" s="165"/>
      <c r="M181" s="165"/>
      <c r="N181" s="165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5"/>
      <c r="AB181" s="165"/>
      <c r="AC181" s="165"/>
      <c r="AD181" s="165"/>
      <c r="AE181" s="165"/>
      <c r="AF181" s="165"/>
      <c r="AG181" s="165"/>
      <c r="AH181" s="165"/>
      <c r="AI181" s="165"/>
      <c r="AJ181" s="165"/>
      <c r="AK181" s="165"/>
      <c r="AL181" s="165"/>
      <c r="AM181" s="165"/>
      <c r="AN181" s="165"/>
      <c r="AO181" s="165"/>
      <c r="AP181" s="165"/>
      <c r="AQ181" s="165"/>
      <c r="AR181" s="165"/>
      <c r="AS181" s="165"/>
      <c r="AT181" s="165"/>
      <c r="AU181" s="165"/>
      <c r="AV181" s="165"/>
      <c r="AW181" s="165"/>
      <c r="AX181" s="165"/>
      <c r="AY181" s="165"/>
      <c r="AZ181" s="165"/>
      <c r="BA181" s="165"/>
      <c r="BB181" s="165"/>
      <c r="BC181" s="165"/>
      <c r="BD181" s="165"/>
      <c r="BE181" s="165"/>
      <c r="BF181" s="165"/>
      <c r="BG181" s="165"/>
      <c r="BH181" s="165"/>
      <c r="BI181" s="165"/>
      <c r="BJ181" s="165"/>
      <c r="BK181" s="165"/>
      <c r="BL181" s="165"/>
      <c r="BM181" s="165"/>
      <c r="BN181" s="165"/>
      <c r="BO181" s="165"/>
      <c r="BP181" s="165"/>
      <c r="BQ181" s="165"/>
      <c r="BR181" s="165"/>
      <c r="BS181" s="165"/>
      <c r="BT181" s="165"/>
      <c r="BU181" s="165"/>
      <c r="BV181" s="165"/>
      <c r="BW181" s="165"/>
      <c r="BX181" s="165"/>
      <c r="BY181" s="165"/>
      <c r="BZ181" s="165"/>
      <c r="CA181" s="165"/>
      <c r="CB181" s="165"/>
      <c r="CC181" s="165"/>
      <c r="CD181" s="165"/>
      <c r="CE181" s="165"/>
      <c r="CF181" s="165"/>
      <c r="CG181" s="165"/>
      <c r="CH181" s="165"/>
      <c r="CI181" s="165"/>
      <c r="CJ181" s="165"/>
      <c r="CK181" s="165"/>
      <c r="CL181" s="165"/>
      <c r="CM181" s="165"/>
      <c r="CN181" s="165"/>
      <c r="CO181" s="165"/>
      <c r="CP181" s="165"/>
      <c r="CQ181" s="165"/>
      <c r="CR181" s="165"/>
      <c r="CS181" s="165"/>
      <c r="CT181" s="165"/>
      <c r="CU181" s="165"/>
      <c r="CV181" s="165"/>
      <c r="CW181" s="165"/>
      <c r="CX181" s="165"/>
      <c r="CY181" s="165"/>
      <c r="CZ181" s="165"/>
      <c r="DA181" s="165"/>
      <c r="DB181" s="165"/>
      <c r="DC181" s="165"/>
      <c r="DD181" s="165"/>
      <c r="DE181" s="165"/>
      <c r="DF181" s="165"/>
      <c r="DG181" s="165"/>
      <c r="DH181" s="165"/>
      <c r="DI181" s="165"/>
      <c r="DJ181" s="165"/>
      <c r="DK181" s="165"/>
      <c r="DL181" s="165"/>
      <c r="DM181" s="165"/>
      <c r="DN181" s="165"/>
      <c r="DO181" s="165"/>
      <c r="DP181" s="165"/>
      <c r="DQ181" s="165"/>
      <c r="DR181" s="165"/>
      <c r="DS181" s="165"/>
      <c r="DT181" s="165"/>
      <c r="DU181" s="165"/>
      <c r="DV181" s="165"/>
      <c r="DW181" s="165"/>
      <c r="DX181" s="165"/>
      <c r="DY181" s="165"/>
      <c r="DZ181" s="165"/>
      <c r="EA181" s="165"/>
      <c r="EB181" s="165"/>
      <c r="EC181" s="165"/>
      <c r="ED181" s="165"/>
      <c r="EE181" s="165"/>
      <c r="EF181" s="165"/>
      <c r="EG181" s="165"/>
      <c r="EH181" s="165"/>
      <c r="EI181" s="165"/>
      <c r="EJ181" s="165"/>
      <c r="EK181" s="165"/>
      <c r="EL181" s="165"/>
      <c r="EM181" s="165"/>
      <c r="EN181" s="165"/>
      <c r="EO181" s="165"/>
      <c r="EP181" s="165"/>
      <c r="EQ181" s="165"/>
      <c r="ER181" s="165"/>
      <c r="ES181" s="165"/>
      <c r="ET181" s="165"/>
      <c r="EU181" s="165"/>
      <c r="EV181" s="165"/>
      <c r="EW181" s="165"/>
      <c r="EX181" s="165"/>
      <c r="EY181" s="165"/>
      <c r="EZ181" s="165"/>
      <c r="FA181" s="165"/>
      <c r="FB181" s="165"/>
      <c r="FC181" s="165"/>
      <c r="FD181" s="165"/>
      <c r="FE181" s="165"/>
      <c r="FF181" s="165"/>
      <c r="FG181" s="165"/>
      <c r="FH181" s="165"/>
      <c r="FI181" s="165"/>
      <c r="FJ181" s="165"/>
      <c r="FK181" s="165"/>
      <c r="FL181" s="165"/>
      <c r="FM181" s="165"/>
      <c r="FN181" s="165"/>
      <c r="FO181" s="165"/>
      <c r="FP181" s="165"/>
      <c r="FQ181" s="165"/>
      <c r="FR181" s="165"/>
      <c r="FS181" s="165"/>
      <c r="FT181" s="165"/>
      <c r="FU181" s="165"/>
      <c r="FV181" s="165"/>
      <c r="FW181" s="165"/>
      <c r="FX181" s="165"/>
      <c r="FY181" s="165"/>
      <c r="FZ181" s="165"/>
      <c r="GA181" s="165"/>
      <c r="GB181" s="165"/>
      <c r="GC181" s="165"/>
      <c r="GD181" s="165"/>
      <c r="GE181" s="165"/>
      <c r="GF181" s="165"/>
      <c r="GG181" s="165"/>
      <c r="GH181" s="165"/>
      <c r="GI181" s="165"/>
      <c r="GJ181" s="165"/>
      <c r="GK181" s="165"/>
      <c r="GL181" s="165"/>
      <c r="GM181" s="165"/>
      <c r="GN181" s="165"/>
      <c r="GO181" s="165"/>
      <c r="GP181" s="165"/>
      <c r="GQ181" s="165"/>
      <c r="GR181" s="165"/>
      <c r="GS181" s="165"/>
      <c r="GT181" s="165"/>
      <c r="GU181" s="165"/>
      <c r="GV181" s="165"/>
      <c r="GW181" s="165"/>
      <c r="GX181" s="165"/>
      <c r="GY181" s="165"/>
      <c r="GZ181" s="165"/>
      <c r="HA181" s="165"/>
      <c r="HB181" s="165"/>
      <c r="HC181" s="165"/>
      <c r="HD181" s="165"/>
      <c r="HE181" s="165"/>
      <c r="HF181" s="165"/>
      <c r="HG181" s="165"/>
      <c r="HH181" s="165"/>
      <c r="HI181" s="165"/>
      <c r="HJ181" s="165"/>
      <c r="HK181" s="165"/>
      <c r="HL181" s="165"/>
      <c r="HM181" s="165"/>
      <c r="HN181" s="165"/>
      <c r="HO181" s="165"/>
      <c r="HP181" s="165"/>
      <c r="HQ181" s="165"/>
      <c r="HR181" s="165"/>
      <c r="HS181" s="165"/>
      <c r="HT181" s="165"/>
      <c r="HU181" s="165"/>
      <c r="HV181" s="165"/>
      <c r="HW181" s="165"/>
      <c r="HX181" s="165"/>
      <c r="HY181" s="165"/>
      <c r="HZ181" s="165"/>
      <c r="IA181" s="165"/>
      <c r="IB181" s="165"/>
      <c r="IC181" s="165"/>
      <c r="ID181" s="165"/>
      <c r="IE181" s="165"/>
      <c r="IF181" s="165"/>
      <c r="IG181" s="165"/>
      <c r="IH181" s="165"/>
      <c r="II181" s="165"/>
      <c r="IJ181" s="165"/>
      <c r="IK181" s="165"/>
      <c r="IL181" s="165"/>
      <c r="IM181" s="165"/>
      <c r="IN181" s="165"/>
      <c r="IO181" s="165"/>
      <c r="IP181" s="165"/>
      <c r="IQ181" s="165"/>
      <c r="IR181" s="165"/>
      <c r="IS181" s="165"/>
      <c r="IT181" s="165"/>
      <c r="IU181" s="165"/>
      <c r="IV181" s="165"/>
    </row>
    <row r="182" spans="1:256" customFormat="1" ht="31.5" x14ac:dyDescent="0.25">
      <c r="A182" s="29"/>
      <c r="B182" s="233" t="s">
        <v>351</v>
      </c>
      <c r="C182" s="352" t="s">
        <v>343</v>
      </c>
      <c r="D182" s="353" t="s">
        <v>69</v>
      </c>
      <c r="E182" s="353" t="s">
        <v>23</v>
      </c>
      <c r="F182" s="353" t="s">
        <v>346</v>
      </c>
      <c r="G182" s="353"/>
      <c r="H182" s="251">
        <f>H183</f>
        <v>1</v>
      </c>
      <c r="I182" s="165"/>
      <c r="J182" s="165"/>
      <c r="K182" s="274"/>
      <c r="L182" s="165"/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5"/>
      <c r="AB182" s="165"/>
      <c r="AC182" s="165"/>
      <c r="AD182" s="165"/>
      <c r="AE182" s="165"/>
      <c r="AF182" s="165"/>
      <c r="AG182" s="165"/>
      <c r="AH182" s="165"/>
      <c r="AI182" s="165"/>
      <c r="AJ182" s="165"/>
      <c r="AK182" s="165"/>
      <c r="AL182" s="165"/>
      <c r="AM182" s="165"/>
      <c r="AN182" s="165"/>
      <c r="AO182" s="165"/>
      <c r="AP182" s="165"/>
      <c r="AQ182" s="165"/>
      <c r="AR182" s="165"/>
      <c r="AS182" s="165"/>
      <c r="AT182" s="165"/>
      <c r="AU182" s="165"/>
      <c r="AV182" s="165"/>
      <c r="AW182" s="165"/>
      <c r="AX182" s="165"/>
      <c r="AY182" s="165"/>
      <c r="AZ182" s="165"/>
      <c r="BA182" s="165"/>
      <c r="BB182" s="165"/>
      <c r="BC182" s="165"/>
      <c r="BD182" s="165"/>
      <c r="BE182" s="165"/>
      <c r="BF182" s="165"/>
      <c r="BG182" s="165"/>
      <c r="BH182" s="165"/>
      <c r="BI182" s="165"/>
      <c r="BJ182" s="165"/>
      <c r="BK182" s="165"/>
      <c r="BL182" s="165"/>
      <c r="BM182" s="165"/>
      <c r="BN182" s="165"/>
      <c r="BO182" s="165"/>
      <c r="BP182" s="165"/>
      <c r="BQ182" s="165"/>
      <c r="BR182" s="165"/>
      <c r="BS182" s="165"/>
      <c r="BT182" s="165"/>
      <c r="BU182" s="165"/>
      <c r="BV182" s="165"/>
      <c r="BW182" s="165"/>
      <c r="BX182" s="165"/>
      <c r="BY182" s="165"/>
      <c r="BZ182" s="165"/>
      <c r="CA182" s="165"/>
      <c r="CB182" s="165"/>
      <c r="CC182" s="165"/>
      <c r="CD182" s="165"/>
      <c r="CE182" s="165"/>
      <c r="CF182" s="165"/>
      <c r="CG182" s="165"/>
      <c r="CH182" s="165"/>
      <c r="CI182" s="165"/>
      <c r="CJ182" s="165"/>
      <c r="CK182" s="165"/>
      <c r="CL182" s="165"/>
      <c r="CM182" s="165"/>
      <c r="CN182" s="165"/>
      <c r="CO182" s="165"/>
      <c r="CP182" s="165"/>
      <c r="CQ182" s="165"/>
      <c r="CR182" s="165"/>
      <c r="CS182" s="165"/>
      <c r="CT182" s="165"/>
      <c r="CU182" s="165"/>
      <c r="CV182" s="165"/>
      <c r="CW182" s="165"/>
      <c r="CX182" s="165"/>
      <c r="CY182" s="165"/>
      <c r="CZ182" s="165"/>
      <c r="DA182" s="165"/>
      <c r="DB182" s="165"/>
      <c r="DC182" s="165"/>
      <c r="DD182" s="165"/>
      <c r="DE182" s="165"/>
      <c r="DF182" s="165"/>
      <c r="DG182" s="165"/>
      <c r="DH182" s="165"/>
      <c r="DI182" s="165"/>
      <c r="DJ182" s="165"/>
      <c r="DK182" s="165"/>
      <c r="DL182" s="165"/>
      <c r="DM182" s="165"/>
      <c r="DN182" s="165"/>
      <c r="DO182" s="165"/>
      <c r="DP182" s="165"/>
      <c r="DQ182" s="165"/>
      <c r="DR182" s="165"/>
      <c r="DS182" s="165"/>
      <c r="DT182" s="165"/>
      <c r="DU182" s="165"/>
      <c r="DV182" s="165"/>
      <c r="DW182" s="165"/>
      <c r="DX182" s="165"/>
      <c r="DY182" s="165"/>
      <c r="DZ182" s="165"/>
      <c r="EA182" s="165"/>
      <c r="EB182" s="165"/>
      <c r="EC182" s="165"/>
      <c r="ED182" s="165"/>
      <c r="EE182" s="165"/>
      <c r="EF182" s="165"/>
      <c r="EG182" s="165"/>
      <c r="EH182" s="165"/>
      <c r="EI182" s="165"/>
      <c r="EJ182" s="165"/>
      <c r="EK182" s="165"/>
      <c r="EL182" s="165"/>
      <c r="EM182" s="165"/>
      <c r="EN182" s="165"/>
      <c r="EO182" s="165"/>
      <c r="EP182" s="165"/>
      <c r="EQ182" s="165"/>
      <c r="ER182" s="165"/>
      <c r="ES182" s="165"/>
      <c r="ET182" s="165"/>
      <c r="EU182" s="165"/>
      <c r="EV182" s="165"/>
      <c r="EW182" s="165"/>
      <c r="EX182" s="165"/>
      <c r="EY182" s="165"/>
      <c r="EZ182" s="165"/>
      <c r="FA182" s="165"/>
      <c r="FB182" s="165"/>
      <c r="FC182" s="165"/>
      <c r="FD182" s="165"/>
      <c r="FE182" s="165"/>
      <c r="FF182" s="165"/>
      <c r="FG182" s="165"/>
      <c r="FH182" s="165"/>
      <c r="FI182" s="165"/>
      <c r="FJ182" s="165"/>
      <c r="FK182" s="165"/>
      <c r="FL182" s="165"/>
      <c r="FM182" s="165"/>
      <c r="FN182" s="165"/>
      <c r="FO182" s="165"/>
      <c r="FP182" s="165"/>
      <c r="FQ182" s="165"/>
      <c r="FR182" s="165"/>
      <c r="FS182" s="165"/>
      <c r="FT182" s="165"/>
      <c r="FU182" s="165"/>
      <c r="FV182" s="165"/>
      <c r="FW182" s="165"/>
      <c r="FX182" s="165"/>
      <c r="FY182" s="165"/>
      <c r="FZ182" s="165"/>
      <c r="GA182" s="165"/>
      <c r="GB182" s="165"/>
      <c r="GC182" s="165"/>
      <c r="GD182" s="165"/>
      <c r="GE182" s="165"/>
      <c r="GF182" s="165"/>
      <c r="GG182" s="165"/>
      <c r="GH182" s="165"/>
      <c r="GI182" s="165"/>
      <c r="GJ182" s="165"/>
      <c r="GK182" s="165"/>
      <c r="GL182" s="165"/>
      <c r="GM182" s="165"/>
      <c r="GN182" s="165"/>
      <c r="GO182" s="165"/>
      <c r="GP182" s="165"/>
      <c r="GQ182" s="165"/>
      <c r="GR182" s="165"/>
      <c r="GS182" s="165"/>
      <c r="GT182" s="165"/>
      <c r="GU182" s="165"/>
      <c r="GV182" s="165"/>
      <c r="GW182" s="165"/>
      <c r="GX182" s="165"/>
      <c r="GY182" s="165"/>
      <c r="GZ182" s="165"/>
      <c r="HA182" s="165"/>
      <c r="HB182" s="165"/>
      <c r="HC182" s="165"/>
      <c r="HD182" s="165"/>
      <c r="HE182" s="165"/>
      <c r="HF182" s="165"/>
      <c r="HG182" s="165"/>
      <c r="HH182" s="165"/>
      <c r="HI182" s="165"/>
      <c r="HJ182" s="165"/>
      <c r="HK182" s="165"/>
      <c r="HL182" s="165"/>
      <c r="HM182" s="165"/>
      <c r="HN182" s="165"/>
      <c r="HO182" s="165"/>
      <c r="HP182" s="165"/>
      <c r="HQ182" s="165"/>
      <c r="HR182" s="165"/>
      <c r="HS182" s="165"/>
      <c r="HT182" s="165"/>
      <c r="HU182" s="165"/>
      <c r="HV182" s="165"/>
      <c r="HW182" s="165"/>
      <c r="HX182" s="165"/>
      <c r="HY182" s="165"/>
      <c r="HZ182" s="165"/>
      <c r="IA182" s="165"/>
      <c r="IB182" s="165"/>
      <c r="IC182" s="165"/>
      <c r="ID182" s="165"/>
      <c r="IE182" s="165"/>
      <c r="IF182" s="165"/>
      <c r="IG182" s="165"/>
      <c r="IH182" s="165"/>
      <c r="II182" s="165"/>
      <c r="IJ182" s="165"/>
      <c r="IK182" s="165"/>
      <c r="IL182" s="165"/>
      <c r="IM182" s="165"/>
      <c r="IN182" s="165"/>
      <c r="IO182" s="165"/>
      <c r="IP182" s="165"/>
      <c r="IQ182" s="165"/>
      <c r="IR182" s="165"/>
      <c r="IS182" s="165"/>
      <c r="IT182" s="165"/>
      <c r="IU182" s="165"/>
      <c r="IV182" s="165"/>
    </row>
    <row r="183" spans="1:256" customFormat="1" ht="15.75" x14ac:dyDescent="0.25">
      <c r="A183" s="29"/>
      <c r="B183" s="233" t="s">
        <v>352</v>
      </c>
      <c r="C183" s="352" t="s">
        <v>343</v>
      </c>
      <c r="D183" s="353" t="s">
        <v>69</v>
      </c>
      <c r="E183" s="353" t="s">
        <v>23</v>
      </c>
      <c r="F183" s="353" t="s">
        <v>346</v>
      </c>
      <c r="G183" s="353" t="s">
        <v>348</v>
      </c>
      <c r="H183" s="251">
        <f>прил._4!K192</f>
        <v>1</v>
      </c>
      <c r="I183" s="165"/>
      <c r="J183" s="165"/>
      <c r="K183" s="274"/>
      <c r="L183" s="165"/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5"/>
      <c r="AB183" s="165"/>
      <c r="AC183" s="165"/>
      <c r="AD183" s="165"/>
      <c r="AE183" s="165"/>
      <c r="AF183" s="165"/>
      <c r="AG183" s="165"/>
      <c r="AH183" s="165"/>
      <c r="AI183" s="165"/>
      <c r="AJ183" s="165"/>
      <c r="AK183" s="165"/>
      <c r="AL183" s="165"/>
      <c r="AM183" s="165"/>
      <c r="AN183" s="165"/>
      <c r="AO183" s="165"/>
      <c r="AP183" s="165"/>
      <c r="AQ183" s="165"/>
      <c r="AR183" s="165"/>
      <c r="AS183" s="165"/>
      <c r="AT183" s="165"/>
      <c r="AU183" s="165"/>
      <c r="AV183" s="165"/>
      <c r="AW183" s="165"/>
      <c r="AX183" s="165"/>
      <c r="AY183" s="165"/>
      <c r="AZ183" s="165"/>
      <c r="BA183" s="165"/>
      <c r="BB183" s="165"/>
      <c r="BC183" s="165"/>
      <c r="BD183" s="165"/>
      <c r="BE183" s="165"/>
      <c r="BF183" s="165"/>
      <c r="BG183" s="165"/>
      <c r="BH183" s="165"/>
      <c r="BI183" s="165"/>
      <c r="BJ183" s="165"/>
      <c r="BK183" s="165"/>
      <c r="BL183" s="165"/>
      <c r="BM183" s="165"/>
      <c r="BN183" s="165"/>
      <c r="BO183" s="165"/>
      <c r="BP183" s="165"/>
      <c r="BQ183" s="165"/>
      <c r="BR183" s="165"/>
      <c r="BS183" s="165"/>
      <c r="BT183" s="165"/>
      <c r="BU183" s="165"/>
      <c r="BV183" s="165"/>
      <c r="BW183" s="165"/>
      <c r="BX183" s="165"/>
      <c r="BY183" s="165"/>
      <c r="BZ183" s="165"/>
      <c r="CA183" s="165"/>
      <c r="CB183" s="165"/>
      <c r="CC183" s="165"/>
      <c r="CD183" s="165"/>
      <c r="CE183" s="165"/>
      <c r="CF183" s="165"/>
      <c r="CG183" s="165"/>
      <c r="CH183" s="165"/>
      <c r="CI183" s="165"/>
      <c r="CJ183" s="165"/>
      <c r="CK183" s="165"/>
      <c r="CL183" s="165"/>
      <c r="CM183" s="165"/>
      <c r="CN183" s="165"/>
      <c r="CO183" s="165"/>
      <c r="CP183" s="165"/>
      <c r="CQ183" s="165"/>
      <c r="CR183" s="165"/>
      <c r="CS183" s="165"/>
      <c r="CT183" s="165"/>
      <c r="CU183" s="165"/>
      <c r="CV183" s="165"/>
      <c r="CW183" s="165"/>
      <c r="CX183" s="165"/>
      <c r="CY183" s="165"/>
      <c r="CZ183" s="165"/>
      <c r="DA183" s="165"/>
      <c r="DB183" s="165"/>
      <c r="DC183" s="165"/>
      <c r="DD183" s="165"/>
      <c r="DE183" s="165"/>
      <c r="DF183" s="165"/>
      <c r="DG183" s="165"/>
      <c r="DH183" s="165"/>
      <c r="DI183" s="165"/>
      <c r="DJ183" s="165"/>
      <c r="DK183" s="165"/>
      <c r="DL183" s="165"/>
      <c r="DM183" s="165"/>
      <c r="DN183" s="165"/>
      <c r="DO183" s="165"/>
      <c r="DP183" s="165"/>
      <c r="DQ183" s="165"/>
      <c r="DR183" s="165"/>
      <c r="DS183" s="165"/>
      <c r="DT183" s="165"/>
      <c r="DU183" s="165"/>
      <c r="DV183" s="165"/>
      <c r="DW183" s="165"/>
      <c r="DX183" s="165"/>
      <c r="DY183" s="165"/>
      <c r="DZ183" s="165"/>
      <c r="EA183" s="165"/>
      <c r="EB183" s="165"/>
      <c r="EC183" s="165"/>
      <c r="ED183" s="165"/>
      <c r="EE183" s="165"/>
      <c r="EF183" s="165"/>
      <c r="EG183" s="165"/>
      <c r="EH183" s="165"/>
      <c r="EI183" s="165"/>
      <c r="EJ183" s="165"/>
      <c r="EK183" s="165"/>
      <c r="EL183" s="165"/>
      <c r="EM183" s="165"/>
      <c r="EN183" s="165"/>
      <c r="EO183" s="165"/>
      <c r="EP183" s="165"/>
      <c r="EQ183" s="165"/>
      <c r="ER183" s="165"/>
      <c r="ES183" s="165"/>
      <c r="ET183" s="165"/>
      <c r="EU183" s="165"/>
      <c r="EV183" s="165"/>
      <c r="EW183" s="165"/>
      <c r="EX183" s="165"/>
      <c r="EY183" s="165"/>
      <c r="EZ183" s="165"/>
      <c r="FA183" s="165"/>
      <c r="FB183" s="165"/>
      <c r="FC183" s="165"/>
      <c r="FD183" s="165"/>
      <c r="FE183" s="165"/>
      <c r="FF183" s="165"/>
      <c r="FG183" s="165"/>
      <c r="FH183" s="165"/>
      <c r="FI183" s="165"/>
      <c r="FJ183" s="165"/>
      <c r="FK183" s="165"/>
      <c r="FL183" s="165"/>
      <c r="FM183" s="165"/>
      <c r="FN183" s="165"/>
      <c r="FO183" s="165"/>
      <c r="FP183" s="165"/>
      <c r="FQ183" s="165"/>
      <c r="FR183" s="165"/>
      <c r="FS183" s="165"/>
      <c r="FT183" s="165"/>
      <c r="FU183" s="165"/>
      <c r="FV183" s="165"/>
      <c r="FW183" s="165"/>
      <c r="FX183" s="165"/>
      <c r="FY183" s="165"/>
      <c r="FZ183" s="165"/>
      <c r="GA183" s="165"/>
      <c r="GB183" s="165"/>
      <c r="GC183" s="165"/>
      <c r="GD183" s="165"/>
      <c r="GE183" s="165"/>
      <c r="GF183" s="165"/>
      <c r="GG183" s="165"/>
      <c r="GH183" s="165"/>
      <c r="GI183" s="165"/>
      <c r="GJ183" s="165"/>
      <c r="GK183" s="165"/>
      <c r="GL183" s="165"/>
      <c r="GM183" s="165"/>
      <c r="GN183" s="165"/>
      <c r="GO183" s="165"/>
      <c r="GP183" s="165"/>
      <c r="GQ183" s="165"/>
      <c r="GR183" s="165"/>
      <c r="GS183" s="165"/>
      <c r="GT183" s="165"/>
      <c r="GU183" s="165"/>
      <c r="GV183" s="165"/>
      <c r="GW183" s="165"/>
      <c r="GX183" s="165"/>
      <c r="GY183" s="165"/>
      <c r="GZ183" s="165"/>
      <c r="HA183" s="165"/>
      <c r="HB183" s="165"/>
      <c r="HC183" s="165"/>
      <c r="HD183" s="165"/>
      <c r="HE183" s="165"/>
      <c r="HF183" s="165"/>
      <c r="HG183" s="165"/>
      <c r="HH183" s="165"/>
      <c r="HI183" s="165"/>
      <c r="HJ183" s="165"/>
      <c r="HK183" s="165"/>
      <c r="HL183" s="165"/>
      <c r="HM183" s="165"/>
      <c r="HN183" s="165"/>
      <c r="HO183" s="165"/>
      <c r="HP183" s="165"/>
      <c r="HQ183" s="165"/>
      <c r="HR183" s="165"/>
      <c r="HS183" s="165"/>
      <c r="HT183" s="165"/>
      <c r="HU183" s="165"/>
      <c r="HV183" s="165"/>
      <c r="HW183" s="165"/>
      <c r="HX183" s="165"/>
      <c r="HY183" s="165"/>
      <c r="HZ183" s="165"/>
      <c r="IA183" s="165"/>
      <c r="IB183" s="165"/>
      <c r="IC183" s="165"/>
      <c r="ID183" s="165"/>
      <c r="IE183" s="165"/>
      <c r="IF183" s="165"/>
      <c r="IG183" s="165"/>
      <c r="IH183" s="165"/>
      <c r="II183" s="165"/>
      <c r="IJ183" s="165"/>
      <c r="IK183" s="165"/>
      <c r="IL183" s="165"/>
      <c r="IM183" s="165"/>
      <c r="IN183" s="165"/>
      <c r="IO183" s="165"/>
      <c r="IP183" s="165"/>
      <c r="IQ183" s="165"/>
      <c r="IR183" s="165"/>
      <c r="IS183" s="165"/>
      <c r="IT183" s="165"/>
      <c r="IU183" s="165"/>
      <c r="IV183" s="165"/>
    </row>
    <row r="184" spans="1:256" ht="43.5" x14ac:dyDescent="0.25">
      <c r="A184" s="19"/>
      <c r="B184" s="348" t="s">
        <v>65</v>
      </c>
      <c r="C184" s="109" t="s">
        <v>66</v>
      </c>
      <c r="D184" s="109" t="s">
        <v>67</v>
      </c>
      <c r="E184" s="109" t="s">
        <v>23</v>
      </c>
      <c r="F184" s="109" t="s">
        <v>134</v>
      </c>
      <c r="G184" s="108"/>
      <c r="H184" s="312">
        <f>H187</f>
        <v>85.4</v>
      </c>
      <c r="K184" s="261"/>
    </row>
    <row r="185" spans="1:256" x14ac:dyDescent="0.25">
      <c r="A185" s="18"/>
      <c r="B185" s="21" t="s">
        <v>54</v>
      </c>
      <c r="C185" s="26" t="s">
        <v>66</v>
      </c>
      <c r="D185" s="26" t="s">
        <v>69</v>
      </c>
      <c r="E185" s="26" t="s">
        <v>23</v>
      </c>
      <c r="F185" s="26" t="s">
        <v>134</v>
      </c>
      <c r="G185" s="27"/>
      <c r="H185" s="313">
        <f>H186</f>
        <v>85.4</v>
      </c>
      <c r="K185" s="261"/>
    </row>
    <row r="186" spans="1:256" ht="30" x14ac:dyDescent="0.25">
      <c r="A186" s="18"/>
      <c r="B186" s="21" t="s">
        <v>70</v>
      </c>
      <c r="C186" s="26" t="s">
        <v>66</v>
      </c>
      <c r="D186" s="26" t="s">
        <v>69</v>
      </c>
      <c r="E186" s="26" t="s">
        <v>23</v>
      </c>
      <c r="F186" s="26" t="s">
        <v>148</v>
      </c>
      <c r="G186" s="27"/>
      <c r="H186" s="313">
        <f>H187</f>
        <v>85.4</v>
      </c>
      <c r="K186" s="261"/>
    </row>
    <row r="187" spans="1:256" ht="16.5" customHeight="1" x14ac:dyDescent="0.25">
      <c r="A187" s="18"/>
      <c r="B187" s="241" t="s">
        <v>71</v>
      </c>
      <c r="C187" s="26" t="s">
        <v>66</v>
      </c>
      <c r="D187" s="26" t="s">
        <v>69</v>
      </c>
      <c r="E187" s="26" t="s">
        <v>23</v>
      </c>
      <c r="F187" s="26" t="s">
        <v>148</v>
      </c>
      <c r="G187" s="27" t="s">
        <v>72</v>
      </c>
      <c r="H187" s="313">
        <f>прил._4!K29</f>
        <v>85.4</v>
      </c>
      <c r="K187" s="261"/>
    </row>
    <row r="188" spans="1:256" ht="25.5" hidden="1" customHeight="1" x14ac:dyDescent="0.25">
      <c r="A188" s="18"/>
      <c r="B188" s="241" t="s">
        <v>192</v>
      </c>
      <c r="C188" s="26" t="s">
        <v>188</v>
      </c>
      <c r="D188" s="26" t="s">
        <v>67</v>
      </c>
      <c r="E188" s="26" t="s">
        <v>23</v>
      </c>
      <c r="F188" s="26" t="s">
        <v>134</v>
      </c>
      <c r="G188" s="27"/>
      <c r="H188" s="313" t="e">
        <f>H190+H192</f>
        <v>#REF!</v>
      </c>
      <c r="K188" s="261"/>
    </row>
    <row r="189" spans="1:256" ht="30" hidden="1" x14ac:dyDescent="0.25">
      <c r="A189" s="18"/>
      <c r="B189" s="241" t="s">
        <v>190</v>
      </c>
      <c r="C189" s="26" t="s">
        <v>188</v>
      </c>
      <c r="D189" s="26" t="s">
        <v>95</v>
      </c>
      <c r="E189" s="26" t="s">
        <v>23</v>
      </c>
      <c r="F189" s="26" t="s">
        <v>189</v>
      </c>
      <c r="G189" s="27"/>
      <c r="H189" s="313" t="e">
        <f>H190</f>
        <v>#REF!</v>
      </c>
      <c r="K189" s="261"/>
    </row>
    <row r="190" spans="1:256" ht="32.25" hidden="1" customHeight="1" x14ac:dyDescent="0.25">
      <c r="A190" s="18"/>
      <c r="B190" s="241" t="s">
        <v>81</v>
      </c>
      <c r="C190" s="26" t="s">
        <v>188</v>
      </c>
      <c r="D190" s="26" t="s">
        <v>95</v>
      </c>
      <c r="E190" s="26" t="s">
        <v>23</v>
      </c>
      <c r="F190" s="26" t="s">
        <v>189</v>
      </c>
      <c r="G190" s="27" t="s">
        <v>82</v>
      </c>
      <c r="H190" s="313" t="e">
        <f>прил._4!#REF!</f>
        <v>#REF!</v>
      </c>
      <c r="K190" s="261"/>
    </row>
    <row r="191" spans="1:256" ht="32.25" hidden="1" customHeight="1" x14ac:dyDescent="0.25">
      <c r="A191" s="18"/>
      <c r="B191" s="241" t="s">
        <v>191</v>
      </c>
      <c r="C191" s="26" t="s">
        <v>188</v>
      </c>
      <c r="D191" s="26" t="s">
        <v>89</v>
      </c>
      <c r="E191" s="26" t="s">
        <v>23</v>
      </c>
      <c r="F191" s="26" t="s">
        <v>189</v>
      </c>
      <c r="G191" s="27"/>
      <c r="H191" s="313" t="e">
        <f>H192</f>
        <v>#REF!</v>
      </c>
      <c r="K191" s="261"/>
    </row>
    <row r="192" spans="1:256" ht="32.25" hidden="1" customHeight="1" x14ac:dyDescent="0.25">
      <c r="A192" s="18"/>
      <c r="B192" s="241" t="s">
        <v>81</v>
      </c>
      <c r="C192" s="26" t="s">
        <v>188</v>
      </c>
      <c r="D192" s="26" t="s">
        <v>89</v>
      </c>
      <c r="E192" s="26" t="s">
        <v>23</v>
      </c>
      <c r="F192" s="26" t="s">
        <v>189</v>
      </c>
      <c r="G192" s="27" t="s">
        <v>82</v>
      </c>
      <c r="H192" s="313" t="e">
        <f>прил._4!#REF!</f>
        <v>#REF!</v>
      </c>
      <c r="K192" s="261"/>
    </row>
    <row r="193" spans="1:17" ht="32.25" customHeight="1" x14ac:dyDescent="0.25">
      <c r="A193" s="18"/>
      <c r="B193" s="83" t="s">
        <v>301</v>
      </c>
      <c r="C193" s="69" t="s">
        <v>296</v>
      </c>
      <c r="D193" s="69" t="s">
        <v>67</v>
      </c>
      <c r="E193" s="69" t="s">
        <v>23</v>
      </c>
      <c r="F193" s="69" t="s">
        <v>134</v>
      </c>
      <c r="G193" s="69"/>
      <c r="H193" s="312">
        <f>H194</f>
        <v>300</v>
      </c>
      <c r="K193" s="261"/>
    </row>
    <row r="194" spans="1:17" ht="32.25" customHeight="1" x14ac:dyDescent="0.25">
      <c r="A194" s="18"/>
      <c r="B194" s="83" t="s">
        <v>179</v>
      </c>
      <c r="C194" s="231" t="s">
        <v>296</v>
      </c>
      <c r="D194" s="231" t="s">
        <v>159</v>
      </c>
      <c r="E194" s="231" t="s">
        <v>23</v>
      </c>
      <c r="F194" s="231" t="s">
        <v>134</v>
      </c>
      <c r="G194" s="231"/>
      <c r="H194" s="313">
        <f>H195</f>
        <v>300</v>
      </c>
      <c r="K194" s="261"/>
    </row>
    <row r="195" spans="1:17" ht="32.25" customHeight="1" x14ac:dyDescent="0.25">
      <c r="A195" s="18"/>
      <c r="B195" s="83" t="s">
        <v>302</v>
      </c>
      <c r="C195" s="231" t="s">
        <v>296</v>
      </c>
      <c r="D195" s="231" t="s">
        <v>159</v>
      </c>
      <c r="E195" s="231" t="s">
        <v>23</v>
      </c>
      <c r="F195" s="231" t="s">
        <v>297</v>
      </c>
      <c r="G195" s="231"/>
      <c r="H195" s="313">
        <f>H196</f>
        <v>300</v>
      </c>
      <c r="K195" s="261"/>
    </row>
    <row r="196" spans="1:17" ht="32.25" customHeight="1" x14ac:dyDescent="0.25">
      <c r="A196" s="18"/>
      <c r="B196" s="83" t="s">
        <v>83</v>
      </c>
      <c r="C196" s="231" t="s">
        <v>296</v>
      </c>
      <c r="D196" s="231" t="s">
        <v>159</v>
      </c>
      <c r="E196" s="231" t="s">
        <v>23</v>
      </c>
      <c r="F196" s="231" t="s">
        <v>297</v>
      </c>
      <c r="G196" s="231" t="s">
        <v>84</v>
      </c>
      <c r="H196" s="313">
        <f>прил._4!K56</f>
        <v>300</v>
      </c>
      <c r="K196" s="261"/>
    </row>
    <row r="197" spans="1:17" ht="32.25" customHeight="1" x14ac:dyDescent="0.25">
      <c r="A197" s="314"/>
      <c r="B197" s="82"/>
      <c r="C197" s="87"/>
      <c r="D197" s="87"/>
      <c r="E197" s="87"/>
      <c r="F197" s="87"/>
      <c r="G197" s="87"/>
      <c r="H197" s="315"/>
      <c r="K197" s="261"/>
    </row>
    <row r="198" spans="1:17" ht="32.25" customHeight="1" x14ac:dyDescent="0.3">
      <c r="A198" s="34"/>
      <c r="B198" s="375" t="s">
        <v>307</v>
      </c>
      <c r="C198" s="376"/>
      <c r="D198" s="376"/>
      <c r="E198" s="376"/>
      <c r="F198" s="376"/>
      <c r="G198" s="376"/>
      <c r="H198" s="376"/>
      <c r="K198" s="261"/>
    </row>
    <row r="199" spans="1:17" ht="32.25" customHeight="1" x14ac:dyDescent="0.25">
      <c r="A199" s="34"/>
      <c r="B199" s="28"/>
      <c r="C199" s="112"/>
      <c r="D199" s="112"/>
      <c r="E199" s="112"/>
      <c r="F199" s="112"/>
      <c r="G199" s="112"/>
      <c r="H199" s="272"/>
      <c r="K199" s="261"/>
    </row>
    <row r="200" spans="1:17" x14ac:dyDescent="0.25">
      <c r="G200" s="15"/>
      <c r="K200" s="261"/>
      <c r="O200" s="261"/>
      <c r="P200" s="261"/>
      <c r="Q200" s="261"/>
    </row>
    <row r="201" spans="1:17" x14ac:dyDescent="0.25">
      <c r="B201" s="31"/>
      <c r="C201" s="31"/>
      <c r="D201" s="31"/>
      <c r="E201" s="31"/>
      <c r="F201" s="31"/>
      <c r="G201" s="133"/>
      <c r="K201" s="261"/>
      <c r="O201" s="261"/>
      <c r="P201" s="261"/>
      <c r="Q201" s="261"/>
    </row>
    <row r="202" spans="1:17" x14ac:dyDescent="0.25">
      <c r="K202" s="261"/>
      <c r="O202" s="261"/>
      <c r="P202" s="261"/>
      <c r="Q202" s="261"/>
    </row>
    <row r="203" spans="1:17" x14ac:dyDescent="0.25">
      <c r="K203" s="261"/>
    </row>
  </sheetData>
  <mergeCells count="15">
    <mergeCell ref="C13:F13"/>
    <mergeCell ref="C14:F14"/>
    <mergeCell ref="B198:H198"/>
    <mergeCell ref="C6:H6"/>
    <mergeCell ref="C7:H7"/>
    <mergeCell ref="C8:H8"/>
    <mergeCell ref="C9:H9"/>
    <mergeCell ref="C10:H10"/>
    <mergeCell ref="A11:H11"/>
    <mergeCell ref="C1:H1"/>
    <mergeCell ref="C2:H2"/>
    <mergeCell ref="C3:H3"/>
    <mergeCell ref="C4:H4"/>
    <mergeCell ref="C5:E5"/>
    <mergeCell ref="F5:H5"/>
  </mergeCells>
  <phoneticPr fontId="32" type="noConversion"/>
  <pageMargins left="0.70866141732283472" right="0.70866141732283472" top="0.23622047244094491" bottom="0.15748031496062992" header="0.23622047244094491" footer="0.19685039370078741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4"/>
  <sheetViews>
    <sheetView tabSelected="1" view="pageBreakPreview" zoomScaleNormal="91" zoomScaleSheetLayoutView="100" workbookViewId="0">
      <selection activeCell="I19" sqref="I19"/>
    </sheetView>
  </sheetViews>
  <sheetFormatPr defaultColWidth="11.42578125" defaultRowHeight="15" x14ac:dyDescent="0.25"/>
  <cols>
    <col min="1" max="1" width="3.85546875" style="74" customWidth="1"/>
    <col min="2" max="2" width="65.28515625" style="74" customWidth="1"/>
    <col min="3" max="3" width="4.85546875" style="74" customWidth="1"/>
    <col min="4" max="5" width="3.85546875" style="74" customWidth="1"/>
    <col min="6" max="6" width="4.140625" style="74" customWidth="1"/>
    <col min="7" max="7" width="3.28515625" style="74" customWidth="1"/>
    <col min="8" max="8" width="4" style="74" customWidth="1"/>
    <col min="9" max="9" width="7.42578125" style="74" customWidth="1"/>
    <col min="10" max="10" width="4.7109375" style="113" customWidth="1"/>
    <col min="11" max="11" width="15.7109375" style="261" customWidth="1"/>
    <col min="12" max="12" width="11.28515625" style="182" customWidth="1"/>
    <col min="13" max="13" width="14.7109375" style="181" customWidth="1"/>
    <col min="14" max="14" width="9.140625" style="181" customWidth="1"/>
    <col min="15" max="15" width="14.42578125" style="74" customWidth="1"/>
    <col min="16" max="246" width="9.140625" style="74" customWidth="1"/>
    <col min="247" max="247" width="3.85546875" style="74" customWidth="1"/>
    <col min="248" max="248" width="45.28515625" style="74" customWidth="1"/>
    <col min="249" max="249" width="4.85546875" style="74" customWidth="1"/>
    <col min="250" max="251" width="3.85546875" style="74" customWidth="1"/>
    <col min="252" max="252" width="3.7109375" style="74" customWidth="1"/>
    <col min="253" max="253" width="2.5703125" style="74" customWidth="1"/>
    <col min="254" max="254" width="7.42578125" style="74" customWidth="1"/>
    <col min="255" max="255" width="4.7109375" style="74" customWidth="1"/>
    <col min="256" max="16384" width="11.42578125" style="74"/>
  </cols>
  <sheetData>
    <row r="1" spans="1:17" x14ac:dyDescent="0.25">
      <c r="B1"/>
      <c r="C1" s="378" t="s">
        <v>308</v>
      </c>
      <c r="D1" s="378"/>
      <c r="E1" s="378"/>
      <c r="F1" s="378"/>
      <c r="G1" s="378"/>
      <c r="H1" s="378"/>
      <c r="I1" s="378"/>
      <c r="J1" s="378"/>
      <c r="K1" s="378"/>
    </row>
    <row r="2" spans="1:17" x14ac:dyDescent="0.25">
      <c r="C2" s="378" t="s">
        <v>0</v>
      </c>
      <c r="D2" s="378"/>
      <c r="E2" s="378"/>
      <c r="F2" s="378"/>
      <c r="G2" s="378"/>
      <c r="H2" s="378"/>
      <c r="I2" s="378"/>
      <c r="J2" s="378"/>
      <c r="K2" s="378"/>
    </row>
    <row r="3" spans="1:17" x14ac:dyDescent="0.25">
      <c r="C3" s="378" t="s">
        <v>1</v>
      </c>
      <c r="D3" s="378"/>
      <c r="E3" s="378"/>
      <c r="F3" s="378"/>
      <c r="G3" s="378"/>
      <c r="H3" s="378"/>
      <c r="I3" s="378"/>
      <c r="J3" s="378"/>
      <c r="K3" s="378"/>
    </row>
    <row r="4" spans="1:17" x14ac:dyDescent="0.25">
      <c r="C4" s="378" t="s">
        <v>2</v>
      </c>
      <c r="D4" s="378"/>
      <c r="E4" s="378"/>
      <c r="F4" s="378"/>
      <c r="G4" s="378"/>
      <c r="H4" s="378"/>
      <c r="I4" s="378"/>
      <c r="J4" s="378"/>
      <c r="K4" s="378"/>
    </row>
    <row r="5" spans="1:17" ht="15" customHeight="1" x14ac:dyDescent="0.25">
      <c r="C5" s="326"/>
      <c r="D5" s="326"/>
      <c r="E5" s="326"/>
      <c r="F5" s="326"/>
      <c r="G5" s="326"/>
      <c r="H5" s="326"/>
      <c r="I5" s="326"/>
      <c r="J5" s="326"/>
      <c r="K5" s="326" t="s">
        <v>361</v>
      </c>
    </row>
    <row r="6" spans="1:17" x14ac:dyDescent="0.25">
      <c r="B6"/>
      <c r="C6" s="378" t="s">
        <v>205</v>
      </c>
      <c r="D6" s="378"/>
      <c r="E6" s="378"/>
      <c r="F6" s="378"/>
      <c r="G6" s="378"/>
      <c r="H6" s="378"/>
      <c r="I6" s="378"/>
      <c r="J6" s="378"/>
      <c r="K6" s="378"/>
    </row>
    <row r="7" spans="1:17" x14ac:dyDescent="0.25">
      <c r="C7" s="378" t="s">
        <v>0</v>
      </c>
      <c r="D7" s="378"/>
      <c r="E7" s="378"/>
      <c r="F7" s="378"/>
      <c r="G7" s="378"/>
      <c r="H7" s="378"/>
      <c r="I7" s="378"/>
      <c r="J7" s="378"/>
      <c r="K7" s="378"/>
      <c r="P7" s="193"/>
      <c r="Q7" s="193"/>
    </row>
    <row r="8" spans="1:17" x14ac:dyDescent="0.25">
      <c r="C8" s="378" t="s">
        <v>1</v>
      </c>
      <c r="D8" s="378"/>
      <c r="E8" s="378"/>
      <c r="F8" s="378"/>
      <c r="G8" s="378"/>
      <c r="H8" s="378"/>
      <c r="I8" s="378"/>
      <c r="J8" s="378"/>
      <c r="K8" s="378"/>
    </row>
    <row r="9" spans="1:17" x14ac:dyDescent="0.25">
      <c r="C9" s="378" t="s">
        <v>2</v>
      </c>
      <c r="D9" s="378"/>
      <c r="E9" s="378"/>
      <c r="F9" s="378"/>
      <c r="G9" s="378"/>
      <c r="H9" s="378"/>
      <c r="I9" s="378"/>
      <c r="J9" s="378"/>
      <c r="K9" s="378"/>
    </row>
    <row r="10" spans="1:17" x14ac:dyDescent="0.25">
      <c r="C10" s="325"/>
      <c r="D10" s="325"/>
      <c r="E10" s="325"/>
      <c r="F10" s="325"/>
      <c r="G10" s="325"/>
      <c r="H10" s="325"/>
      <c r="I10" s="325"/>
      <c r="J10" s="325"/>
      <c r="K10" s="325" t="s">
        <v>336</v>
      </c>
    </row>
    <row r="11" spans="1:17" ht="12.75" customHeight="1" x14ac:dyDescent="0.25">
      <c r="C11" s="378"/>
      <c r="D11" s="378"/>
      <c r="E11" s="378"/>
      <c r="F11" s="378"/>
      <c r="G11" s="378"/>
      <c r="H11" s="378"/>
      <c r="I11" s="378"/>
      <c r="J11" s="378"/>
      <c r="K11" s="378"/>
    </row>
    <row r="12" spans="1:17" x14ac:dyDescent="0.25">
      <c r="A12" s="379" t="s">
        <v>305</v>
      </c>
      <c r="B12" s="379"/>
      <c r="C12" s="379"/>
      <c r="D12" s="379"/>
      <c r="E12" s="379"/>
      <c r="F12" s="379"/>
      <c r="G12" s="379"/>
      <c r="H12" s="379"/>
      <c r="I12" s="379"/>
      <c r="J12" s="379"/>
      <c r="K12" s="379"/>
    </row>
    <row r="13" spans="1:17" ht="6" customHeight="1" x14ac:dyDescent="0.25">
      <c r="A13" s="381"/>
      <c r="B13" s="381"/>
      <c r="C13" s="381"/>
      <c r="D13" s="381"/>
      <c r="E13" s="381"/>
      <c r="F13" s="381"/>
      <c r="G13" s="381"/>
      <c r="H13" s="381"/>
      <c r="I13" s="381"/>
      <c r="J13" s="381"/>
      <c r="K13" s="381"/>
    </row>
    <row r="14" spans="1:17" ht="17.25" customHeight="1" x14ac:dyDescent="0.25">
      <c r="A14" s="129"/>
      <c r="B14" s="129"/>
      <c r="C14" s="129"/>
      <c r="D14" s="129"/>
      <c r="E14" s="129"/>
      <c r="F14" s="129"/>
      <c r="G14" s="129"/>
      <c r="H14" s="129"/>
      <c r="I14" s="129"/>
      <c r="J14" s="130"/>
      <c r="K14" s="316" t="s">
        <v>60</v>
      </c>
    </row>
    <row r="15" spans="1:17" ht="43.5" customHeight="1" x14ac:dyDescent="0.25">
      <c r="A15" s="125" t="s">
        <v>61</v>
      </c>
      <c r="B15" s="125" t="s">
        <v>4</v>
      </c>
      <c r="C15" s="126" t="s">
        <v>62</v>
      </c>
      <c r="D15" s="127" t="s">
        <v>63</v>
      </c>
      <c r="E15" s="127" t="s">
        <v>6</v>
      </c>
      <c r="F15" s="382" t="s">
        <v>32</v>
      </c>
      <c r="G15" s="383"/>
      <c r="H15" s="383"/>
      <c r="I15" s="384"/>
      <c r="J15" s="128" t="s">
        <v>33</v>
      </c>
      <c r="K15" s="317" t="s">
        <v>158</v>
      </c>
      <c r="M15" s="183"/>
    </row>
    <row r="16" spans="1:17" x14ac:dyDescent="0.25">
      <c r="A16" s="38">
        <v>1</v>
      </c>
      <c r="B16" s="38">
        <v>2</v>
      </c>
      <c r="C16" s="38">
        <v>3</v>
      </c>
      <c r="D16" s="38">
        <v>4</v>
      </c>
      <c r="E16" s="38">
        <v>5</v>
      </c>
      <c r="F16" s="385">
        <v>6</v>
      </c>
      <c r="G16" s="386"/>
      <c r="H16" s="386"/>
      <c r="I16" s="387"/>
      <c r="J16" s="114">
        <v>7</v>
      </c>
      <c r="K16" s="252">
        <v>8</v>
      </c>
      <c r="L16" s="183"/>
      <c r="M16" s="192"/>
    </row>
    <row r="17" spans="1:17" x14ac:dyDescent="0.25">
      <c r="A17" s="38"/>
      <c r="B17" s="76" t="s">
        <v>64</v>
      </c>
      <c r="C17" s="68"/>
      <c r="D17" s="68"/>
      <c r="E17" s="68"/>
      <c r="F17" s="388"/>
      <c r="G17" s="389"/>
      <c r="H17" s="389"/>
      <c r="I17" s="390"/>
      <c r="J17" s="107"/>
      <c r="K17" s="249">
        <f>K30+K18</f>
        <v>37473.300000000003</v>
      </c>
      <c r="M17" s="183"/>
      <c r="N17" s="184"/>
      <c r="O17" s="75"/>
      <c r="Q17" s="75"/>
    </row>
    <row r="18" spans="1:17" x14ac:dyDescent="0.25">
      <c r="A18" s="68">
        <v>1</v>
      </c>
      <c r="B18" s="67" t="s">
        <v>125</v>
      </c>
      <c r="C18" s="68">
        <v>991</v>
      </c>
      <c r="D18" s="69"/>
      <c r="E18" s="69"/>
      <c r="F18" s="104"/>
      <c r="G18" s="105"/>
      <c r="H18" s="105"/>
      <c r="I18" s="106"/>
      <c r="J18" s="69"/>
      <c r="K18" s="249">
        <f>K25+K24</f>
        <v>95.4</v>
      </c>
    </row>
    <row r="19" spans="1:17" x14ac:dyDescent="0.25">
      <c r="A19" s="68"/>
      <c r="B19" s="67" t="s">
        <v>7</v>
      </c>
      <c r="C19" s="68">
        <v>991</v>
      </c>
      <c r="D19" s="69" t="s">
        <v>22</v>
      </c>
      <c r="E19" s="69" t="s">
        <v>23</v>
      </c>
      <c r="F19" s="104"/>
      <c r="G19" s="105"/>
      <c r="H19" s="105"/>
      <c r="I19" s="106"/>
      <c r="J19" s="69"/>
      <c r="K19" s="249">
        <f>K18</f>
        <v>95.4</v>
      </c>
    </row>
    <row r="20" spans="1:17" ht="47.25" x14ac:dyDescent="0.25">
      <c r="A20" s="68"/>
      <c r="B20" s="285" t="s">
        <v>183</v>
      </c>
      <c r="C20" s="68">
        <v>991</v>
      </c>
      <c r="D20" s="69" t="s">
        <v>22</v>
      </c>
      <c r="E20" s="70" t="s">
        <v>26</v>
      </c>
      <c r="F20" s="104"/>
      <c r="G20" s="78"/>
      <c r="H20" s="78"/>
      <c r="I20" s="79"/>
      <c r="J20" s="72"/>
      <c r="K20" s="249">
        <f>K24</f>
        <v>10</v>
      </c>
      <c r="N20" s="183"/>
    </row>
    <row r="21" spans="1:17" ht="42.75" customHeight="1" x14ac:dyDescent="0.25">
      <c r="A21" s="38"/>
      <c r="B21" s="173" t="s">
        <v>184</v>
      </c>
      <c r="C21" s="38">
        <v>991</v>
      </c>
      <c r="D21" s="39" t="s">
        <v>22</v>
      </c>
      <c r="E21" s="40" t="s">
        <v>26</v>
      </c>
      <c r="F21" s="40" t="s">
        <v>182</v>
      </c>
      <c r="G21" s="172" t="s">
        <v>67</v>
      </c>
      <c r="H21" s="41" t="s">
        <v>23</v>
      </c>
      <c r="I21" s="42" t="s">
        <v>134</v>
      </c>
      <c r="J21" s="42"/>
      <c r="K21" s="242">
        <f>K24</f>
        <v>10</v>
      </c>
      <c r="O21" s="75"/>
    </row>
    <row r="22" spans="1:17" ht="15.75" x14ac:dyDescent="0.25">
      <c r="A22" s="38"/>
      <c r="B22" s="173" t="s">
        <v>185</v>
      </c>
      <c r="C22" s="38">
        <v>991</v>
      </c>
      <c r="D22" s="39" t="s">
        <v>22</v>
      </c>
      <c r="E22" s="40" t="s">
        <v>26</v>
      </c>
      <c r="F22" s="40" t="s">
        <v>182</v>
      </c>
      <c r="G22" s="172" t="s">
        <v>69</v>
      </c>
      <c r="H22" s="41" t="s">
        <v>23</v>
      </c>
      <c r="I22" s="42" t="s">
        <v>134</v>
      </c>
      <c r="J22" s="42"/>
      <c r="K22" s="242">
        <f>K24</f>
        <v>10</v>
      </c>
      <c r="N22" s="183"/>
      <c r="P22" s="75"/>
    </row>
    <row r="23" spans="1:17" ht="31.5" x14ac:dyDescent="0.25">
      <c r="A23" s="68"/>
      <c r="B23" s="173" t="s">
        <v>186</v>
      </c>
      <c r="C23" s="38">
        <v>991</v>
      </c>
      <c r="D23" s="39" t="s">
        <v>22</v>
      </c>
      <c r="E23" s="39" t="s">
        <v>26</v>
      </c>
      <c r="F23" s="153" t="s">
        <v>182</v>
      </c>
      <c r="G23" s="171" t="s">
        <v>69</v>
      </c>
      <c r="H23" s="171" t="s">
        <v>23</v>
      </c>
      <c r="I23" s="155" t="s">
        <v>134</v>
      </c>
      <c r="J23" s="39"/>
      <c r="K23" s="242">
        <f>K24</f>
        <v>10</v>
      </c>
    </row>
    <row r="24" spans="1:17" ht="31.5" x14ac:dyDescent="0.25">
      <c r="A24" s="68"/>
      <c r="B24" s="221" t="s">
        <v>187</v>
      </c>
      <c r="C24" s="38">
        <v>991</v>
      </c>
      <c r="D24" s="39" t="s">
        <v>22</v>
      </c>
      <c r="E24" s="39" t="s">
        <v>26</v>
      </c>
      <c r="F24" s="153" t="s">
        <v>182</v>
      </c>
      <c r="G24" s="171" t="s">
        <v>69</v>
      </c>
      <c r="H24" s="171" t="s">
        <v>23</v>
      </c>
      <c r="I24" s="155" t="s">
        <v>148</v>
      </c>
      <c r="J24" s="39" t="s">
        <v>82</v>
      </c>
      <c r="K24" s="242">
        <v>10</v>
      </c>
    </row>
    <row r="25" spans="1:17" ht="20.25" customHeight="1" x14ac:dyDescent="0.25">
      <c r="A25" s="68"/>
      <c r="B25" s="67" t="s">
        <v>7</v>
      </c>
      <c r="C25" s="68">
        <v>991</v>
      </c>
      <c r="D25" s="69" t="s">
        <v>22</v>
      </c>
      <c r="E25" s="69" t="s">
        <v>28</v>
      </c>
      <c r="F25" s="104"/>
      <c r="G25" s="105"/>
      <c r="H25" s="105"/>
      <c r="I25" s="106"/>
      <c r="J25" s="69"/>
      <c r="K25" s="249">
        <f>K29</f>
        <v>85.4</v>
      </c>
    </row>
    <row r="26" spans="1:17" ht="42.75" customHeight="1" x14ac:dyDescent="0.25">
      <c r="A26" s="38"/>
      <c r="B26" s="77" t="s">
        <v>65</v>
      </c>
      <c r="C26" s="38">
        <v>991</v>
      </c>
      <c r="D26" s="39" t="s">
        <v>22</v>
      </c>
      <c r="E26" s="40" t="s">
        <v>28</v>
      </c>
      <c r="F26" s="40" t="s">
        <v>66</v>
      </c>
      <c r="G26" s="41" t="s">
        <v>67</v>
      </c>
      <c r="H26" s="41" t="s">
        <v>23</v>
      </c>
      <c r="I26" s="42" t="s">
        <v>134</v>
      </c>
      <c r="J26" s="42"/>
      <c r="K26" s="242">
        <f>K29</f>
        <v>85.4</v>
      </c>
      <c r="O26" s="75"/>
    </row>
    <row r="27" spans="1:17" x14ac:dyDescent="0.25">
      <c r="A27" s="38"/>
      <c r="B27" s="77" t="s">
        <v>54</v>
      </c>
      <c r="C27" s="38">
        <v>991</v>
      </c>
      <c r="D27" s="39" t="s">
        <v>22</v>
      </c>
      <c r="E27" s="40" t="s">
        <v>28</v>
      </c>
      <c r="F27" s="40" t="s">
        <v>66</v>
      </c>
      <c r="G27" s="41" t="s">
        <v>69</v>
      </c>
      <c r="H27" s="41" t="s">
        <v>23</v>
      </c>
      <c r="I27" s="42" t="s">
        <v>134</v>
      </c>
      <c r="J27" s="42"/>
      <c r="K27" s="242">
        <f>K29</f>
        <v>85.4</v>
      </c>
      <c r="N27" s="183"/>
      <c r="P27" s="75"/>
    </row>
    <row r="28" spans="1:17" ht="30" customHeight="1" x14ac:dyDescent="0.25">
      <c r="A28" s="38"/>
      <c r="B28" s="80" t="s">
        <v>70</v>
      </c>
      <c r="C28" s="38">
        <v>991</v>
      </c>
      <c r="D28" s="39" t="s">
        <v>22</v>
      </c>
      <c r="E28" s="40" t="s">
        <v>28</v>
      </c>
      <c r="F28" s="40" t="s">
        <v>66</v>
      </c>
      <c r="G28" s="41" t="s">
        <v>69</v>
      </c>
      <c r="H28" s="41" t="s">
        <v>23</v>
      </c>
      <c r="I28" s="42" t="s">
        <v>148</v>
      </c>
      <c r="J28" s="42"/>
      <c r="K28" s="242">
        <f>K29</f>
        <v>85.4</v>
      </c>
      <c r="O28" s="75"/>
      <c r="P28" s="75"/>
    </row>
    <row r="29" spans="1:17" ht="21" customHeight="1" x14ac:dyDescent="0.25">
      <c r="A29" s="38"/>
      <c r="B29" s="77" t="s">
        <v>71</v>
      </c>
      <c r="C29" s="252">
        <v>991</v>
      </c>
      <c r="D29" s="253" t="s">
        <v>22</v>
      </c>
      <c r="E29" s="254" t="s">
        <v>28</v>
      </c>
      <c r="F29" s="254" t="s">
        <v>66</v>
      </c>
      <c r="G29" s="247" t="s">
        <v>69</v>
      </c>
      <c r="H29" s="247" t="s">
        <v>23</v>
      </c>
      <c r="I29" s="255" t="s">
        <v>148</v>
      </c>
      <c r="J29" s="255" t="s">
        <v>72</v>
      </c>
      <c r="K29" s="242">
        <f>70+15.4</f>
        <v>85.4</v>
      </c>
      <c r="N29" s="183"/>
      <c r="O29" s="75"/>
    </row>
    <row r="30" spans="1:17" ht="36.75" customHeight="1" x14ac:dyDescent="0.25">
      <c r="A30" s="68">
        <v>2</v>
      </c>
      <c r="B30" s="81" t="s">
        <v>73</v>
      </c>
      <c r="C30" s="68">
        <v>992</v>
      </c>
      <c r="D30" s="66"/>
      <c r="E30" s="66"/>
      <c r="F30" s="40"/>
      <c r="G30" s="41"/>
      <c r="H30" s="41"/>
      <c r="I30" s="42"/>
      <c r="J30" s="68"/>
      <c r="K30" s="249">
        <f>K31+K74+K81+K99+K123+K144+K150+K164+K175+K181+K187</f>
        <v>37377.9</v>
      </c>
      <c r="N30" s="183"/>
      <c r="O30" s="75"/>
      <c r="P30" s="75"/>
      <c r="Q30" s="75"/>
    </row>
    <row r="31" spans="1:17" s="73" customFormat="1" ht="14.25" x14ac:dyDescent="0.2">
      <c r="A31" s="68"/>
      <c r="B31" s="81" t="s">
        <v>7</v>
      </c>
      <c r="C31" s="68">
        <v>992</v>
      </c>
      <c r="D31" s="69" t="s">
        <v>22</v>
      </c>
      <c r="E31" s="69" t="s">
        <v>23</v>
      </c>
      <c r="F31" s="70"/>
      <c r="G31" s="71"/>
      <c r="H31" s="71"/>
      <c r="I31" s="72"/>
      <c r="J31" s="69"/>
      <c r="K31" s="249">
        <f>K36+K37+K56+K61+K62</f>
        <v>11404.900000000001</v>
      </c>
      <c r="L31" s="189"/>
      <c r="M31" s="185"/>
      <c r="N31" s="185"/>
    </row>
    <row r="32" spans="1:17" s="73" customFormat="1" ht="51" customHeight="1" x14ac:dyDescent="0.25">
      <c r="A32" s="68"/>
      <c r="B32" s="286" t="s">
        <v>37</v>
      </c>
      <c r="C32" s="38">
        <v>992</v>
      </c>
      <c r="D32" s="231" t="s">
        <v>22</v>
      </c>
      <c r="E32" s="231" t="s">
        <v>24</v>
      </c>
      <c r="F32" s="40"/>
      <c r="G32" s="41"/>
      <c r="H32" s="41"/>
      <c r="I32" s="42"/>
      <c r="J32" s="231"/>
      <c r="K32" s="242">
        <f>K36</f>
        <v>672.2</v>
      </c>
      <c r="L32" s="189"/>
      <c r="M32" s="185"/>
      <c r="N32" s="185"/>
    </row>
    <row r="33" spans="1:15" s="73" customFormat="1" x14ac:dyDescent="0.25">
      <c r="A33" s="68"/>
      <c r="B33" s="77" t="s">
        <v>74</v>
      </c>
      <c r="C33" s="38">
        <v>992</v>
      </c>
      <c r="D33" s="39" t="s">
        <v>22</v>
      </c>
      <c r="E33" s="39" t="s">
        <v>24</v>
      </c>
      <c r="F33" s="40" t="s">
        <v>75</v>
      </c>
      <c r="G33" s="41" t="s">
        <v>67</v>
      </c>
      <c r="H33" s="41" t="s">
        <v>23</v>
      </c>
      <c r="I33" s="42" t="s">
        <v>134</v>
      </c>
      <c r="J33" s="39"/>
      <c r="K33" s="242">
        <f>K36</f>
        <v>672.2</v>
      </c>
      <c r="L33" s="189"/>
      <c r="M33" s="185"/>
      <c r="N33" s="185"/>
      <c r="O33" s="88"/>
    </row>
    <row r="34" spans="1:15" s="73" customFormat="1" x14ac:dyDescent="0.25">
      <c r="A34" s="68"/>
      <c r="B34" s="77" t="s">
        <v>52</v>
      </c>
      <c r="C34" s="38">
        <v>992</v>
      </c>
      <c r="D34" s="39" t="s">
        <v>22</v>
      </c>
      <c r="E34" s="39" t="s">
        <v>24</v>
      </c>
      <c r="F34" s="40" t="s">
        <v>75</v>
      </c>
      <c r="G34" s="41" t="s">
        <v>76</v>
      </c>
      <c r="H34" s="41" t="s">
        <v>23</v>
      </c>
      <c r="I34" s="42" t="s">
        <v>134</v>
      </c>
      <c r="J34" s="39"/>
      <c r="K34" s="242">
        <f>K36</f>
        <v>672.2</v>
      </c>
      <c r="L34" s="189"/>
      <c r="M34" s="185"/>
      <c r="N34" s="185"/>
      <c r="O34" s="88"/>
    </row>
    <row r="35" spans="1:15" s="73" customFormat="1" x14ac:dyDescent="0.25">
      <c r="A35" s="68"/>
      <c r="B35" s="77" t="s">
        <v>70</v>
      </c>
      <c r="C35" s="38">
        <v>992</v>
      </c>
      <c r="D35" s="39" t="s">
        <v>22</v>
      </c>
      <c r="E35" s="39" t="s">
        <v>24</v>
      </c>
      <c r="F35" s="40" t="s">
        <v>75</v>
      </c>
      <c r="G35" s="41" t="s">
        <v>76</v>
      </c>
      <c r="H35" s="41" t="s">
        <v>23</v>
      </c>
      <c r="I35" s="42" t="s">
        <v>148</v>
      </c>
      <c r="J35" s="39"/>
      <c r="K35" s="242">
        <f>K36</f>
        <v>672.2</v>
      </c>
      <c r="L35" s="189"/>
      <c r="M35" s="185"/>
      <c r="N35" s="185"/>
    </row>
    <row r="36" spans="1:15" s="73" customFormat="1" ht="75" customHeight="1" x14ac:dyDescent="0.25">
      <c r="A36" s="68"/>
      <c r="B36" s="77" t="s">
        <v>77</v>
      </c>
      <c r="C36" s="38">
        <v>992</v>
      </c>
      <c r="D36" s="39" t="s">
        <v>22</v>
      </c>
      <c r="E36" s="39" t="s">
        <v>24</v>
      </c>
      <c r="F36" s="40" t="s">
        <v>75</v>
      </c>
      <c r="G36" s="41" t="s">
        <v>76</v>
      </c>
      <c r="H36" s="41" t="s">
        <v>23</v>
      </c>
      <c r="I36" s="42" t="s">
        <v>148</v>
      </c>
      <c r="J36" s="39" t="s">
        <v>78</v>
      </c>
      <c r="K36" s="242">
        <f>853.1-180.9</f>
        <v>672.2</v>
      </c>
      <c r="L36" s="189"/>
      <c r="M36" s="185"/>
      <c r="N36" s="185"/>
      <c r="O36" s="88"/>
    </row>
    <row r="37" spans="1:15" s="73" customFormat="1" ht="57.75" customHeight="1" x14ac:dyDescent="0.25">
      <c r="A37" s="68"/>
      <c r="B37" s="286" t="s">
        <v>79</v>
      </c>
      <c r="C37" s="38">
        <v>992</v>
      </c>
      <c r="D37" s="231" t="s">
        <v>22</v>
      </c>
      <c r="E37" s="231" t="s">
        <v>25</v>
      </c>
      <c r="F37" s="40"/>
      <c r="G37" s="41"/>
      <c r="H37" s="41"/>
      <c r="I37" s="42"/>
      <c r="J37" s="231"/>
      <c r="K37" s="242">
        <f>K41+K42+K43+K46+K47</f>
        <v>5371.7000000000007</v>
      </c>
      <c r="L37" s="189"/>
      <c r="M37" s="186"/>
      <c r="N37" s="185"/>
    </row>
    <row r="38" spans="1:15" s="73" customFormat="1" x14ac:dyDescent="0.25">
      <c r="A38" s="68"/>
      <c r="B38" s="77" t="s">
        <v>173</v>
      </c>
      <c r="C38" s="38">
        <v>992</v>
      </c>
      <c r="D38" s="39" t="s">
        <v>22</v>
      </c>
      <c r="E38" s="39" t="s">
        <v>25</v>
      </c>
      <c r="F38" s="40" t="s">
        <v>80</v>
      </c>
      <c r="G38" s="41" t="s">
        <v>67</v>
      </c>
      <c r="H38" s="41" t="s">
        <v>23</v>
      </c>
      <c r="I38" s="42" t="s">
        <v>134</v>
      </c>
      <c r="J38" s="39"/>
      <c r="K38" s="242">
        <f>K39+K44+K47</f>
        <v>5371.7000000000007</v>
      </c>
      <c r="L38" s="189"/>
      <c r="M38" s="185"/>
      <c r="N38" s="185"/>
    </row>
    <row r="39" spans="1:15" x14ac:dyDescent="0.25">
      <c r="A39" s="36"/>
      <c r="B39" s="77" t="s">
        <v>173</v>
      </c>
      <c r="C39" s="38">
        <v>992</v>
      </c>
      <c r="D39" s="39" t="s">
        <v>22</v>
      </c>
      <c r="E39" s="39" t="s">
        <v>25</v>
      </c>
      <c r="F39" s="40" t="s">
        <v>80</v>
      </c>
      <c r="G39" s="41" t="s">
        <v>76</v>
      </c>
      <c r="H39" s="41" t="s">
        <v>23</v>
      </c>
      <c r="I39" s="42" t="s">
        <v>134</v>
      </c>
      <c r="J39" s="39"/>
      <c r="K39" s="242">
        <f>K40</f>
        <v>5296.1</v>
      </c>
    </row>
    <row r="40" spans="1:15" x14ac:dyDescent="0.25">
      <c r="A40" s="36"/>
      <c r="B40" s="77" t="s">
        <v>70</v>
      </c>
      <c r="C40" s="38">
        <v>992</v>
      </c>
      <c r="D40" s="39" t="s">
        <v>22</v>
      </c>
      <c r="E40" s="39" t="s">
        <v>25</v>
      </c>
      <c r="F40" s="40" t="s">
        <v>80</v>
      </c>
      <c r="G40" s="41" t="s">
        <v>76</v>
      </c>
      <c r="H40" s="41" t="s">
        <v>23</v>
      </c>
      <c r="I40" s="42" t="s">
        <v>148</v>
      </c>
      <c r="J40" s="39"/>
      <c r="K40" s="242">
        <f>K41+K42+K43</f>
        <v>5296.1</v>
      </c>
    </row>
    <row r="41" spans="1:15" ht="76.5" customHeight="1" x14ac:dyDescent="0.25">
      <c r="A41" s="36"/>
      <c r="B41" s="77" t="s">
        <v>77</v>
      </c>
      <c r="C41" s="38">
        <v>992</v>
      </c>
      <c r="D41" s="39" t="s">
        <v>22</v>
      </c>
      <c r="E41" s="39" t="s">
        <v>25</v>
      </c>
      <c r="F41" s="40" t="s">
        <v>80</v>
      </c>
      <c r="G41" s="41" t="s">
        <v>76</v>
      </c>
      <c r="H41" s="41" t="s">
        <v>23</v>
      </c>
      <c r="I41" s="42" t="s">
        <v>148</v>
      </c>
      <c r="J41" s="39" t="s">
        <v>78</v>
      </c>
      <c r="K41" s="242">
        <f>3427.5+500</f>
        <v>3927.5</v>
      </c>
    </row>
    <row r="42" spans="1:15" ht="28.5" customHeight="1" x14ac:dyDescent="0.25">
      <c r="A42" s="36"/>
      <c r="B42" s="77" t="s">
        <v>81</v>
      </c>
      <c r="C42" s="38">
        <v>992</v>
      </c>
      <c r="D42" s="39" t="s">
        <v>22</v>
      </c>
      <c r="E42" s="39" t="s">
        <v>25</v>
      </c>
      <c r="F42" s="40" t="s">
        <v>80</v>
      </c>
      <c r="G42" s="41" t="s">
        <v>76</v>
      </c>
      <c r="H42" s="41" t="s">
        <v>23</v>
      </c>
      <c r="I42" s="42" t="s">
        <v>148</v>
      </c>
      <c r="J42" s="39" t="s">
        <v>82</v>
      </c>
      <c r="K42" s="242">
        <f>1351.5</f>
        <v>1351.5</v>
      </c>
    </row>
    <row r="43" spans="1:15" ht="16.5" customHeight="1" x14ac:dyDescent="0.25">
      <c r="A43" s="287"/>
      <c r="B43" s="20" t="s">
        <v>83</v>
      </c>
      <c r="C43" s="159">
        <v>992</v>
      </c>
      <c r="D43" s="26" t="s">
        <v>22</v>
      </c>
      <c r="E43" s="26" t="s">
        <v>25</v>
      </c>
      <c r="F43" s="148" t="s">
        <v>80</v>
      </c>
      <c r="G43" s="150" t="s">
        <v>76</v>
      </c>
      <c r="H43" s="150" t="s">
        <v>23</v>
      </c>
      <c r="I43" s="27" t="s">
        <v>148</v>
      </c>
      <c r="J43" s="26" t="s">
        <v>84</v>
      </c>
      <c r="K43" s="242">
        <v>17.100000000000001</v>
      </c>
    </row>
    <row r="44" spans="1:15" x14ac:dyDescent="0.25">
      <c r="A44" s="36"/>
      <c r="B44" s="77" t="s">
        <v>57</v>
      </c>
      <c r="C44" s="38">
        <v>992</v>
      </c>
      <c r="D44" s="39" t="s">
        <v>22</v>
      </c>
      <c r="E44" s="39" t="s">
        <v>25</v>
      </c>
      <c r="F44" s="40" t="s">
        <v>80</v>
      </c>
      <c r="G44" s="41" t="s">
        <v>69</v>
      </c>
      <c r="H44" s="41" t="s">
        <v>23</v>
      </c>
      <c r="I44" s="42" t="s">
        <v>134</v>
      </c>
      <c r="J44" s="39"/>
      <c r="K44" s="242">
        <f>K45</f>
        <v>3.8</v>
      </c>
    </row>
    <row r="45" spans="1:15" ht="45" x14ac:dyDescent="0.25">
      <c r="A45" s="36"/>
      <c r="B45" s="77" t="s">
        <v>85</v>
      </c>
      <c r="C45" s="38">
        <v>992</v>
      </c>
      <c r="D45" s="39" t="s">
        <v>22</v>
      </c>
      <c r="E45" s="39" t="s">
        <v>25</v>
      </c>
      <c r="F45" s="40" t="s">
        <v>80</v>
      </c>
      <c r="G45" s="41" t="s">
        <v>69</v>
      </c>
      <c r="H45" s="41" t="s">
        <v>23</v>
      </c>
      <c r="I45" s="42" t="s">
        <v>149</v>
      </c>
      <c r="J45" s="39"/>
      <c r="K45" s="242">
        <f>K46</f>
        <v>3.8</v>
      </c>
    </row>
    <row r="46" spans="1:15" ht="44.25" customHeight="1" x14ac:dyDescent="0.25">
      <c r="A46" s="156"/>
      <c r="B46" s="84" t="s">
        <v>81</v>
      </c>
      <c r="C46" s="157">
        <v>992</v>
      </c>
      <c r="D46" s="177" t="s">
        <v>22</v>
      </c>
      <c r="E46" s="177" t="s">
        <v>25</v>
      </c>
      <c r="F46" s="263" t="s">
        <v>80</v>
      </c>
      <c r="G46" s="264" t="s">
        <v>69</v>
      </c>
      <c r="H46" s="264" t="s">
        <v>23</v>
      </c>
      <c r="I46" s="202" t="s">
        <v>149</v>
      </c>
      <c r="J46" s="177" t="s">
        <v>82</v>
      </c>
      <c r="K46" s="310">
        <v>3.8</v>
      </c>
    </row>
    <row r="47" spans="1:15" x14ac:dyDescent="0.25">
      <c r="A47" s="36"/>
      <c r="B47" s="83" t="s">
        <v>236</v>
      </c>
      <c r="C47" s="38">
        <v>992</v>
      </c>
      <c r="D47" s="231" t="s">
        <v>22</v>
      </c>
      <c r="E47" s="231" t="s">
        <v>25</v>
      </c>
      <c r="F47" s="263" t="s">
        <v>80</v>
      </c>
      <c r="G47" s="264" t="s">
        <v>159</v>
      </c>
      <c r="H47" s="264" t="s">
        <v>23</v>
      </c>
      <c r="I47" s="202" t="s">
        <v>134</v>
      </c>
      <c r="J47" s="231"/>
      <c r="K47" s="242">
        <f>K48+K50</f>
        <v>71.8</v>
      </c>
    </row>
    <row r="48" spans="1:15" ht="45" x14ac:dyDescent="0.25">
      <c r="A48" s="36"/>
      <c r="B48" s="83" t="s">
        <v>237</v>
      </c>
      <c r="C48" s="38">
        <v>992</v>
      </c>
      <c r="D48" s="231" t="s">
        <v>22</v>
      </c>
      <c r="E48" s="231" t="s">
        <v>25</v>
      </c>
      <c r="F48" s="263" t="s">
        <v>80</v>
      </c>
      <c r="G48" s="264" t="s">
        <v>159</v>
      </c>
      <c r="H48" s="264" t="s">
        <v>23</v>
      </c>
      <c r="I48" s="202" t="s">
        <v>238</v>
      </c>
      <c r="J48" s="231"/>
      <c r="K48" s="242">
        <f>K49</f>
        <v>40.200000000000003</v>
      </c>
    </row>
    <row r="49" spans="1:14" x14ac:dyDescent="0.25">
      <c r="A49" s="36"/>
      <c r="B49" s="83" t="s">
        <v>71</v>
      </c>
      <c r="C49" s="38">
        <v>992</v>
      </c>
      <c r="D49" s="231" t="s">
        <v>22</v>
      </c>
      <c r="E49" s="231" t="s">
        <v>25</v>
      </c>
      <c r="F49" s="263" t="s">
        <v>80</v>
      </c>
      <c r="G49" s="264" t="s">
        <v>159</v>
      </c>
      <c r="H49" s="264" t="s">
        <v>23</v>
      </c>
      <c r="I49" s="202" t="s">
        <v>238</v>
      </c>
      <c r="J49" s="231" t="s">
        <v>72</v>
      </c>
      <c r="K49" s="242">
        <f>27.5+12.7</f>
        <v>40.200000000000003</v>
      </c>
    </row>
    <row r="50" spans="1:14" ht="30" x14ac:dyDescent="0.25">
      <c r="A50" s="36"/>
      <c r="B50" s="83" t="s">
        <v>239</v>
      </c>
      <c r="C50" s="38">
        <v>992</v>
      </c>
      <c r="D50" s="231" t="s">
        <v>22</v>
      </c>
      <c r="E50" s="231" t="s">
        <v>25</v>
      </c>
      <c r="F50" s="263" t="s">
        <v>80</v>
      </c>
      <c r="G50" s="264" t="s">
        <v>159</v>
      </c>
      <c r="H50" s="264" t="s">
        <v>23</v>
      </c>
      <c r="I50" s="202" t="s">
        <v>241</v>
      </c>
      <c r="J50" s="231"/>
      <c r="K50" s="242">
        <f>K51</f>
        <v>31.599999999999998</v>
      </c>
    </row>
    <row r="51" spans="1:14" x14ac:dyDescent="0.25">
      <c r="A51" s="36"/>
      <c r="B51" s="83" t="s">
        <v>71</v>
      </c>
      <c r="C51" s="38">
        <v>992</v>
      </c>
      <c r="D51" s="231" t="s">
        <v>22</v>
      </c>
      <c r="E51" s="231" t="s">
        <v>25</v>
      </c>
      <c r="F51" s="263" t="s">
        <v>80</v>
      </c>
      <c r="G51" s="264" t="s">
        <v>159</v>
      </c>
      <c r="H51" s="264" t="s">
        <v>23</v>
      </c>
      <c r="I51" s="202" t="s">
        <v>241</v>
      </c>
      <c r="J51" s="231" t="s">
        <v>72</v>
      </c>
      <c r="K51" s="242">
        <f>25.9+5.7</f>
        <v>31.599999999999998</v>
      </c>
    </row>
    <row r="52" spans="1:14" x14ac:dyDescent="0.25">
      <c r="A52" s="36"/>
      <c r="B52" s="319" t="s">
        <v>300</v>
      </c>
      <c r="C52" s="68">
        <v>992</v>
      </c>
      <c r="D52" s="69" t="s">
        <v>22</v>
      </c>
      <c r="E52" s="69" t="s">
        <v>29</v>
      </c>
      <c r="F52" s="320"/>
      <c r="G52" s="321"/>
      <c r="H52" s="321"/>
      <c r="I52" s="322"/>
      <c r="J52" s="69"/>
      <c r="K52" s="249">
        <f>K53</f>
        <v>300</v>
      </c>
    </row>
    <row r="53" spans="1:14" ht="30" x14ac:dyDescent="0.25">
      <c r="A53" s="36"/>
      <c r="B53" s="83" t="s">
        <v>301</v>
      </c>
      <c r="C53" s="38">
        <v>992</v>
      </c>
      <c r="D53" s="231" t="s">
        <v>22</v>
      </c>
      <c r="E53" s="231" t="s">
        <v>29</v>
      </c>
      <c r="F53" s="263" t="s">
        <v>296</v>
      </c>
      <c r="G53" s="264" t="s">
        <v>67</v>
      </c>
      <c r="H53" s="264" t="s">
        <v>23</v>
      </c>
      <c r="I53" s="202" t="s">
        <v>134</v>
      </c>
      <c r="J53" s="231"/>
      <c r="K53" s="242">
        <f>K54</f>
        <v>300</v>
      </c>
    </row>
    <row r="54" spans="1:14" x14ac:dyDescent="0.25">
      <c r="A54" s="36"/>
      <c r="B54" s="83" t="s">
        <v>179</v>
      </c>
      <c r="C54" s="38">
        <v>992</v>
      </c>
      <c r="D54" s="231" t="s">
        <v>22</v>
      </c>
      <c r="E54" s="231" t="s">
        <v>29</v>
      </c>
      <c r="F54" s="263" t="s">
        <v>296</v>
      </c>
      <c r="G54" s="264" t="s">
        <v>159</v>
      </c>
      <c r="H54" s="264" t="s">
        <v>23</v>
      </c>
      <c r="I54" s="202" t="s">
        <v>134</v>
      </c>
      <c r="J54" s="231"/>
      <c r="K54" s="242">
        <f>K55</f>
        <v>300</v>
      </c>
    </row>
    <row r="55" spans="1:14" x14ac:dyDescent="0.25">
      <c r="A55" s="36"/>
      <c r="B55" s="83" t="s">
        <v>302</v>
      </c>
      <c r="C55" s="38">
        <v>992</v>
      </c>
      <c r="D55" s="231" t="s">
        <v>22</v>
      </c>
      <c r="E55" s="231" t="s">
        <v>29</v>
      </c>
      <c r="F55" s="263" t="s">
        <v>296</v>
      </c>
      <c r="G55" s="264" t="s">
        <v>159</v>
      </c>
      <c r="H55" s="264" t="s">
        <v>23</v>
      </c>
      <c r="I55" s="202" t="s">
        <v>297</v>
      </c>
      <c r="J55" s="231"/>
      <c r="K55" s="242">
        <f>K56</f>
        <v>300</v>
      </c>
    </row>
    <row r="56" spans="1:14" x14ac:dyDescent="0.25">
      <c r="A56" s="36"/>
      <c r="B56" s="83" t="s">
        <v>83</v>
      </c>
      <c r="C56" s="38">
        <v>992</v>
      </c>
      <c r="D56" s="231" t="s">
        <v>22</v>
      </c>
      <c r="E56" s="231" t="s">
        <v>29</v>
      </c>
      <c r="F56" s="263" t="s">
        <v>296</v>
      </c>
      <c r="G56" s="264" t="s">
        <v>159</v>
      </c>
      <c r="H56" s="264" t="s">
        <v>23</v>
      </c>
      <c r="I56" s="202" t="s">
        <v>297</v>
      </c>
      <c r="J56" s="231" t="s">
        <v>84</v>
      </c>
      <c r="K56" s="242">
        <v>300</v>
      </c>
    </row>
    <row r="57" spans="1:14" x14ac:dyDescent="0.25">
      <c r="A57" s="36"/>
      <c r="B57" s="67" t="s">
        <v>86</v>
      </c>
      <c r="C57" s="68">
        <v>992</v>
      </c>
      <c r="D57" s="69" t="s">
        <v>22</v>
      </c>
      <c r="E57" s="69" t="s">
        <v>42</v>
      </c>
      <c r="F57" s="70"/>
      <c r="G57" s="71"/>
      <c r="H57" s="71"/>
      <c r="I57" s="72"/>
      <c r="J57" s="69"/>
      <c r="K57" s="249">
        <f>K61</f>
        <v>10</v>
      </c>
    </row>
    <row r="58" spans="1:14" x14ac:dyDescent="0.25">
      <c r="A58" s="36"/>
      <c r="B58" s="77" t="s">
        <v>59</v>
      </c>
      <c r="C58" s="38">
        <v>992</v>
      </c>
      <c r="D58" s="39" t="s">
        <v>22</v>
      </c>
      <c r="E58" s="39" t="s">
        <v>42</v>
      </c>
      <c r="F58" s="40" t="s">
        <v>80</v>
      </c>
      <c r="G58" s="41" t="s">
        <v>67</v>
      </c>
      <c r="H58" s="41" t="s">
        <v>23</v>
      </c>
      <c r="I58" s="42" t="s">
        <v>134</v>
      </c>
      <c r="J58" s="39"/>
      <c r="K58" s="242">
        <f>K61</f>
        <v>10</v>
      </c>
    </row>
    <row r="59" spans="1:14" x14ac:dyDescent="0.25">
      <c r="A59" s="36"/>
      <c r="B59" s="77" t="s">
        <v>55</v>
      </c>
      <c r="C59" s="38">
        <v>992</v>
      </c>
      <c r="D59" s="39" t="s">
        <v>22</v>
      </c>
      <c r="E59" s="39" t="s">
        <v>42</v>
      </c>
      <c r="F59" s="40" t="s">
        <v>80</v>
      </c>
      <c r="G59" s="41" t="s">
        <v>87</v>
      </c>
      <c r="H59" s="41" t="s">
        <v>23</v>
      </c>
      <c r="I59" s="42" t="s">
        <v>134</v>
      </c>
      <c r="J59" s="39"/>
      <c r="K59" s="242">
        <f>K61</f>
        <v>10</v>
      </c>
    </row>
    <row r="60" spans="1:14" x14ac:dyDescent="0.25">
      <c r="A60" s="36"/>
      <c r="B60" s="77" t="s">
        <v>88</v>
      </c>
      <c r="C60" s="38">
        <v>992</v>
      </c>
      <c r="D60" s="39" t="s">
        <v>22</v>
      </c>
      <c r="E60" s="39" t="s">
        <v>42</v>
      </c>
      <c r="F60" s="40" t="s">
        <v>80</v>
      </c>
      <c r="G60" s="41" t="s">
        <v>87</v>
      </c>
      <c r="H60" s="41" t="s">
        <v>23</v>
      </c>
      <c r="I60" s="42" t="s">
        <v>150</v>
      </c>
      <c r="J60" s="39"/>
      <c r="K60" s="242">
        <f>K61</f>
        <v>10</v>
      </c>
    </row>
    <row r="61" spans="1:14" x14ac:dyDescent="0.25">
      <c r="A61" s="36"/>
      <c r="B61" s="77" t="s">
        <v>83</v>
      </c>
      <c r="C61" s="38">
        <v>992</v>
      </c>
      <c r="D61" s="39" t="s">
        <v>22</v>
      </c>
      <c r="E61" s="39" t="s">
        <v>42</v>
      </c>
      <c r="F61" s="40" t="s">
        <v>80</v>
      </c>
      <c r="G61" s="41" t="s">
        <v>87</v>
      </c>
      <c r="H61" s="41" t="s">
        <v>23</v>
      </c>
      <c r="I61" s="42" t="s">
        <v>150</v>
      </c>
      <c r="J61" s="39" t="s">
        <v>84</v>
      </c>
      <c r="K61" s="242">
        <v>10</v>
      </c>
    </row>
    <row r="62" spans="1:14" s="73" customFormat="1" ht="28.5" customHeight="1" x14ac:dyDescent="0.25">
      <c r="A62" s="66"/>
      <c r="B62" s="81" t="s">
        <v>8</v>
      </c>
      <c r="C62" s="243">
        <v>992</v>
      </c>
      <c r="D62" s="244" t="s">
        <v>22</v>
      </c>
      <c r="E62" s="244">
        <v>13</v>
      </c>
      <c r="F62" s="245"/>
      <c r="G62" s="246"/>
      <c r="H62" s="247"/>
      <c r="I62" s="248"/>
      <c r="J62" s="244"/>
      <c r="K62" s="249">
        <f>K63+K67+K71</f>
        <v>5051</v>
      </c>
      <c r="L62" s="189"/>
      <c r="M62" s="185"/>
      <c r="N62" s="185"/>
    </row>
    <row r="63" spans="1:14" ht="3" customHeight="1" x14ac:dyDescent="0.25">
      <c r="A63" s="36"/>
      <c r="B63" s="43" t="s">
        <v>284</v>
      </c>
      <c r="C63" s="38">
        <v>992</v>
      </c>
      <c r="D63" s="39" t="s">
        <v>22</v>
      </c>
      <c r="E63" s="39">
        <v>13</v>
      </c>
      <c r="F63" s="40" t="s">
        <v>42</v>
      </c>
      <c r="G63" s="41" t="s">
        <v>67</v>
      </c>
      <c r="H63" s="41" t="s">
        <v>23</v>
      </c>
      <c r="I63" s="42" t="s">
        <v>134</v>
      </c>
      <c r="J63" s="85"/>
      <c r="K63" s="242">
        <f>K66</f>
        <v>0</v>
      </c>
    </row>
    <row r="64" spans="1:14" hidden="1" x14ac:dyDescent="0.25">
      <c r="A64" s="36"/>
      <c r="B64" s="43" t="s">
        <v>93</v>
      </c>
      <c r="C64" s="38">
        <v>992</v>
      </c>
      <c r="D64" s="39" t="s">
        <v>22</v>
      </c>
      <c r="E64" s="39">
        <v>13</v>
      </c>
      <c r="F64" s="40" t="s">
        <v>42</v>
      </c>
      <c r="G64" s="41" t="s">
        <v>76</v>
      </c>
      <c r="H64" s="41" t="s">
        <v>23</v>
      </c>
      <c r="I64" s="42" t="s">
        <v>134</v>
      </c>
      <c r="J64" s="85"/>
      <c r="K64" s="242">
        <f>K66</f>
        <v>0</v>
      </c>
    </row>
    <row r="65" spans="1:256" s="31" customFormat="1" hidden="1" x14ac:dyDescent="0.25">
      <c r="A65" s="29"/>
      <c r="B65" s="158" t="s">
        <v>94</v>
      </c>
      <c r="C65" s="159">
        <v>992</v>
      </c>
      <c r="D65" s="26" t="s">
        <v>22</v>
      </c>
      <c r="E65" s="26">
        <v>13</v>
      </c>
      <c r="F65" s="148" t="s">
        <v>42</v>
      </c>
      <c r="G65" s="150" t="s">
        <v>76</v>
      </c>
      <c r="H65" s="150" t="s">
        <v>23</v>
      </c>
      <c r="I65" s="27" t="s">
        <v>140</v>
      </c>
      <c r="J65" s="30"/>
      <c r="K65" s="242">
        <f>K66</f>
        <v>0</v>
      </c>
      <c r="L65" s="345"/>
      <c r="M65" s="187"/>
      <c r="N65" s="187"/>
    </row>
    <row r="66" spans="1:256" hidden="1" x14ac:dyDescent="0.25">
      <c r="A66" s="36"/>
      <c r="B66" s="77" t="s">
        <v>117</v>
      </c>
      <c r="C66" s="38">
        <v>992</v>
      </c>
      <c r="D66" s="39" t="s">
        <v>22</v>
      </c>
      <c r="E66" s="39">
        <v>13</v>
      </c>
      <c r="F66" s="40" t="s">
        <v>42</v>
      </c>
      <c r="G66" s="41" t="s">
        <v>76</v>
      </c>
      <c r="H66" s="41" t="s">
        <v>23</v>
      </c>
      <c r="I66" s="42" t="s">
        <v>140</v>
      </c>
      <c r="J66" s="39" t="s">
        <v>118</v>
      </c>
      <c r="K66" s="242">
        <f>14.4-14.4</f>
        <v>0</v>
      </c>
    </row>
    <row r="67" spans="1:256" ht="45" x14ac:dyDescent="0.25">
      <c r="A67" s="36"/>
      <c r="B67" s="43" t="s">
        <v>207</v>
      </c>
      <c r="C67" s="159">
        <v>992</v>
      </c>
      <c r="D67" s="26" t="s">
        <v>22</v>
      </c>
      <c r="E67" s="26">
        <v>13</v>
      </c>
      <c r="F67" s="148" t="s">
        <v>41</v>
      </c>
      <c r="G67" s="150" t="s">
        <v>67</v>
      </c>
      <c r="H67" s="150" t="s">
        <v>23</v>
      </c>
      <c r="I67" s="27" t="s">
        <v>134</v>
      </c>
      <c r="J67" s="26"/>
      <c r="K67" s="242">
        <f>K70</f>
        <v>6.5</v>
      </c>
    </row>
    <row r="68" spans="1:256" x14ac:dyDescent="0.25">
      <c r="A68" s="36"/>
      <c r="B68" s="158" t="s">
        <v>357</v>
      </c>
      <c r="C68" s="159">
        <v>992</v>
      </c>
      <c r="D68" s="26" t="s">
        <v>22</v>
      </c>
      <c r="E68" s="26">
        <v>13</v>
      </c>
      <c r="F68" s="148" t="s">
        <v>41</v>
      </c>
      <c r="G68" s="150" t="s">
        <v>67</v>
      </c>
      <c r="H68" s="150" t="s">
        <v>23</v>
      </c>
      <c r="I68" s="27" t="s">
        <v>134</v>
      </c>
      <c r="J68" s="26"/>
      <c r="K68" s="242">
        <f>K70</f>
        <v>6.5</v>
      </c>
    </row>
    <row r="69" spans="1:256" ht="58.5" customHeight="1" x14ac:dyDescent="0.25">
      <c r="A69" s="36"/>
      <c r="B69" s="158" t="s">
        <v>195</v>
      </c>
      <c r="C69" s="159">
        <v>992</v>
      </c>
      <c r="D69" s="26" t="s">
        <v>22</v>
      </c>
      <c r="E69" s="26">
        <v>13</v>
      </c>
      <c r="F69" s="148" t="s">
        <v>41</v>
      </c>
      <c r="G69" s="150" t="s">
        <v>76</v>
      </c>
      <c r="H69" s="150" t="s">
        <v>23</v>
      </c>
      <c r="I69" s="27" t="s">
        <v>194</v>
      </c>
      <c r="J69" s="26"/>
      <c r="K69" s="242">
        <f>K70</f>
        <v>6.5</v>
      </c>
    </row>
    <row r="70" spans="1:256" ht="35.25" customHeight="1" x14ac:dyDescent="0.25">
      <c r="A70" s="36"/>
      <c r="B70" s="20" t="s">
        <v>81</v>
      </c>
      <c r="C70" s="159">
        <v>992</v>
      </c>
      <c r="D70" s="26" t="s">
        <v>22</v>
      </c>
      <c r="E70" s="26">
        <v>13</v>
      </c>
      <c r="F70" s="148" t="s">
        <v>41</v>
      </c>
      <c r="G70" s="150" t="s">
        <v>76</v>
      </c>
      <c r="H70" s="150" t="s">
        <v>23</v>
      </c>
      <c r="I70" s="27" t="s">
        <v>194</v>
      </c>
      <c r="J70" s="26" t="s">
        <v>82</v>
      </c>
      <c r="K70" s="242">
        <f>146.5-100-40</f>
        <v>6.5</v>
      </c>
    </row>
    <row r="71" spans="1:256" ht="33.75" customHeight="1" x14ac:dyDescent="0.25">
      <c r="A71" s="36"/>
      <c r="B71" s="77" t="s">
        <v>53</v>
      </c>
      <c r="C71" s="38">
        <v>992</v>
      </c>
      <c r="D71" s="39" t="s">
        <v>22</v>
      </c>
      <c r="E71" s="39" t="s">
        <v>41</v>
      </c>
      <c r="F71" s="40" t="s">
        <v>80</v>
      </c>
      <c r="G71" s="41" t="s">
        <v>76</v>
      </c>
      <c r="H71" s="41" t="s">
        <v>23</v>
      </c>
      <c r="I71" s="42" t="s">
        <v>134</v>
      </c>
      <c r="J71" s="39"/>
      <c r="K71" s="242">
        <f>K72</f>
        <v>5044.5</v>
      </c>
    </row>
    <row r="72" spans="1:256" s="73" customFormat="1" x14ac:dyDescent="0.25">
      <c r="A72" s="36"/>
      <c r="B72" s="77" t="s">
        <v>179</v>
      </c>
      <c r="C72" s="38">
        <v>992</v>
      </c>
      <c r="D72" s="39" t="s">
        <v>22</v>
      </c>
      <c r="E72" s="39" t="s">
        <v>41</v>
      </c>
      <c r="F72" s="40" t="s">
        <v>80</v>
      </c>
      <c r="G72" s="41" t="s">
        <v>76</v>
      </c>
      <c r="H72" s="41" t="s">
        <v>23</v>
      </c>
      <c r="I72" s="42" t="s">
        <v>180</v>
      </c>
      <c r="J72" s="39"/>
      <c r="K72" s="242">
        <f>K73</f>
        <v>5044.5</v>
      </c>
      <c r="L72" s="182"/>
      <c r="M72" s="181"/>
      <c r="N72" s="181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74"/>
      <c r="AM72" s="74"/>
      <c r="AN72" s="74"/>
      <c r="AO72" s="74"/>
      <c r="AP72" s="74"/>
      <c r="AQ72" s="74"/>
      <c r="AR72" s="74"/>
      <c r="AS72" s="74"/>
      <c r="AT72" s="74"/>
      <c r="AU72" s="74"/>
      <c r="AV72" s="74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  <c r="BH72" s="74"/>
      <c r="BI72" s="74"/>
      <c r="BJ72" s="74"/>
      <c r="BK72" s="74"/>
      <c r="BL72" s="74"/>
      <c r="BM72" s="74"/>
      <c r="BN72" s="74"/>
      <c r="BO72" s="74"/>
      <c r="BP72" s="74"/>
      <c r="BQ72" s="74"/>
      <c r="BR72" s="74"/>
      <c r="BS72" s="74"/>
      <c r="BT72" s="74"/>
      <c r="BU72" s="74"/>
      <c r="BV72" s="74"/>
      <c r="BW72" s="74"/>
      <c r="BX72" s="74"/>
      <c r="BY72" s="74"/>
      <c r="BZ72" s="74"/>
      <c r="CA72" s="74"/>
      <c r="CB72" s="74"/>
      <c r="CC72" s="74"/>
      <c r="CD72" s="74"/>
      <c r="CE72" s="74"/>
      <c r="CF72" s="74"/>
      <c r="CG72" s="74"/>
      <c r="CH72" s="74"/>
      <c r="CI72" s="74"/>
      <c r="CJ72" s="74"/>
      <c r="CK72" s="74"/>
      <c r="CL72" s="74"/>
      <c r="CM72" s="74"/>
      <c r="CN72" s="74"/>
      <c r="CO72" s="74"/>
      <c r="CP72" s="74"/>
      <c r="CQ72" s="74"/>
      <c r="CR72" s="74"/>
      <c r="CS72" s="74"/>
      <c r="CT72" s="74"/>
      <c r="CU72" s="74"/>
      <c r="CV72" s="74"/>
      <c r="CW72" s="74"/>
      <c r="CX72" s="74"/>
      <c r="CY72" s="74"/>
      <c r="CZ72" s="74"/>
      <c r="DA72" s="74"/>
      <c r="DB72" s="74"/>
      <c r="DC72" s="74"/>
      <c r="DD72" s="74"/>
      <c r="DE72" s="74"/>
      <c r="DF72" s="74"/>
      <c r="DG72" s="74"/>
      <c r="DH72" s="74"/>
      <c r="DI72" s="74"/>
      <c r="DJ72" s="74"/>
      <c r="DK72" s="74"/>
      <c r="DL72" s="74"/>
      <c r="DM72" s="74"/>
      <c r="DN72" s="74"/>
      <c r="DO72" s="74"/>
      <c r="DP72" s="74"/>
      <c r="DQ72" s="74"/>
      <c r="DR72" s="74"/>
      <c r="DS72" s="74"/>
      <c r="DT72" s="74"/>
      <c r="DU72" s="74"/>
      <c r="DV72" s="74"/>
      <c r="DW72" s="74"/>
      <c r="DX72" s="74"/>
      <c r="DY72" s="74"/>
      <c r="DZ72" s="74"/>
      <c r="EA72" s="74"/>
      <c r="EB72" s="74"/>
      <c r="EC72" s="74"/>
      <c r="ED72" s="74"/>
      <c r="EE72" s="74"/>
      <c r="EF72" s="74"/>
      <c r="EG72" s="74"/>
      <c r="EH72" s="74"/>
      <c r="EI72" s="74"/>
      <c r="EJ72" s="74"/>
      <c r="EK72" s="74"/>
      <c r="EL72" s="74"/>
      <c r="EM72" s="74"/>
      <c r="EN72" s="74"/>
      <c r="EO72" s="74"/>
      <c r="EP72" s="74"/>
      <c r="EQ72" s="74"/>
      <c r="ER72" s="74"/>
      <c r="ES72" s="74"/>
      <c r="ET72" s="74"/>
      <c r="EU72" s="74"/>
      <c r="EV72" s="74"/>
      <c r="EW72" s="74"/>
      <c r="EX72" s="74"/>
      <c r="EY72" s="74"/>
      <c r="EZ72" s="74"/>
      <c r="FA72" s="74"/>
      <c r="FB72" s="74"/>
      <c r="FC72" s="74"/>
      <c r="FD72" s="74"/>
      <c r="FE72" s="74"/>
      <c r="FF72" s="74"/>
      <c r="FG72" s="74"/>
      <c r="FH72" s="74"/>
      <c r="FI72" s="74"/>
      <c r="FJ72" s="74"/>
      <c r="FK72" s="74"/>
      <c r="FL72" s="74"/>
      <c r="FM72" s="74"/>
      <c r="FN72" s="74"/>
      <c r="FO72" s="74"/>
      <c r="FP72" s="74"/>
      <c r="FQ72" s="74"/>
      <c r="FR72" s="74"/>
      <c r="FS72" s="74"/>
      <c r="FT72" s="74"/>
      <c r="FU72" s="74"/>
      <c r="FV72" s="74"/>
      <c r="FW72" s="74"/>
      <c r="FX72" s="74"/>
      <c r="FY72" s="74"/>
      <c r="FZ72" s="74"/>
      <c r="GA72" s="74"/>
      <c r="GB72" s="74"/>
      <c r="GC72" s="74"/>
      <c r="GD72" s="74"/>
      <c r="GE72" s="74"/>
      <c r="GF72" s="74"/>
      <c r="GG72" s="74"/>
      <c r="GH72" s="74"/>
      <c r="GI72" s="74"/>
      <c r="GJ72" s="74"/>
      <c r="GK72" s="74"/>
      <c r="GL72" s="74"/>
      <c r="GM72" s="74"/>
      <c r="GN72" s="74"/>
      <c r="GO72" s="74"/>
      <c r="GP72" s="74"/>
      <c r="GQ72" s="74"/>
      <c r="GR72" s="74"/>
      <c r="GS72" s="74"/>
      <c r="GT72" s="74"/>
      <c r="GU72" s="74"/>
      <c r="GV72" s="74"/>
      <c r="GW72" s="74"/>
      <c r="GX72" s="74"/>
      <c r="GY72" s="74"/>
      <c r="GZ72" s="74"/>
      <c r="HA72" s="74"/>
      <c r="HB72" s="74"/>
      <c r="HC72" s="74"/>
      <c r="HD72" s="74"/>
      <c r="HE72" s="74"/>
      <c r="HF72" s="74"/>
      <c r="HG72" s="74"/>
      <c r="HH72" s="74"/>
      <c r="HI72" s="74"/>
      <c r="HJ72" s="74"/>
      <c r="HK72" s="74"/>
      <c r="HL72" s="74"/>
      <c r="HM72" s="74"/>
      <c r="HN72" s="74"/>
      <c r="HO72" s="74"/>
      <c r="HP72" s="74"/>
      <c r="HQ72" s="74"/>
      <c r="HR72" s="74"/>
      <c r="HS72" s="74"/>
      <c r="HT72" s="74"/>
      <c r="HU72" s="74"/>
      <c r="HV72" s="74"/>
      <c r="HW72" s="74"/>
      <c r="HX72" s="74"/>
      <c r="HY72" s="74"/>
      <c r="HZ72" s="74"/>
      <c r="IA72" s="74"/>
      <c r="IB72" s="74"/>
      <c r="IC72" s="74"/>
      <c r="ID72" s="74"/>
      <c r="IE72" s="74"/>
      <c r="IF72" s="74"/>
      <c r="IG72" s="74"/>
      <c r="IH72" s="74"/>
      <c r="II72" s="74"/>
      <c r="IJ72" s="74"/>
      <c r="IK72" s="74"/>
      <c r="IL72" s="74"/>
      <c r="IM72" s="74"/>
      <c r="IN72" s="74"/>
      <c r="IO72" s="74"/>
      <c r="IP72" s="74"/>
      <c r="IQ72" s="74"/>
      <c r="IR72" s="74"/>
      <c r="IS72" s="74"/>
      <c r="IT72" s="74"/>
      <c r="IU72" s="74"/>
      <c r="IV72" s="74"/>
    </row>
    <row r="73" spans="1:256" x14ac:dyDescent="0.25">
      <c r="A73" s="36"/>
      <c r="B73" s="232" t="s">
        <v>255</v>
      </c>
      <c r="C73" s="38">
        <v>993</v>
      </c>
      <c r="D73" s="231" t="s">
        <v>22</v>
      </c>
      <c r="E73" s="231" t="s">
        <v>41</v>
      </c>
      <c r="F73" s="40" t="s">
        <v>80</v>
      </c>
      <c r="G73" s="41" t="s">
        <v>76</v>
      </c>
      <c r="H73" s="41" t="s">
        <v>23</v>
      </c>
      <c r="I73" s="42" t="s">
        <v>180</v>
      </c>
      <c r="J73" s="231" t="s">
        <v>84</v>
      </c>
      <c r="K73" s="242">
        <f>5219.6+653.2-828.3</f>
        <v>5044.5</v>
      </c>
    </row>
    <row r="74" spans="1:256" s="73" customFormat="1" ht="14.25" x14ac:dyDescent="0.2">
      <c r="A74" s="66"/>
      <c r="B74" s="67" t="s">
        <v>34</v>
      </c>
      <c r="C74" s="68">
        <v>992</v>
      </c>
      <c r="D74" s="69" t="s">
        <v>24</v>
      </c>
      <c r="E74" s="69" t="s">
        <v>23</v>
      </c>
      <c r="F74" s="70"/>
      <c r="G74" s="71"/>
      <c r="H74" s="71"/>
      <c r="I74" s="72"/>
      <c r="J74" s="69"/>
      <c r="K74" s="249">
        <f>K79+K80</f>
        <v>259.8</v>
      </c>
      <c r="L74" s="189"/>
      <c r="M74" s="185"/>
      <c r="N74" s="185"/>
    </row>
    <row r="75" spans="1:256" ht="21.75" customHeight="1" x14ac:dyDescent="0.25">
      <c r="A75" s="36"/>
      <c r="B75" s="232" t="s">
        <v>10</v>
      </c>
      <c r="C75" s="38">
        <v>992</v>
      </c>
      <c r="D75" s="231" t="s">
        <v>24</v>
      </c>
      <c r="E75" s="231" t="s">
        <v>26</v>
      </c>
      <c r="F75" s="40"/>
      <c r="G75" s="41"/>
      <c r="H75" s="41"/>
      <c r="I75" s="42"/>
      <c r="J75" s="231"/>
      <c r="K75" s="242">
        <f>K74</f>
        <v>259.8</v>
      </c>
    </row>
    <row r="76" spans="1:256" x14ac:dyDescent="0.25">
      <c r="A76" s="36"/>
      <c r="B76" s="77" t="s">
        <v>257</v>
      </c>
      <c r="C76" s="38">
        <v>992</v>
      </c>
      <c r="D76" s="39" t="s">
        <v>24</v>
      </c>
      <c r="E76" s="39" t="s">
        <v>26</v>
      </c>
      <c r="F76" s="40" t="s">
        <v>80</v>
      </c>
      <c r="G76" s="41" t="s">
        <v>67</v>
      </c>
      <c r="H76" s="41" t="s">
        <v>23</v>
      </c>
      <c r="I76" s="42" t="s">
        <v>68</v>
      </c>
      <c r="J76" s="39"/>
      <c r="K76" s="242">
        <f>K74</f>
        <v>259.8</v>
      </c>
    </row>
    <row r="77" spans="1:256" ht="21" customHeight="1" x14ac:dyDescent="0.25">
      <c r="A77" s="36"/>
      <c r="B77" s="77" t="s">
        <v>173</v>
      </c>
      <c r="C77" s="38">
        <v>992</v>
      </c>
      <c r="D77" s="39" t="s">
        <v>24</v>
      </c>
      <c r="E77" s="39" t="s">
        <v>26</v>
      </c>
      <c r="F77" s="40" t="s">
        <v>80</v>
      </c>
      <c r="G77" s="41" t="s">
        <v>76</v>
      </c>
      <c r="H77" s="41" t="s">
        <v>23</v>
      </c>
      <c r="I77" s="42" t="s">
        <v>68</v>
      </c>
      <c r="J77" s="39"/>
      <c r="K77" s="242">
        <f>K74</f>
        <v>259.8</v>
      </c>
    </row>
    <row r="78" spans="1:256" ht="30" x14ac:dyDescent="0.25">
      <c r="A78" s="36"/>
      <c r="B78" s="77" t="s">
        <v>35</v>
      </c>
      <c r="C78" s="38">
        <v>992</v>
      </c>
      <c r="D78" s="39" t="s">
        <v>24</v>
      </c>
      <c r="E78" s="39" t="s">
        <v>26</v>
      </c>
      <c r="F78" s="40" t="s">
        <v>80</v>
      </c>
      <c r="G78" s="41" t="s">
        <v>76</v>
      </c>
      <c r="H78" s="41" t="s">
        <v>23</v>
      </c>
      <c r="I78" s="42" t="s">
        <v>152</v>
      </c>
      <c r="J78" s="39"/>
      <c r="K78" s="242">
        <f>K79+K80</f>
        <v>259.8</v>
      </c>
    </row>
    <row r="79" spans="1:256" ht="60" x14ac:dyDescent="0.25">
      <c r="A79" s="36"/>
      <c r="B79" s="77" t="s">
        <v>77</v>
      </c>
      <c r="C79" s="38">
        <v>992</v>
      </c>
      <c r="D79" s="39" t="s">
        <v>24</v>
      </c>
      <c r="E79" s="39" t="s">
        <v>26</v>
      </c>
      <c r="F79" s="40" t="s">
        <v>80</v>
      </c>
      <c r="G79" s="41" t="s">
        <v>76</v>
      </c>
      <c r="H79" s="41" t="s">
        <v>23</v>
      </c>
      <c r="I79" s="42" t="s">
        <v>152</v>
      </c>
      <c r="J79" s="39" t="s">
        <v>78</v>
      </c>
      <c r="K79" s="318">
        <f>246+13.8</f>
        <v>259.8</v>
      </c>
    </row>
    <row r="80" spans="1:256" ht="4.5" customHeight="1" x14ac:dyDescent="0.25">
      <c r="A80" s="36"/>
      <c r="B80" s="77" t="s">
        <v>81</v>
      </c>
      <c r="C80" s="38">
        <v>992</v>
      </c>
      <c r="D80" s="39" t="s">
        <v>24</v>
      </c>
      <c r="E80" s="39" t="s">
        <v>26</v>
      </c>
      <c r="F80" s="40" t="s">
        <v>80</v>
      </c>
      <c r="G80" s="41" t="s">
        <v>76</v>
      </c>
      <c r="H80" s="41" t="s">
        <v>23</v>
      </c>
      <c r="I80" s="42" t="s">
        <v>152</v>
      </c>
      <c r="J80" s="39" t="s">
        <v>82</v>
      </c>
      <c r="K80" s="318">
        <v>0</v>
      </c>
    </row>
    <row r="81" spans="1:14" s="73" customFormat="1" ht="39.75" customHeight="1" x14ac:dyDescent="0.2">
      <c r="A81" s="66"/>
      <c r="B81" s="81" t="s">
        <v>11</v>
      </c>
      <c r="C81" s="68">
        <v>992</v>
      </c>
      <c r="D81" s="69" t="s">
        <v>26</v>
      </c>
      <c r="E81" s="69" t="s">
        <v>23</v>
      </c>
      <c r="F81" s="70"/>
      <c r="G81" s="71"/>
      <c r="H81" s="71"/>
      <c r="I81" s="72"/>
      <c r="J81" s="69"/>
      <c r="K81" s="249">
        <f>K82+K91</f>
        <v>40</v>
      </c>
      <c r="L81" s="189"/>
      <c r="M81" s="185"/>
      <c r="N81" s="185"/>
    </row>
    <row r="82" spans="1:14" ht="45" customHeight="1" x14ac:dyDescent="0.25">
      <c r="A82" s="36"/>
      <c r="B82" s="43" t="s">
        <v>333</v>
      </c>
      <c r="C82" s="38">
        <v>992</v>
      </c>
      <c r="D82" s="231" t="s">
        <v>26</v>
      </c>
      <c r="E82" s="231" t="s">
        <v>100</v>
      </c>
      <c r="F82" s="40"/>
      <c r="G82" s="41"/>
      <c r="H82" s="41"/>
      <c r="I82" s="42"/>
      <c r="J82" s="231"/>
      <c r="K82" s="242">
        <f>K86+K87</f>
        <v>20</v>
      </c>
    </row>
    <row r="83" spans="1:14" ht="33" customHeight="1" x14ac:dyDescent="0.25">
      <c r="A83" s="36"/>
      <c r="B83" s="43" t="s">
        <v>272</v>
      </c>
      <c r="C83" s="38">
        <v>992</v>
      </c>
      <c r="D83" s="39" t="s">
        <v>26</v>
      </c>
      <c r="E83" s="39" t="s">
        <v>100</v>
      </c>
      <c r="F83" s="40" t="s">
        <v>30</v>
      </c>
      <c r="G83" s="41" t="s">
        <v>67</v>
      </c>
      <c r="H83" s="41" t="s">
        <v>23</v>
      </c>
      <c r="I83" s="42" t="s">
        <v>134</v>
      </c>
      <c r="J83" s="39"/>
      <c r="K83" s="242">
        <f>K86</f>
        <v>20</v>
      </c>
    </row>
    <row r="84" spans="1:14" ht="45.75" customHeight="1" x14ac:dyDescent="0.25">
      <c r="A84" s="36"/>
      <c r="B84" s="43" t="s">
        <v>174</v>
      </c>
      <c r="C84" s="38">
        <v>992</v>
      </c>
      <c r="D84" s="39" t="s">
        <v>26</v>
      </c>
      <c r="E84" s="39" t="s">
        <v>100</v>
      </c>
      <c r="F84" s="40" t="s">
        <v>30</v>
      </c>
      <c r="G84" s="41" t="s">
        <v>76</v>
      </c>
      <c r="H84" s="41" t="s">
        <v>23</v>
      </c>
      <c r="I84" s="42" t="s">
        <v>134</v>
      </c>
      <c r="J84" s="39"/>
      <c r="K84" s="242">
        <f>K86</f>
        <v>20</v>
      </c>
    </row>
    <row r="85" spans="1:14" ht="62.25" customHeight="1" x14ac:dyDescent="0.25">
      <c r="A85" s="36"/>
      <c r="B85" s="84" t="s">
        <v>273</v>
      </c>
      <c r="C85" s="38">
        <v>992</v>
      </c>
      <c r="D85" s="39" t="s">
        <v>26</v>
      </c>
      <c r="E85" s="39" t="s">
        <v>100</v>
      </c>
      <c r="F85" s="40" t="s">
        <v>30</v>
      </c>
      <c r="G85" s="41" t="s">
        <v>76</v>
      </c>
      <c r="H85" s="41" t="s">
        <v>23</v>
      </c>
      <c r="I85" s="42" t="s">
        <v>154</v>
      </c>
      <c r="J85" s="39"/>
      <c r="K85" s="242">
        <f>K86</f>
        <v>20</v>
      </c>
    </row>
    <row r="86" spans="1:14" ht="36.75" customHeight="1" x14ac:dyDescent="0.25">
      <c r="A86" s="156"/>
      <c r="B86" s="83" t="s">
        <v>81</v>
      </c>
      <c r="C86" s="157">
        <v>992</v>
      </c>
      <c r="D86" s="177" t="s">
        <v>26</v>
      </c>
      <c r="E86" s="177" t="s">
        <v>100</v>
      </c>
      <c r="F86" s="263" t="s">
        <v>30</v>
      </c>
      <c r="G86" s="264" t="s">
        <v>76</v>
      </c>
      <c r="H86" s="264" t="s">
        <v>23</v>
      </c>
      <c r="I86" s="202" t="s">
        <v>154</v>
      </c>
      <c r="J86" s="177" t="s">
        <v>82</v>
      </c>
      <c r="K86" s="310">
        <v>20</v>
      </c>
    </row>
    <row r="87" spans="1:14" ht="2.25" customHeight="1" x14ac:dyDescent="0.25">
      <c r="A87" s="301"/>
      <c r="B87" s="83" t="s">
        <v>289</v>
      </c>
      <c r="C87" s="157">
        <v>992</v>
      </c>
      <c r="D87" s="177" t="s">
        <v>26</v>
      </c>
      <c r="E87" s="177" t="s">
        <v>100</v>
      </c>
      <c r="F87" s="263" t="s">
        <v>46</v>
      </c>
      <c r="G87" s="264" t="s">
        <v>67</v>
      </c>
      <c r="H87" s="264" t="s">
        <v>23</v>
      </c>
      <c r="I87" s="202" t="s">
        <v>134</v>
      </c>
      <c r="J87" s="177"/>
      <c r="K87" s="310">
        <f>K88</f>
        <v>0</v>
      </c>
    </row>
    <row r="88" spans="1:14" hidden="1" x14ac:dyDescent="0.25">
      <c r="A88" s="301"/>
      <c r="B88" s="83" t="s">
        <v>290</v>
      </c>
      <c r="C88" s="157">
        <v>992</v>
      </c>
      <c r="D88" s="177" t="s">
        <v>26</v>
      </c>
      <c r="E88" s="177" t="s">
        <v>100</v>
      </c>
      <c r="F88" s="263" t="s">
        <v>46</v>
      </c>
      <c r="G88" s="264" t="s">
        <v>76</v>
      </c>
      <c r="H88" s="264" t="s">
        <v>23</v>
      </c>
      <c r="I88" s="202" t="s">
        <v>134</v>
      </c>
      <c r="J88" s="177"/>
      <c r="K88" s="310">
        <f>K89</f>
        <v>0</v>
      </c>
    </row>
    <row r="89" spans="1:14" ht="51" hidden="1" customHeight="1" x14ac:dyDescent="0.25">
      <c r="A89" s="301"/>
      <c r="B89" s="83" t="s">
        <v>291</v>
      </c>
      <c r="C89" s="157">
        <v>992</v>
      </c>
      <c r="D89" s="177" t="s">
        <v>26</v>
      </c>
      <c r="E89" s="177" t="s">
        <v>100</v>
      </c>
      <c r="F89" s="263" t="s">
        <v>46</v>
      </c>
      <c r="G89" s="264" t="s">
        <v>76</v>
      </c>
      <c r="H89" s="264" t="s">
        <v>22</v>
      </c>
      <c r="I89" s="202" t="s">
        <v>288</v>
      </c>
      <c r="J89" s="177"/>
      <c r="K89" s="310">
        <f>K90</f>
        <v>0</v>
      </c>
    </row>
    <row r="90" spans="1:14" ht="36.75" hidden="1" customHeight="1" x14ac:dyDescent="0.25">
      <c r="A90" s="301"/>
      <c r="B90" s="83" t="s">
        <v>81</v>
      </c>
      <c r="C90" s="157">
        <v>992</v>
      </c>
      <c r="D90" s="177" t="s">
        <v>26</v>
      </c>
      <c r="E90" s="177" t="s">
        <v>100</v>
      </c>
      <c r="F90" s="263" t="s">
        <v>46</v>
      </c>
      <c r="G90" s="264" t="s">
        <v>76</v>
      </c>
      <c r="H90" s="264" t="s">
        <v>22</v>
      </c>
      <c r="I90" s="202" t="s">
        <v>288</v>
      </c>
      <c r="J90" s="177" t="s">
        <v>82</v>
      </c>
      <c r="K90" s="310">
        <v>0</v>
      </c>
    </row>
    <row r="91" spans="1:14" ht="36.75" customHeight="1" x14ac:dyDescent="0.25">
      <c r="A91" s="301"/>
      <c r="B91" s="324" t="s">
        <v>12</v>
      </c>
      <c r="C91" s="302">
        <v>992</v>
      </c>
      <c r="D91" s="288" t="s">
        <v>26</v>
      </c>
      <c r="E91" s="288" t="s">
        <v>46</v>
      </c>
      <c r="F91" s="40"/>
      <c r="G91" s="41"/>
      <c r="H91" s="41"/>
      <c r="I91" s="42"/>
      <c r="J91" s="177"/>
      <c r="K91" s="310">
        <f>K94+K98</f>
        <v>20</v>
      </c>
    </row>
    <row r="92" spans="1:14" ht="1.5" customHeight="1" x14ac:dyDescent="0.25">
      <c r="A92" s="36"/>
      <c r="B92" s="83" t="s">
        <v>269</v>
      </c>
      <c r="C92" s="157">
        <v>992</v>
      </c>
      <c r="D92" s="177" t="s">
        <v>26</v>
      </c>
      <c r="E92" s="177" t="s">
        <v>46</v>
      </c>
      <c r="F92" s="263" t="s">
        <v>30</v>
      </c>
      <c r="G92" s="264" t="s">
        <v>89</v>
      </c>
      <c r="H92" s="264" t="s">
        <v>23</v>
      </c>
      <c r="I92" s="202" t="s">
        <v>134</v>
      </c>
      <c r="J92" s="177"/>
      <c r="K92" s="310">
        <f>K94</f>
        <v>0</v>
      </c>
    </row>
    <row r="93" spans="1:14" ht="51.75" hidden="1" customHeight="1" x14ac:dyDescent="0.25">
      <c r="A93" s="36"/>
      <c r="B93" s="83" t="s">
        <v>270</v>
      </c>
      <c r="C93" s="157">
        <v>992</v>
      </c>
      <c r="D93" s="177" t="s">
        <v>26</v>
      </c>
      <c r="E93" s="177" t="s">
        <v>46</v>
      </c>
      <c r="F93" s="263" t="s">
        <v>30</v>
      </c>
      <c r="G93" s="264" t="s">
        <v>89</v>
      </c>
      <c r="H93" s="264" t="s">
        <v>23</v>
      </c>
      <c r="I93" s="202" t="s">
        <v>271</v>
      </c>
      <c r="J93" s="177"/>
      <c r="K93" s="310">
        <f>K94</f>
        <v>0</v>
      </c>
    </row>
    <row r="94" spans="1:14" ht="30.75" hidden="1" customHeight="1" x14ac:dyDescent="0.25">
      <c r="A94" s="36"/>
      <c r="B94" s="83" t="s">
        <v>81</v>
      </c>
      <c r="C94" s="38">
        <v>992</v>
      </c>
      <c r="D94" s="231" t="s">
        <v>26</v>
      </c>
      <c r="E94" s="231" t="s">
        <v>46</v>
      </c>
      <c r="F94" s="263" t="s">
        <v>30</v>
      </c>
      <c r="G94" s="264" t="s">
        <v>89</v>
      </c>
      <c r="H94" s="264" t="s">
        <v>23</v>
      </c>
      <c r="I94" s="202" t="s">
        <v>271</v>
      </c>
      <c r="J94" s="231" t="s">
        <v>82</v>
      </c>
      <c r="K94" s="242">
        <v>0</v>
      </c>
    </row>
    <row r="95" spans="1:14" ht="29.25" customHeight="1" x14ac:dyDescent="0.25">
      <c r="A95" s="36"/>
      <c r="B95" s="83" t="s">
        <v>274</v>
      </c>
      <c r="C95" s="38">
        <v>992</v>
      </c>
      <c r="D95" s="231" t="s">
        <v>26</v>
      </c>
      <c r="E95" s="231" t="s">
        <v>46</v>
      </c>
      <c r="F95" s="263" t="s">
        <v>30</v>
      </c>
      <c r="G95" s="264" t="s">
        <v>67</v>
      </c>
      <c r="H95" s="264" t="s">
        <v>23</v>
      </c>
      <c r="I95" s="202" t="s">
        <v>134</v>
      </c>
      <c r="J95" s="231"/>
      <c r="K95" s="242">
        <f>K98</f>
        <v>20</v>
      </c>
    </row>
    <row r="96" spans="1:14" ht="17.25" customHeight="1" x14ac:dyDescent="0.25">
      <c r="A96" s="36"/>
      <c r="B96" s="83" t="s">
        <v>96</v>
      </c>
      <c r="C96" s="38">
        <v>992</v>
      </c>
      <c r="D96" s="39" t="s">
        <v>26</v>
      </c>
      <c r="E96" s="152" t="s">
        <v>46</v>
      </c>
      <c r="F96" s="153" t="s">
        <v>30</v>
      </c>
      <c r="G96" s="154" t="s">
        <v>91</v>
      </c>
      <c r="H96" s="154" t="s">
        <v>23</v>
      </c>
      <c r="I96" s="155" t="s">
        <v>134</v>
      </c>
      <c r="J96" s="39"/>
      <c r="K96" s="242">
        <f>K98</f>
        <v>20</v>
      </c>
    </row>
    <row r="97" spans="1:14" s="167" customFormat="1" ht="23.25" customHeight="1" x14ac:dyDescent="0.25">
      <c r="A97" s="166"/>
      <c r="B97" s="281" t="s">
        <v>249</v>
      </c>
      <c r="C97" s="38">
        <v>992</v>
      </c>
      <c r="D97" s="39" t="s">
        <v>26</v>
      </c>
      <c r="E97" s="39" t="s">
        <v>46</v>
      </c>
      <c r="F97" s="40" t="s">
        <v>30</v>
      </c>
      <c r="G97" s="41" t="s">
        <v>91</v>
      </c>
      <c r="H97" s="41" t="s">
        <v>23</v>
      </c>
      <c r="I97" s="42" t="s">
        <v>155</v>
      </c>
      <c r="J97" s="39"/>
      <c r="K97" s="242">
        <f>K98</f>
        <v>20</v>
      </c>
      <c r="L97" s="182"/>
      <c r="M97" s="188"/>
      <c r="N97" s="188"/>
    </row>
    <row r="98" spans="1:14" s="167" customFormat="1" ht="33.75" customHeight="1" x14ac:dyDescent="0.25">
      <c r="A98" s="166"/>
      <c r="B98" s="230" t="s">
        <v>112</v>
      </c>
      <c r="C98" s="38">
        <v>992</v>
      </c>
      <c r="D98" s="39" t="s">
        <v>26</v>
      </c>
      <c r="E98" s="39" t="s">
        <v>46</v>
      </c>
      <c r="F98" s="40" t="s">
        <v>30</v>
      </c>
      <c r="G98" s="41" t="s">
        <v>91</v>
      </c>
      <c r="H98" s="41" t="s">
        <v>23</v>
      </c>
      <c r="I98" s="42" t="s">
        <v>155</v>
      </c>
      <c r="J98" s="39" t="s">
        <v>113</v>
      </c>
      <c r="K98" s="242">
        <v>20</v>
      </c>
      <c r="L98" s="182"/>
      <c r="M98" s="188"/>
      <c r="N98" s="188"/>
    </row>
    <row r="99" spans="1:14" s="170" customFormat="1" ht="19.5" customHeight="1" x14ac:dyDescent="0.2">
      <c r="A99" s="168"/>
      <c r="B99" s="169" t="s">
        <v>13</v>
      </c>
      <c r="C99" s="68">
        <v>992</v>
      </c>
      <c r="D99" s="69" t="s">
        <v>25</v>
      </c>
      <c r="E99" s="69" t="s">
        <v>23</v>
      </c>
      <c r="F99" s="70"/>
      <c r="G99" s="71"/>
      <c r="H99" s="71"/>
      <c r="I99" s="72"/>
      <c r="J99" s="69"/>
      <c r="K99" s="249">
        <f>K100+K113+K118</f>
        <v>5769.8</v>
      </c>
      <c r="L99" s="189"/>
      <c r="M99" s="190"/>
      <c r="N99" s="191"/>
    </row>
    <row r="100" spans="1:14" x14ac:dyDescent="0.25">
      <c r="A100" s="36"/>
      <c r="B100" s="43" t="s">
        <v>98</v>
      </c>
      <c r="C100" s="38">
        <v>992</v>
      </c>
      <c r="D100" s="231" t="s">
        <v>25</v>
      </c>
      <c r="E100" s="231" t="s">
        <v>27</v>
      </c>
      <c r="F100" s="40"/>
      <c r="G100" s="41"/>
      <c r="H100" s="41"/>
      <c r="I100" s="42"/>
      <c r="J100" s="231"/>
      <c r="K100" s="242">
        <f>K105+K101</f>
        <v>5628.4000000000005</v>
      </c>
    </row>
    <row r="101" spans="1:14" ht="1.5" customHeight="1" x14ac:dyDescent="0.25">
      <c r="A101" s="36"/>
      <c r="B101" s="83" t="s">
        <v>170</v>
      </c>
      <c r="C101" s="38">
        <v>992</v>
      </c>
      <c r="D101" s="39" t="s">
        <v>25</v>
      </c>
      <c r="E101" s="39" t="s">
        <v>27</v>
      </c>
      <c r="F101" s="40" t="s">
        <v>24</v>
      </c>
      <c r="G101" s="41" t="s">
        <v>67</v>
      </c>
      <c r="H101" s="41" t="s">
        <v>23</v>
      </c>
      <c r="I101" s="42" t="s">
        <v>134</v>
      </c>
      <c r="J101" s="39"/>
      <c r="K101" s="242">
        <f>K102</f>
        <v>0</v>
      </c>
    </row>
    <row r="102" spans="1:14" hidden="1" x14ac:dyDescent="0.25">
      <c r="A102" s="36"/>
      <c r="B102" s="83" t="s">
        <v>106</v>
      </c>
      <c r="C102" s="38">
        <v>992</v>
      </c>
      <c r="D102" s="39" t="s">
        <v>25</v>
      </c>
      <c r="E102" s="39" t="s">
        <v>27</v>
      </c>
      <c r="F102" s="40" t="s">
        <v>24</v>
      </c>
      <c r="G102" s="41" t="s">
        <v>76</v>
      </c>
      <c r="H102" s="41" t="s">
        <v>23</v>
      </c>
      <c r="I102" s="42" t="s">
        <v>134</v>
      </c>
      <c r="J102" s="39"/>
      <c r="K102" s="242">
        <f>K103</f>
        <v>0</v>
      </c>
    </row>
    <row r="103" spans="1:14" ht="30" hidden="1" x14ac:dyDescent="0.25">
      <c r="A103" s="36"/>
      <c r="B103" s="83" t="s">
        <v>169</v>
      </c>
      <c r="C103" s="38">
        <v>992</v>
      </c>
      <c r="D103" s="39" t="s">
        <v>25</v>
      </c>
      <c r="E103" s="39" t="s">
        <v>27</v>
      </c>
      <c r="F103" s="40" t="s">
        <v>24</v>
      </c>
      <c r="G103" s="41" t="s">
        <v>76</v>
      </c>
      <c r="H103" s="41" t="s">
        <v>23</v>
      </c>
      <c r="I103" s="42" t="s">
        <v>133</v>
      </c>
      <c r="J103" s="39"/>
      <c r="K103" s="242">
        <f>K104</f>
        <v>0</v>
      </c>
    </row>
    <row r="104" spans="1:14" ht="30" hidden="1" x14ac:dyDescent="0.25">
      <c r="A104" s="36"/>
      <c r="B104" s="83" t="s">
        <v>81</v>
      </c>
      <c r="C104" s="38">
        <v>992</v>
      </c>
      <c r="D104" s="39" t="s">
        <v>25</v>
      </c>
      <c r="E104" s="39" t="s">
        <v>27</v>
      </c>
      <c r="F104" s="40" t="s">
        <v>24</v>
      </c>
      <c r="G104" s="41" t="s">
        <v>76</v>
      </c>
      <c r="H104" s="41" t="s">
        <v>23</v>
      </c>
      <c r="I104" s="42" t="s">
        <v>133</v>
      </c>
      <c r="J104" s="39" t="s">
        <v>82</v>
      </c>
      <c r="K104" s="242">
        <v>0</v>
      </c>
    </row>
    <row r="105" spans="1:14" ht="45" x14ac:dyDescent="0.25">
      <c r="A105" s="36"/>
      <c r="B105" s="43" t="s">
        <v>275</v>
      </c>
      <c r="C105" s="38">
        <v>992</v>
      </c>
      <c r="D105" s="39" t="s">
        <v>25</v>
      </c>
      <c r="E105" s="39" t="s">
        <v>27</v>
      </c>
      <c r="F105" s="40" t="s">
        <v>25</v>
      </c>
      <c r="G105" s="41" t="s">
        <v>67</v>
      </c>
      <c r="H105" s="41" t="s">
        <v>23</v>
      </c>
      <c r="I105" s="42" t="s">
        <v>134</v>
      </c>
      <c r="J105" s="39"/>
      <c r="K105" s="242">
        <f>K110+K106</f>
        <v>5628.4000000000005</v>
      </c>
    </row>
    <row r="106" spans="1:14" ht="32.25" customHeight="1" x14ac:dyDescent="0.25">
      <c r="A106" s="36"/>
      <c r="B106" s="83" t="s">
        <v>234</v>
      </c>
      <c r="C106" s="38">
        <v>992</v>
      </c>
      <c r="D106" s="39" t="s">
        <v>25</v>
      </c>
      <c r="E106" s="39" t="s">
        <v>27</v>
      </c>
      <c r="F106" s="40" t="s">
        <v>25</v>
      </c>
      <c r="G106" s="41" t="s">
        <v>76</v>
      </c>
      <c r="H106" s="41" t="s">
        <v>23</v>
      </c>
      <c r="I106" s="42" t="s">
        <v>134</v>
      </c>
      <c r="J106" s="39"/>
      <c r="K106" s="242">
        <f>K107</f>
        <v>5265.8</v>
      </c>
    </row>
    <row r="107" spans="1:14" ht="40.5" customHeight="1" x14ac:dyDescent="0.25">
      <c r="A107" s="36"/>
      <c r="B107" s="43" t="s">
        <v>175</v>
      </c>
      <c r="C107" s="38">
        <v>992</v>
      </c>
      <c r="D107" s="39" t="s">
        <v>25</v>
      </c>
      <c r="E107" s="39" t="s">
        <v>27</v>
      </c>
      <c r="F107" s="40" t="s">
        <v>25</v>
      </c>
      <c r="G107" s="41" t="s">
        <v>76</v>
      </c>
      <c r="H107" s="41" t="s">
        <v>23</v>
      </c>
      <c r="I107" s="42" t="s">
        <v>135</v>
      </c>
      <c r="J107" s="39"/>
      <c r="K107" s="242">
        <f>K108+K109</f>
        <v>5265.8</v>
      </c>
    </row>
    <row r="108" spans="1:14" ht="30" x14ac:dyDescent="0.25">
      <c r="A108" s="36"/>
      <c r="B108" s="84" t="s">
        <v>81</v>
      </c>
      <c r="C108" s="38">
        <v>992</v>
      </c>
      <c r="D108" s="39" t="s">
        <v>25</v>
      </c>
      <c r="E108" s="39" t="s">
        <v>27</v>
      </c>
      <c r="F108" s="40" t="s">
        <v>25</v>
      </c>
      <c r="G108" s="41" t="s">
        <v>76</v>
      </c>
      <c r="H108" s="41" t="s">
        <v>23</v>
      </c>
      <c r="I108" s="42" t="s">
        <v>135</v>
      </c>
      <c r="J108" s="39" t="s">
        <v>82</v>
      </c>
      <c r="K108" s="242">
        <v>5229.8</v>
      </c>
    </row>
    <row r="109" spans="1:14" ht="30" x14ac:dyDescent="0.25">
      <c r="A109" s="36"/>
      <c r="B109" s="84" t="s">
        <v>335</v>
      </c>
      <c r="C109" s="38">
        <v>992</v>
      </c>
      <c r="D109" s="231" t="s">
        <v>25</v>
      </c>
      <c r="E109" s="231" t="s">
        <v>27</v>
      </c>
      <c r="F109" s="40" t="s">
        <v>25</v>
      </c>
      <c r="G109" s="41" t="s">
        <v>76</v>
      </c>
      <c r="H109" s="41" t="s">
        <v>23</v>
      </c>
      <c r="I109" s="42" t="s">
        <v>135</v>
      </c>
      <c r="J109" s="231" t="s">
        <v>334</v>
      </c>
      <c r="K109" s="242">
        <f>120-84</f>
        <v>36</v>
      </c>
    </row>
    <row r="110" spans="1:14" x14ac:dyDescent="0.25">
      <c r="A110" s="36"/>
      <c r="B110" s="84" t="s">
        <v>295</v>
      </c>
      <c r="C110" s="38">
        <v>992</v>
      </c>
      <c r="D110" s="231" t="s">
        <v>25</v>
      </c>
      <c r="E110" s="231" t="s">
        <v>27</v>
      </c>
      <c r="F110" s="40" t="s">
        <v>25</v>
      </c>
      <c r="G110" s="41" t="s">
        <v>69</v>
      </c>
      <c r="H110" s="41" t="s">
        <v>23</v>
      </c>
      <c r="I110" s="42" t="s">
        <v>134</v>
      </c>
      <c r="J110" s="231"/>
      <c r="K110" s="242">
        <f>K111</f>
        <v>362.6</v>
      </c>
    </row>
    <row r="111" spans="1:14" x14ac:dyDescent="0.25">
      <c r="A111" s="36"/>
      <c r="B111" s="84" t="s">
        <v>294</v>
      </c>
      <c r="C111" s="38">
        <v>992</v>
      </c>
      <c r="D111" s="231" t="s">
        <v>25</v>
      </c>
      <c r="E111" s="231" t="s">
        <v>27</v>
      </c>
      <c r="F111" s="40" t="s">
        <v>25</v>
      </c>
      <c r="G111" s="41" t="s">
        <v>69</v>
      </c>
      <c r="H111" s="41" t="s">
        <v>23</v>
      </c>
      <c r="I111" s="42" t="s">
        <v>135</v>
      </c>
      <c r="J111" s="231"/>
      <c r="K111" s="242">
        <f>K112</f>
        <v>362.6</v>
      </c>
    </row>
    <row r="112" spans="1:14" ht="30" x14ac:dyDescent="0.25">
      <c r="A112" s="36"/>
      <c r="B112" s="84" t="s">
        <v>81</v>
      </c>
      <c r="C112" s="38">
        <v>992</v>
      </c>
      <c r="D112" s="231" t="s">
        <v>25</v>
      </c>
      <c r="E112" s="231" t="s">
        <v>27</v>
      </c>
      <c r="F112" s="40" t="s">
        <v>25</v>
      </c>
      <c r="G112" s="41" t="s">
        <v>69</v>
      </c>
      <c r="H112" s="41" t="s">
        <v>23</v>
      </c>
      <c r="I112" s="42" t="s">
        <v>135</v>
      </c>
      <c r="J112" s="231" t="s">
        <v>82</v>
      </c>
      <c r="K112" s="242">
        <v>362.6</v>
      </c>
    </row>
    <row r="113" spans="1:14" x14ac:dyDescent="0.25">
      <c r="A113" s="36"/>
      <c r="B113" s="67" t="s">
        <v>99</v>
      </c>
      <c r="C113" s="68">
        <v>992</v>
      </c>
      <c r="D113" s="69" t="s">
        <v>25</v>
      </c>
      <c r="E113" s="69" t="s">
        <v>100</v>
      </c>
      <c r="F113" s="70"/>
      <c r="G113" s="71"/>
      <c r="H113" s="71"/>
      <c r="I113" s="72"/>
      <c r="J113" s="69"/>
      <c r="K113" s="249">
        <f>K117</f>
        <v>141.39999999999998</v>
      </c>
    </row>
    <row r="114" spans="1:14" ht="35.25" customHeight="1" x14ac:dyDescent="0.25">
      <c r="A114" s="36"/>
      <c r="B114" s="83" t="s">
        <v>276</v>
      </c>
      <c r="C114" s="38">
        <v>992</v>
      </c>
      <c r="D114" s="39" t="s">
        <v>25</v>
      </c>
      <c r="E114" s="39" t="s">
        <v>100</v>
      </c>
      <c r="F114" s="40" t="s">
        <v>101</v>
      </c>
      <c r="G114" s="41" t="s">
        <v>67</v>
      </c>
      <c r="H114" s="41" t="s">
        <v>23</v>
      </c>
      <c r="I114" s="42" t="s">
        <v>134</v>
      </c>
      <c r="J114" s="39"/>
      <c r="K114" s="242">
        <f>K117</f>
        <v>141.39999999999998</v>
      </c>
    </row>
    <row r="115" spans="1:14" x14ac:dyDescent="0.25">
      <c r="A115" s="36"/>
      <c r="B115" s="82" t="s">
        <v>251</v>
      </c>
      <c r="C115" s="38">
        <v>992</v>
      </c>
      <c r="D115" s="39" t="s">
        <v>25</v>
      </c>
      <c r="E115" s="39" t="s">
        <v>100</v>
      </c>
      <c r="F115" s="40" t="s">
        <v>101</v>
      </c>
      <c r="G115" s="41" t="s">
        <v>69</v>
      </c>
      <c r="H115" s="41" t="s">
        <v>23</v>
      </c>
      <c r="I115" s="42" t="s">
        <v>134</v>
      </c>
      <c r="J115" s="39"/>
      <c r="K115" s="242">
        <f>K117</f>
        <v>141.39999999999998</v>
      </c>
    </row>
    <row r="116" spans="1:14" x14ac:dyDescent="0.25">
      <c r="A116" s="36"/>
      <c r="B116" s="84" t="s">
        <v>58</v>
      </c>
      <c r="C116" s="38">
        <v>992</v>
      </c>
      <c r="D116" s="39" t="s">
        <v>25</v>
      </c>
      <c r="E116" s="39" t="s">
        <v>100</v>
      </c>
      <c r="F116" s="40" t="s">
        <v>101</v>
      </c>
      <c r="G116" s="41" t="s">
        <v>69</v>
      </c>
      <c r="H116" s="41" t="s">
        <v>23</v>
      </c>
      <c r="I116" s="42" t="s">
        <v>142</v>
      </c>
      <c r="J116" s="39"/>
      <c r="K116" s="242">
        <f>K117</f>
        <v>141.39999999999998</v>
      </c>
    </row>
    <row r="117" spans="1:14" ht="30" x14ac:dyDescent="0.25">
      <c r="A117" s="156"/>
      <c r="B117" s="84" t="s">
        <v>81</v>
      </c>
      <c r="C117" s="157">
        <v>992</v>
      </c>
      <c r="D117" s="177" t="s">
        <v>25</v>
      </c>
      <c r="E117" s="177" t="s">
        <v>100</v>
      </c>
      <c r="F117" s="263" t="s">
        <v>101</v>
      </c>
      <c r="G117" s="264" t="s">
        <v>69</v>
      </c>
      <c r="H117" s="264" t="s">
        <v>23</v>
      </c>
      <c r="I117" s="202" t="s">
        <v>142</v>
      </c>
      <c r="J117" s="177" t="s">
        <v>82</v>
      </c>
      <c r="K117" s="310">
        <f>201.4+80-100-40</f>
        <v>141.39999999999998</v>
      </c>
    </row>
    <row r="118" spans="1:14" ht="1.5" customHeight="1" x14ac:dyDescent="0.25">
      <c r="A118" s="36"/>
      <c r="B118" s="83" t="s">
        <v>258</v>
      </c>
      <c r="C118" s="38">
        <v>992</v>
      </c>
      <c r="D118" s="231" t="s">
        <v>25</v>
      </c>
      <c r="E118" s="231" t="s">
        <v>40</v>
      </c>
      <c r="F118" s="177"/>
      <c r="G118" s="177"/>
      <c r="H118" s="177"/>
      <c r="I118" s="177"/>
      <c r="J118" s="231"/>
      <c r="K118" s="242">
        <f>K122</f>
        <v>0</v>
      </c>
    </row>
    <row r="119" spans="1:14" ht="45" hidden="1" x14ac:dyDescent="0.25">
      <c r="A119" s="36"/>
      <c r="B119" s="83" t="s">
        <v>259</v>
      </c>
      <c r="C119" s="38">
        <v>992</v>
      </c>
      <c r="D119" s="231" t="s">
        <v>25</v>
      </c>
      <c r="E119" s="40" t="s">
        <v>40</v>
      </c>
      <c r="F119" s="40" t="s">
        <v>97</v>
      </c>
      <c r="G119" s="41" t="s">
        <v>67</v>
      </c>
      <c r="H119" s="41" t="s">
        <v>23</v>
      </c>
      <c r="I119" s="42" t="s">
        <v>134</v>
      </c>
      <c r="J119" s="42"/>
      <c r="K119" s="242">
        <f>K122</f>
        <v>0</v>
      </c>
    </row>
    <row r="120" spans="1:14" ht="30" hidden="1" x14ac:dyDescent="0.25">
      <c r="A120" s="36"/>
      <c r="B120" s="83" t="s">
        <v>260</v>
      </c>
      <c r="C120" s="38">
        <v>992</v>
      </c>
      <c r="D120" s="231" t="s">
        <v>25</v>
      </c>
      <c r="E120" s="40" t="s">
        <v>40</v>
      </c>
      <c r="F120" s="289" t="s">
        <v>97</v>
      </c>
      <c r="G120" s="87" t="s">
        <v>76</v>
      </c>
      <c r="H120" s="87" t="s">
        <v>23</v>
      </c>
      <c r="I120" s="290" t="s">
        <v>134</v>
      </c>
      <c r="J120" s="42"/>
      <c r="K120" s="242">
        <f>K122</f>
        <v>0</v>
      </c>
    </row>
    <row r="121" spans="1:14" ht="39" hidden="1" customHeight="1" x14ac:dyDescent="0.25">
      <c r="A121" s="36"/>
      <c r="B121" s="281" t="s">
        <v>261</v>
      </c>
      <c r="C121" s="38">
        <v>992</v>
      </c>
      <c r="D121" s="231" t="s">
        <v>25</v>
      </c>
      <c r="E121" s="40" t="s">
        <v>40</v>
      </c>
      <c r="F121" s="40" t="s">
        <v>97</v>
      </c>
      <c r="G121" s="41" t="s">
        <v>76</v>
      </c>
      <c r="H121" s="41" t="s">
        <v>22</v>
      </c>
      <c r="I121" s="42" t="s">
        <v>156</v>
      </c>
      <c r="J121" s="42"/>
      <c r="K121" s="242">
        <f>K122</f>
        <v>0</v>
      </c>
    </row>
    <row r="122" spans="1:14" ht="30" hidden="1" x14ac:dyDescent="0.25">
      <c r="A122" s="36"/>
      <c r="B122" s="84" t="s">
        <v>81</v>
      </c>
      <c r="C122" s="38">
        <v>992</v>
      </c>
      <c r="D122" s="231" t="s">
        <v>25</v>
      </c>
      <c r="E122" s="40" t="s">
        <v>40</v>
      </c>
      <c r="F122" s="153" t="s">
        <v>97</v>
      </c>
      <c r="G122" s="154" t="s">
        <v>76</v>
      </c>
      <c r="H122" s="154" t="s">
        <v>22</v>
      </c>
      <c r="I122" s="155" t="s">
        <v>156</v>
      </c>
      <c r="J122" s="42" t="s">
        <v>82</v>
      </c>
      <c r="K122" s="242">
        <v>0</v>
      </c>
    </row>
    <row r="123" spans="1:14" s="73" customFormat="1" ht="14.25" x14ac:dyDescent="0.2">
      <c r="A123" s="66"/>
      <c r="B123" s="81" t="s">
        <v>14</v>
      </c>
      <c r="C123" s="68">
        <v>992</v>
      </c>
      <c r="D123" s="69" t="s">
        <v>30</v>
      </c>
      <c r="E123" s="69" t="s">
        <v>23</v>
      </c>
      <c r="F123" s="265"/>
      <c r="G123" s="266"/>
      <c r="H123" s="266"/>
      <c r="I123" s="267"/>
      <c r="J123" s="69"/>
      <c r="K123" s="249">
        <f>K124+K131</f>
        <v>11681</v>
      </c>
      <c r="L123" s="189"/>
      <c r="M123" s="186"/>
      <c r="N123" s="185"/>
    </row>
    <row r="124" spans="1:14" x14ac:dyDescent="0.25">
      <c r="A124" s="36"/>
      <c r="B124" s="338" t="s">
        <v>15</v>
      </c>
      <c r="C124" s="339">
        <v>992</v>
      </c>
      <c r="D124" s="340" t="s">
        <v>30</v>
      </c>
      <c r="E124" s="340" t="s">
        <v>24</v>
      </c>
      <c r="F124" s="341"/>
      <c r="G124" s="342"/>
      <c r="H124" s="342"/>
      <c r="I124" s="343"/>
      <c r="J124" s="340"/>
      <c r="K124" s="344">
        <f>K125</f>
        <v>6491.5</v>
      </c>
    </row>
    <row r="125" spans="1:14" ht="45" x14ac:dyDescent="0.25">
      <c r="A125" s="36"/>
      <c r="B125" s="43" t="s">
        <v>277</v>
      </c>
      <c r="C125" s="38">
        <v>992</v>
      </c>
      <c r="D125" s="39" t="s">
        <v>30</v>
      </c>
      <c r="E125" s="39" t="s">
        <v>24</v>
      </c>
      <c r="F125" s="40" t="s">
        <v>102</v>
      </c>
      <c r="G125" s="41" t="s">
        <v>67</v>
      </c>
      <c r="H125" s="41" t="s">
        <v>23</v>
      </c>
      <c r="I125" s="42" t="s">
        <v>134</v>
      </c>
      <c r="J125" s="39"/>
      <c r="K125" s="242">
        <f>K126</f>
        <v>6491.5</v>
      </c>
    </row>
    <row r="126" spans="1:14" x14ac:dyDescent="0.25">
      <c r="A126" s="36"/>
      <c r="B126" s="43" t="s">
        <v>166</v>
      </c>
      <c r="C126" s="38">
        <v>992</v>
      </c>
      <c r="D126" s="39" t="s">
        <v>30</v>
      </c>
      <c r="E126" s="39" t="s">
        <v>24</v>
      </c>
      <c r="F126" s="40" t="s">
        <v>102</v>
      </c>
      <c r="G126" s="41" t="s">
        <v>69</v>
      </c>
      <c r="H126" s="41" t="s">
        <v>23</v>
      </c>
      <c r="I126" s="42" t="s">
        <v>134</v>
      </c>
      <c r="J126" s="39"/>
      <c r="K126" s="242">
        <f>K130+K127</f>
        <v>6491.5</v>
      </c>
    </row>
    <row r="127" spans="1:14" x14ac:dyDescent="0.25">
      <c r="A127" s="36"/>
      <c r="B127" s="43" t="s">
        <v>354</v>
      </c>
      <c r="C127" s="38">
        <v>992</v>
      </c>
      <c r="D127" s="231" t="s">
        <v>30</v>
      </c>
      <c r="E127" s="231" t="s">
        <v>24</v>
      </c>
      <c r="F127" s="40" t="s">
        <v>102</v>
      </c>
      <c r="G127" s="41" t="s">
        <v>69</v>
      </c>
      <c r="H127" s="41" t="s">
        <v>23</v>
      </c>
      <c r="I127" s="42" t="s">
        <v>353</v>
      </c>
      <c r="J127" s="231"/>
      <c r="K127" s="242">
        <f>K128</f>
        <v>3501.1</v>
      </c>
    </row>
    <row r="128" spans="1:14" ht="30" x14ac:dyDescent="0.25">
      <c r="A128" s="36"/>
      <c r="B128" s="43" t="s">
        <v>81</v>
      </c>
      <c r="C128" s="38">
        <v>992</v>
      </c>
      <c r="D128" s="231" t="s">
        <v>30</v>
      </c>
      <c r="E128" s="231" t="s">
        <v>24</v>
      </c>
      <c r="F128" s="40" t="s">
        <v>102</v>
      </c>
      <c r="G128" s="41" t="s">
        <v>69</v>
      </c>
      <c r="H128" s="41" t="s">
        <v>23</v>
      </c>
      <c r="I128" s="42" t="s">
        <v>353</v>
      </c>
      <c r="J128" s="231" t="s">
        <v>82</v>
      </c>
      <c r="K128" s="242">
        <v>3501.1</v>
      </c>
    </row>
    <row r="129" spans="1:21" x14ac:dyDescent="0.25">
      <c r="A129" s="36"/>
      <c r="B129" s="43" t="s">
        <v>47</v>
      </c>
      <c r="C129" s="38">
        <v>992</v>
      </c>
      <c r="D129" s="39" t="s">
        <v>30</v>
      </c>
      <c r="E129" s="39" t="s">
        <v>24</v>
      </c>
      <c r="F129" s="40" t="s">
        <v>102</v>
      </c>
      <c r="G129" s="41" t="s">
        <v>69</v>
      </c>
      <c r="H129" s="41" t="s">
        <v>23</v>
      </c>
      <c r="I129" s="42" t="s">
        <v>157</v>
      </c>
      <c r="J129" s="39"/>
      <c r="K129" s="242">
        <f>K130</f>
        <v>2990.4</v>
      </c>
    </row>
    <row r="130" spans="1:21" ht="30" x14ac:dyDescent="0.25">
      <c r="A130" s="36"/>
      <c r="B130" s="43" t="s">
        <v>81</v>
      </c>
      <c r="C130" s="38">
        <v>992</v>
      </c>
      <c r="D130" s="39" t="s">
        <v>30</v>
      </c>
      <c r="E130" s="39" t="s">
        <v>24</v>
      </c>
      <c r="F130" s="40" t="s">
        <v>102</v>
      </c>
      <c r="G130" s="41" t="s">
        <v>69</v>
      </c>
      <c r="H130" s="41" t="s">
        <v>23</v>
      </c>
      <c r="I130" s="42" t="s">
        <v>157</v>
      </c>
      <c r="J130" s="39" t="s">
        <v>82</v>
      </c>
      <c r="K130" s="242">
        <f>515.3+100+273.4+800.1+1400+201.6-300</f>
        <v>2990.4</v>
      </c>
    </row>
    <row r="131" spans="1:21" s="73" customFormat="1" x14ac:dyDescent="0.25">
      <c r="A131" s="66"/>
      <c r="B131" s="43" t="s">
        <v>16</v>
      </c>
      <c r="C131" s="38">
        <v>992</v>
      </c>
      <c r="D131" s="231" t="s">
        <v>30</v>
      </c>
      <c r="E131" s="231" t="s">
        <v>26</v>
      </c>
      <c r="F131" s="40"/>
      <c r="G131" s="41"/>
      <c r="H131" s="41"/>
      <c r="I131" s="42"/>
      <c r="J131" s="231"/>
      <c r="K131" s="242">
        <f>K135+K138+K143+K139</f>
        <v>5189.5</v>
      </c>
      <c r="L131" s="189"/>
      <c r="M131" s="186"/>
      <c r="N131" s="185"/>
    </row>
    <row r="132" spans="1:21" ht="30" x14ac:dyDescent="0.25">
      <c r="A132" s="36"/>
      <c r="B132" s="43" t="s">
        <v>278</v>
      </c>
      <c r="C132" s="38">
        <v>992</v>
      </c>
      <c r="D132" s="39" t="s">
        <v>30</v>
      </c>
      <c r="E132" s="39" t="s">
        <v>26</v>
      </c>
      <c r="F132" s="40" t="s">
        <v>108</v>
      </c>
      <c r="G132" s="41" t="s">
        <v>67</v>
      </c>
      <c r="H132" s="41" t="s">
        <v>23</v>
      </c>
      <c r="I132" s="42" t="s">
        <v>134</v>
      </c>
      <c r="J132" s="39"/>
      <c r="K132" s="242">
        <f>K135+K138+K143</f>
        <v>1923.9</v>
      </c>
    </row>
    <row r="133" spans="1:21" ht="27.75" customHeight="1" x14ac:dyDescent="0.25">
      <c r="A133" s="36"/>
      <c r="B133" s="43" t="s">
        <v>109</v>
      </c>
      <c r="C133" s="38">
        <v>992</v>
      </c>
      <c r="D133" s="39" t="s">
        <v>30</v>
      </c>
      <c r="E133" s="39" t="s">
        <v>26</v>
      </c>
      <c r="F133" s="40" t="s">
        <v>108</v>
      </c>
      <c r="G133" s="41" t="s">
        <v>76</v>
      </c>
      <c r="H133" s="41" t="s">
        <v>23</v>
      </c>
      <c r="I133" s="42" t="s">
        <v>134</v>
      </c>
      <c r="J133" s="39"/>
      <c r="K133" s="242">
        <f>K135</f>
        <v>290</v>
      </c>
    </row>
    <row r="134" spans="1:21" ht="45" x14ac:dyDescent="0.25">
      <c r="A134" s="36"/>
      <c r="B134" s="77" t="s">
        <v>279</v>
      </c>
      <c r="C134" s="38">
        <v>992</v>
      </c>
      <c r="D134" s="39" t="s">
        <v>30</v>
      </c>
      <c r="E134" s="39" t="s">
        <v>26</v>
      </c>
      <c r="F134" s="40" t="s">
        <v>108</v>
      </c>
      <c r="G134" s="41" t="s">
        <v>76</v>
      </c>
      <c r="H134" s="41" t="s">
        <v>23</v>
      </c>
      <c r="I134" s="42" t="s">
        <v>145</v>
      </c>
      <c r="J134" s="39"/>
      <c r="K134" s="242">
        <f>K135</f>
        <v>290</v>
      </c>
      <c r="U134" s="74" t="s">
        <v>181</v>
      </c>
    </row>
    <row r="135" spans="1:21" ht="30" x14ac:dyDescent="0.25">
      <c r="A135" s="36"/>
      <c r="B135" s="149" t="s">
        <v>81</v>
      </c>
      <c r="C135" s="159">
        <v>992</v>
      </c>
      <c r="D135" s="26" t="s">
        <v>30</v>
      </c>
      <c r="E135" s="26" t="s">
        <v>26</v>
      </c>
      <c r="F135" s="148" t="s">
        <v>108</v>
      </c>
      <c r="G135" s="150" t="s">
        <v>76</v>
      </c>
      <c r="H135" s="150" t="s">
        <v>23</v>
      </c>
      <c r="I135" s="27" t="s">
        <v>145</v>
      </c>
      <c r="J135" s="26" t="s">
        <v>82</v>
      </c>
      <c r="K135" s="242">
        <f>840-550</f>
        <v>290</v>
      </c>
    </row>
    <row r="136" spans="1:21" ht="45" x14ac:dyDescent="0.25">
      <c r="A136" s="36"/>
      <c r="B136" s="149" t="s">
        <v>280</v>
      </c>
      <c r="C136" s="159">
        <v>992</v>
      </c>
      <c r="D136" s="26" t="s">
        <v>30</v>
      </c>
      <c r="E136" s="26" t="s">
        <v>26</v>
      </c>
      <c r="F136" s="148" t="s">
        <v>108</v>
      </c>
      <c r="G136" s="150" t="s">
        <v>69</v>
      </c>
      <c r="H136" s="150" t="s">
        <v>23</v>
      </c>
      <c r="I136" s="27" t="s">
        <v>134</v>
      </c>
      <c r="J136" s="26"/>
      <c r="K136" s="242">
        <f>K138+K139</f>
        <v>4000.6</v>
      </c>
    </row>
    <row r="137" spans="1:21" x14ac:dyDescent="0.25">
      <c r="A137" s="287"/>
      <c r="B137" s="149" t="s">
        <v>110</v>
      </c>
      <c r="C137" s="159">
        <v>992</v>
      </c>
      <c r="D137" s="26" t="s">
        <v>30</v>
      </c>
      <c r="E137" s="26" t="s">
        <v>26</v>
      </c>
      <c r="F137" s="148" t="s">
        <v>108</v>
      </c>
      <c r="G137" s="150" t="s">
        <v>69</v>
      </c>
      <c r="H137" s="150" t="s">
        <v>23</v>
      </c>
      <c r="I137" s="27" t="s">
        <v>146</v>
      </c>
      <c r="J137" s="26"/>
      <c r="K137" s="242">
        <f>K138</f>
        <v>735</v>
      </c>
    </row>
    <row r="138" spans="1:21" ht="30" x14ac:dyDescent="0.25">
      <c r="A138" s="287"/>
      <c r="B138" s="149" t="s">
        <v>81</v>
      </c>
      <c r="C138" s="159">
        <v>992</v>
      </c>
      <c r="D138" s="26" t="s">
        <v>30</v>
      </c>
      <c r="E138" s="26" t="s">
        <v>26</v>
      </c>
      <c r="F138" s="148" t="s">
        <v>108</v>
      </c>
      <c r="G138" s="150" t="s">
        <v>69</v>
      </c>
      <c r="H138" s="150" t="s">
        <v>23</v>
      </c>
      <c r="I138" s="27" t="s">
        <v>146</v>
      </c>
      <c r="J138" s="26" t="s">
        <v>82</v>
      </c>
      <c r="K138" s="242">
        <f>485+250</f>
        <v>735</v>
      </c>
      <c r="N138" s="180"/>
    </row>
    <row r="139" spans="1:21" ht="30" x14ac:dyDescent="0.25">
      <c r="A139" s="287"/>
      <c r="B139" s="149" t="s">
        <v>356</v>
      </c>
      <c r="C139" s="159">
        <v>992</v>
      </c>
      <c r="D139" s="26" t="s">
        <v>30</v>
      </c>
      <c r="E139" s="26" t="s">
        <v>26</v>
      </c>
      <c r="F139" s="148" t="s">
        <v>108</v>
      </c>
      <c r="G139" s="150" t="s">
        <v>69</v>
      </c>
      <c r="H139" s="150" t="s">
        <v>23</v>
      </c>
      <c r="I139" s="27" t="s">
        <v>355</v>
      </c>
      <c r="J139" s="26"/>
      <c r="K139" s="242">
        <f>K140</f>
        <v>3265.6</v>
      </c>
      <c r="N139" s="180"/>
    </row>
    <row r="140" spans="1:21" ht="30" x14ac:dyDescent="0.25">
      <c r="A140" s="287"/>
      <c r="B140" s="149" t="s">
        <v>81</v>
      </c>
      <c r="C140" s="159">
        <v>992</v>
      </c>
      <c r="D140" s="26" t="s">
        <v>30</v>
      </c>
      <c r="E140" s="26" t="s">
        <v>26</v>
      </c>
      <c r="F140" s="148" t="s">
        <v>108</v>
      </c>
      <c r="G140" s="150" t="s">
        <v>69</v>
      </c>
      <c r="H140" s="150" t="s">
        <v>23</v>
      </c>
      <c r="I140" s="27" t="s">
        <v>355</v>
      </c>
      <c r="J140" s="26" t="s">
        <v>82</v>
      </c>
      <c r="K140" s="242">
        <v>3265.6</v>
      </c>
      <c r="N140" s="180"/>
    </row>
    <row r="141" spans="1:21" ht="55.5" customHeight="1" x14ac:dyDescent="0.25">
      <c r="A141" s="36"/>
      <c r="B141" s="158" t="s">
        <v>281</v>
      </c>
      <c r="C141" s="159">
        <v>992</v>
      </c>
      <c r="D141" s="26" t="s">
        <v>30</v>
      </c>
      <c r="E141" s="26" t="s">
        <v>26</v>
      </c>
      <c r="F141" s="148" t="s">
        <v>108</v>
      </c>
      <c r="G141" s="150" t="s">
        <v>95</v>
      </c>
      <c r="H141" s="150" t="s">
        <v>23</v>
      </c>
      <c r="I141" s="27" t="s">
        <v>134</v>
      </c>
      <c r="J141" s="26"/>
      <c r="K141" s="242">
        <f>K143</f>
        <v>898.9</v>
      </c>
      <c r="N141" s="180"/>
    </row>
    <row r="142" spans="1:21" ht="30" x14ac:dyDescent="0.25">
      <c r="A142" s="36"/>
      <c r="B142" s="149" t="s">
        <v>111</v>
      </c>
      <c r="C142" s="159">
        <v>992</v>
      </c>
      <c r="D142" s="26" t="s">
        <v>30</v>
      </c>
      <c r="E142" s="26" t="s">
        <v>26</v>
      </c>
      <c r="F142" s="148" t="s">
        <v>108</v>
      </c>
      <c r="G142" s="150" t="s">
        <v>95</v>
      </c>
      <c r="H142" s="150" t="s">
        <v>23</v>
      </c>
      <c r="I142" s="27" t="s">
        <v>147</v>
      </c>
      <c r="J142" s="26"/>
      <c r="K142" s="242">
        <f>K143</f>
        <v>898.9</v>
      </c>
      <c r="M142" s="183"/>
    </row>
    <row r="143" spans="1:21" ht="33.75" customHeight="1" x14ac:dyDescent="0.25">
      <c r="A143" s="36"/>
      <c r="B143" s="149" t="s">
        <v>81</v>
      </c>
      <c r="C143" s="159">
        <v>992</v>
      </c>
      <c r="D143" s="26" t="s">
        <v>30</v>
      </c>
      <c r="E143" s="26" t="s">
        <v>26</v>
      </c>
      <c r="F143" s="148" t="s">
        <v>108</v>
      </c>
      <c r="G143" s="150" t="s">
        <v>95</v>
      </c>
      <c r="H143" s="150" t="s">
        <v>23</v>
      </c>
      <c r="I143" s="27" t="s">
        <v>147</v>
      </c>
      <c r="J143" s="26" t="s">
        <v>82</v>
      </c>
      <c r="K143" s="242">
        <f>177+321.9+400</f>
        <v>898.9</v>
      </c>
      <c r="L143" s="346"/>
    </row>
    <row r="144" spans="1:21" s="73" customFormat="1" x14ac:dyDescent="0.25">
      <c r="A144" s="66"/>
      <c r="B144" s="81" t="s">
        <v>17</v>
      </c>
      <c r="C144" s="68">
        <v>992</v>
      </c>
      <c r="D144" s="69" t="s">
        <v>29</v>
      </c>
      <c r="E144" s="69" t="s">
        <v>23</v>
      </c>
      <c r="F144" s="70"/>
      <c r="G144" s="71"/>
      <c r="H144" s="41"/>
      <c r="I144" s="72"/>
      <c r="J144" s="69"/>
      <c r="K144" s="249">
        <f>K145</f>
        <v>10</v>
      </c>
      <c r="L144" s="189"/>
      <c r="M144" s="185"/>
      <c r="N144" s="185"/>
    </row>
    <row r="145" spans="1:14" x14ac:dyDescent="0.25">
      <c r="A145" s="36"/>
      <c r="B145" s="232" t="s">
        <v>171</v>
      </c>
      <c r="C145" s="38">
        <v>992</v>
      </c>
      <c r="D145" s="231" t="s">
        <v>29</v>
      </c>
      <c r="E145" s="231" t="s">
        <v>29</v>
      </c>
      <c r="F145" s="40"/>
      <c r="G145" s="41"/>
      <c r="H145" s="41"/>
      <c r="I145" s="42"/>
      <c r="J145" s="231"/>
      <c r="K145" s="242">
        <f>K149</f>
        <v>10</v>
      </c>
    </row>
    <row r="146" spans="1:14" ht="30" x14ac:dyDescent="0.25">
      <c r="A146" s="36"/>
      <c r="B146" s="43" t="s">
        <v>282</v>
      </c>
      <c r="C146" s="38">
        <v>992</v>
      </c>
      <c r="D146" s="39" t="s">
        <v>29</v>
      </c>
      <c r="E146" s="39" t="s">
        <v>29</v>
      </c>
      <c r="F146" s="40" t="s">
        <v>100</v>
      </c>
      <c r="G146" s="41" t="s">
        <v>67</v>
      </c>
      <c r="H146" s="41" t="s">
        <v>23</v>
      </c>
      <c r="I146" s="42" t="s">
        <v>134</v>
      </c>
      <c r="J146" s="39"/>
      <c r="K146" s="242">
        <f>K149</f>
        <v>10</v>
      </c>
    </row>
    <row r="147" spans="1:14" ht="30" x14ac:dyDescent="0.25">
      <c r="A147" s="36"/>
      <c r="B147" s="43" t="s">
        <v>250</v>
      </c>
      <c r="C147" s="38">
        <v>992</v>
      </c>
      <c r="D147" s="39" t="s">
        <v>29</v>
      </c>
      <c r="E147" s="39" t="s">
        <v>29</v>
      </c>
      <c r="F147" s="40" t="s">
        <v>100</v>
      </c>
      <c r="G147" s="41" t="s">
        <v>76</v>
      </c>
      <c r="H147" s="41" t="s">
        <v>23</v>
      </c>
      <c r="I147" s="42" t="s">
        <v>134</v>
      </c>
      <c r="J147" s="39"/>
      <c r="K147" s="242">
        <f>K149</f>
        <v>10</v>
      </c>
    </row>
    <row r="148" spans="1:14" x14ac:dyDescent="0.25">
      <c r="A148" s="36"/>
      <c r="B148" s="37" t="s">
        <v>262</v>
      </c>
      <c r="C148" s="38">
        <v>992</v>
      </c>
      <c r="D148" s="231" t="s">
        <v>29</v>
      </c>
      <c r="E148" s="231" t="s">
        <v>29</v>
      </c>
      <c r="F148" s="40" t="s">
        <v>100</v>
      </c>
      <c r="G148" s="41" t="s">
        <v>76</v>
      </c>
      <c r="H148" s="41" t="s">
        <v>22</v>
      </c>
      <c r="I148" s="42" t="s">
        <v>139</v>
      </c>
      <c r="J148" s="231"/>
      <c r="K148" s="242">
        <f>K149</f>
        <v>10</v>
      </c>
    </row>
    <row r="149" spans="1:14" ht="31.5" customHeight="1" x14ac:dyDescent="0.25">
      <c r="A149" s="36"/>
      <c r="B149" s="20" t="s">
        <v>81</v>
      </c>
      <c r="C149" s="159">
        <v>992</v>
      </c>
      <c r="D149" s="26" t="s">
        <v>29</v>
      </c>
      <c r="E149" s="26" t="s">
        <v>29</v>
      </c>
      <c r="F149" s="148" t="s">
        <v>100</v>
      </c>
      <c r="G149" s="150" t="s">
        <v>76</v>
      </c>
      <c r="H149" s="150" t="s">
        <v>22</v>
      </c>
      <c r="I149" s="27" t="s">
        <v>139</v>
      </c>
      <c r="J149" s="26" t="s">
        <v>82</v>
      </c>
      <c r="K149" s="242">
        <v>10</v>
      </c>
      <c r="L149" s="345"/>
    </row>
    <row r="150" spans="1:14" s="73" customFormat="1" ht="14.25" x14ac:dyDescent="0.2">
      <c r="A150" s="66"/>
      <c r="B150" s="224" t="s">
        <v>18</v>
      </c>
      <c r="C150" s="225">
        <v>992</v>
      </c>
      <c r="D150" s="109" t="s">
        <v>31</v>
      </c>
      <c r="E150" s="109" t="s">
        <v>23</v>
      </c>
      <c r="F150" s="226"/>
      <c r="G150" s="227"/>
      <c r="H150" s="227"/>
      <c r="I150" s="108"/>
      <c r="J150" s="109"/>
      <c r="K150" s="249">
        <f>K151</f>
        <v>7284</v>
      </c>
      <c r="L150" s="347"/>
      <c r="M150" s="185"/>
      <c r="N150" s="185"/>
    </row>
    <row r="151" spans="1:14" x14ac:dyDescent="0.25">
      <c r="A151" s="36"/>
      <c r="B151" s="158" t="s">
        <v>19</v>
      </c>
      <c r="C151" s="159">
        <v>992</v>
      </c>
      <c r="D151" s="26" t="s">
        <v>31</v>
      </c>
      <c r="E151" s="26" t="s">
        <v>22</v>
      </c>
      <c r="F151" s="148"/>
      <c r="G151" s="150"/>
      <c r="H151" s="150"/>
      <c r="I151" s="27"/>
      <c r="J151" s="26"/>
      <c r="K151" s="242">
        <f>K152</f>
        <v>7284</v>
      </c>
      <c r="L151" s="345"/>
    </row>
    <row r="152" spans="1:14" ht="30" x14ac:dyDescent="0.25">
      <c r="A152" s="36"/>
      <c r="B152" s="228" t="s">
        <v>283</v>
      </c>
      <c r="C152" s="159">
        <v>992</v>
      </c>
      <c r="D152" s="26" t="s">
        <v>31</v>
      </c>
      <c r="E152" s="26" t="s">
        <v>22</v>
      </c>
      <c r="F152" s="148" t="s">
        <v>28</v>
      </c>
      <c r="G152" s="150" t="s">
        <v>67</v>
      </c>
      <c r="H152" s="150" t="s">
        <v>23</v>
      </c>
      <c r="I152" s="27" t="s">
        <v>134</v>
      </c>
      <c r="J152" s="26"/>
      <c r="K152" s="242">
        <f>K153</f>
        <v>7284</v>
      </c>
      <c r="L152" s="345"/>
    </row>
    <row r="153" spans="1:14" ht="18" customHeight="1" x14ac:dyDescent="0.25">
      <c r="A153" s="36"/>
      <c r="B153" s="158" t="s">
        <v>176</v>
      </c>
      <c r="C153" s="159">
        <v>992</v>
      </c>
      <c r="D153" s="26" t="s">
        <v>31</v>
      </c>
      <c r="E153" s="26" t="s">
        <v>22</v>
      </c>
      <c r="F153" s="148" t="s">
        <v>28</v>
      </c>
      <c r="G153" s="150" t="s">
        <v>76</v>
      </c>
      <c r="H153" s="150" t="s">
        <v>23</v>
      </c>
      <c r="I153" s="27" t="s">
        <v>134</v>
      </c>
      <c r="J153" s="26"/>
      <c r="K153" s="242">
        <f>K154+K161</f>
        <v>7284</v>
      </c>
      <c r="L153" s="345"/>
    </row>
    <row r="154" spans="1:14" x14ac:dyDescent="0.25">
      <c r="A154" s="36"/>
      <c r="B154" s="158" t="s">
        <v>114</v>
      </c>
      <c r="C154" s="159">
        <v>992</v>
      </c>
      <c r="D154" s="26" t="s">
        <v>31</v>
      </c>
      <c r="E154" s="26" t="s">
        <v>22</v>
      </c>
      <c r="F154" s="148" t="s">
        <v>28</v>
      </c>
      <c r="G154" s="150" t="s">
        <v>76</v>
      </c>
      <c r="H154" s="150" t="s">
        <v>30</v>
      </c>
      <c r="I154" s="27" t="s">
        <v>134</v>
      </c>
      <c r="J154" s="26"/>
      <c r="K154" s="242">
        <f>K158+K155+K159</f>
        <v>7264</v>
      </c>
      <c r="L154" s="345"/>
    </row>
    <row r="155" spans="1:14" ht="48" customHeight="1" x14ac:dyDescent="0.25">
      <c r="A155" s="36"/>
      <c r="B155" s="158" t="s">
        <v>298</v>
      </c>
      <c r="C155" s="159">
        <v>992</v>
      </c>
      <c r="D155" s="26" t="s">
        <v>31</v>
      </c>
      <c r="E155" s="26" t="s">
        <v>22</v>
      </c>
      <c r="F155" s="148" t="s">
        <v>28</v>
      </c>
      <c r="G155" s="150" t="s">
        <v>76</v>
      </c>
      <c r="H155" s="150" t="s">
        <v>30</v>
      </c>
      <c r="I155" s="27" t="s">
        <v>293</v>
      </c>
      <c r="J155" s="26"/>
      <c r="K155" s="242">
        <f>K156</f>
        <v>2174</v>
      </c>
      <c r="L155" s="345"/>
    </row>
    <row r="156" spans="1:14" x14ac:dyDescent="0.25">
      <c r="A156" s="36"/>
      <c r="B156" s="158" t="s">
        <v>292</v>
      </c>
      <c r="C156" s="159">
        <v>992</v>
      </c>
      <c r="D156" s="26" t="s">
        <v>31</v>
      </c>
      <c r="E156" s="26" t="s">
        <v>22</v>
      </c>
      <c r="F156" s="148" t="s">
        <v>28</v>
      </c>
      <c r="G156" s="150" t="s">
        <v>76</v>
      </c>
      <c r="H156" s="150" t="s">
        <v>30</v>
      </c>
      <c r="I156" s="27" t="s">
        <v>293</v>
      </c>
      <c r="J156" s="26" t="s">
        <v>113</v>
      </c>
      <c r="K156" s="242">
        <v>2174</v>
      </c>
      <c r="L156" s="345"/>
    </row>
    <row r="157" spans="1:14" ht="35.25" customHeight="1" x14ac:dyDescent="0.25">
      <c r="A157" s="36"/>
      <c r="B157" s="286" t="s">
        <v>177</v>
      </c>
      <c r="C157" s="38">
        <v>992</v>
      </c>
      <c r="D157" s="39" t="s">
        <v>31</v>
      </c>
      <c r="E157" s="39" t="s">
        <v>22</v>
      </c>
      <c r="F157" s="40" t="s">
        <v>28</v>
      </c>
      <c r="G157" s="41" t="s">
        <v>76</v>
      </c>
      <c r="H157" s="41" t="s">
        <v>30</v>
      </c>
      <c r="I157" s="42" t="s">
        <v>136</v>
      </c>
      <c r="J157" s="39"/>
      <c r="K157" s="242">
        <f>K158</f>
        <v>4920</v>
      </c>
    </row>
    <row r="158" spans="1:14" ht="30" x14ac:dyDescent="0.25">
      <c r="A158" s="36"/>
      <c r="B158" s="43" t="s">
        <v>112</v>
      </c>
      <c r="C158" s="38">
        <v>992</v>
      </c>
      <c r="D158" s="39" t="s">
        <v>31</v>
      </c>
      <c r="E158" s="39" t="s">
        <v>22</v>
      </c>
      <c r="F158" s="40" t="s">
        <v>28</v>
      </c>
      <c r="G158" s="41" t="s">
        <v>76</v>
      </c>
      <c r="H158" s="41" t="s">
        <v>30</v>
      </c>
      <c r="I158" s="42" t="s">
        <v>136</v>
      </c>
      <c r="J158" s="39" t="s">
        <v>113</v>
      </c>
      <c r="K158" s="242">
        <f>4920</f>
        <v>4920</v>
      </c>
    </row>
    <row r="159" spans="1:14" ht="30" x14ac:dyDescent="0.25">
      <c r="A159" s="36"/>
      <c r="B159" s="286" t="s">
        <v>177</v>
      </c>
      <c r="C159" s="38">
        <v>992</v>
      </c>
      <c r="D159" s="231" t="s">
        <v>31</v>
      </c>
      <c r="E159" s="231" t="s">
        <v>22</v>
      </c>
      <c r="F159" s="40" t="s">
        <v>28</v>
      </c>
      <c r="G159" s="41" t="s">
        <v>76</v>
      </c>
      <c r="H159" s="41" t="s">
        <v>30</v>
      </c>
      <c r="I159" s="42" t="s">
        <v>358</v>
      </c>
      <c r="J159" s="231"/>
      <c r="K159" s="242">
        <f>K160</f>
        <v>170</v>
      </c>
    </row>
    <row r="160" spans="1:14" ht="30" x14ac:dyDescent="0.25">
      <c r="A160" s="36"/>
      <c r="B160" s="43" t="s">
        <v>112</v>
      </c>
      <c r="C160" s="38">
        <v>992</v>
      </c>
      <c r="D160" s="231" t="s">
        <v>31</v>
      </c>
      <c r="E160" s="231" t="s">
        <v>22</v>
      </c>
      <c r="F160" s="40" t="s">
        <v>28</v>
      </c>
      <c r="G160" s="41" t="s">
        <v>76</v>
      </c>
      <c r="H160" s="41" t="s">
        <v>30</v>
      </c>
      <c r="I160" s="42" t="s">
        <v>358</v>
      </c>
      <c r="J160" s="231" t="s">
        <v>113</v>
      </c>
      <c r="K160" s="242">
        <v>170</v>
      </c>
    </row>
    <row r="161" spans="1:14" x14ac:dyDescent="0.25">
      <c r="A161" s="36"/>
      <c r="B161" s="77" t="s">
        <v>115</v>
      </c>
      <c r="C161" s="38">
        <v>992</v>
      </c>
      <c r="D161" s="39" t="s">
        <v>31</v>
      </c>
      <c r="E161" s="39" t="s">
        <v>22</v>
      </c>
      <c r="F161" s="40" t="s">
        <v>28</v>
      </c>
      <c r="G161" s="41" t="s">
        <v>76</v>
      </c>
      <c r="H161" s="41" t="s">
        <v>31</v>
      </c>
      <c r="I161" s="42" t="s">
        <v>134</v>
      </c>
      <c r="J161" s="39"/>
      <c r="K161" s="242">
        <f>K162</f>
        <v>20</v>
      </c>
    </row>
    <row r="162" spans="1:14" x14ac:dyDescent="0.25">
      <c r="A162" s="36"/>
      <c r="B162" s="83" t="s">
        <v>178</v>
      </c>
      <c r="C162" s="38">
        <v>992</v>
      </c>
      <c r="D162" s="39" t="s">
        <v>31</v>
      </c>
      <c r="E162" s="39" t="s">
        <v>22</v>
      </c>
      <c r="F162" s="40" t="s">
        <v>28</v>
      </c>
      <c r="G162" s="41" t="s">
        <v>76</v>
      </c>
      <c r="H162" s="41" t="s">
        <v>31</v>
      </c>
      <c r="I162" s="42" t="s">
        <v>137</v>
      </c>
      <c r="J162" s="39"/>
      <c r="K162" s="242">
        <f>K163</f>
        <v>20</v>
      </c>
    </row>
    <row r="163" spans="1:14" ht="30" x14ac:dyDescent="0.25">
      <c r="A163" s="36"/>
      <c r="B163" s="83" t="s">
        <v>81</v>
      </c>
      <c r="C163" s="38">
        <v>992</v>
      </c>
      <c r="D163" s="39" t="s">
        <v>31</v>
      </c>
      <c r="E163" s="39" t="s">
        <v>22</v>
      </c>
      <c r="F163" s="40" t="s">
        <v>28</v>
      </c>
      <c r="G163" s="41" t="s">
        <v>76</v>
      </c>
      <c r="H163" s="41" t="s">
        <v>31</v>
      </c>
      <c r="I163" s="42" t="s">
        <v>137</v>
      </c>
      <c r="J163" s="39" t="s">
        <v>82</v>
      </c>
      <c r="K163" s="242">
        <v>20</v>
      </c>
    </row>
    <row r="164" spans="1:14" s="73" customFormat="1" x14ac:dyDescent="0.25">
      <c r="A164" s="66"/>
      <c r="B164" s="81" t="s">
        <v>38</v>
      </c>
      <c r="C164" s="68">
        <v>992</v>
      </c>
      <c r="D164" s="69">
        <v>10</v>
      </c>
      <c r="E164" s="69" t="s">
        <v>23</v>
      </c>
      <c r="F164" s="70"/>
      <c r="G164" s="71"/>
      <c r="H164" s="41"/>
      <c r="I164" s="72"/>
      <c r="J164" s="69"/>
      <c r="K164" s="249">
        <f>K165+K170</f>
        <v>560</v>
      </c>
      <c r="L164" s="189"/>
      <c r="M164" s="185"/>
      <c r="N164" s="185"/>
    </row>
    <row r="165" spans="1:14" x14ac:dyDescent="0.25">
      <c r="A165" s="36"/>
      <c r="B165" s="291" t="s">
        <v>39</v>
      </c>
      <c r="C165" s="38">
        <v>992</v>
      </c>
      <c r="D165" s="231">
        <v>10</v>
      </c>
      <c r="E165" s="231" t="s">
        <v>22</v>
      </c>
      <c r="F165" s="40"/>
      <c r="G165" s="41"/>
      <c r="H165" s="41"/>
      <c r="I165" s="42"/>
      <c r="J165" s="231"/>
      <c r="K165" s="242">
        <f>K169</f>
        <v>530</v>
      </c>
    </row>
    <row r="166" spans="1:14" x14ac:dyDescent="0.25">
      <c r="A166" s="36"/>
      <c r="B166" s="77" t="s">
        <v>59</v>
      </c>
      <c r="C166" s="38">
        <v>992</v>
      </c>
      <c r="D166" s="39">
        <v>10</v>
      </c>
      <c r="E166" s="39" t="s">
        <v>22</v>
      </c>
      <c r="F166" s="40" t="s">
        <v>80</v>
      </c>
      <c r="G166" s="41" t="s">
        <v>67</v>
      </c>
      <c r="H166" s="41" t="s">
        <v>23</v>
      </c>
      <c r="I166" s="42" t="s">
        <v>134</v>
      </c>
      <c r="J166" s="39"/>
      <c r="K166" s="242">
        <f>K169</f>
        <v>530</v>
      </c>
    </row>
    <row r="167" spans="1:14" ht="30" x14ac:dyDescent="0.25">
      <c r="A167" s="36"/>
      <c r="B167" s="77" t="s">
        <v>49</v>
      </c>
      <c r="C167" s="38">
        <v>992</v>
      </c>
      <c r="D167" s="39">
        <v>10</v>
      </c>
      <c r="E167" s="39" t="s">
        <v>22</v>
      </c>
      <c r="F167" s="40" t="s">
        <v>80</v>
      </c>
      <c r="G167" s="41" t="s">
        <v>92</v>
      </c>
      <c r="H167" s="41" t="s">
        <v>23</v>
      </c>
      <c r="I167" s="42" t="s">
        <v>134</v>
      </c>
      <c r="J167" s="39"/>
      <c r="K167" s="242">
        <f>K169</f>
        <v>530</v>
      </c>
    </row>
    <row r="168" spans="1:14" x14ac:dyDescent="0.25">
      <c r="A168" s="36"/>
      <c r="B168" s="77" t="s">
        <v>116</v>
      </c>
      <c r="C168" s="38">
        <v>992</v>
      </c>
      <c r="D168" s="39">
        <v>10</v>
      </c>
      <c r="E168" s="39" t="s">
        <v>22</v>
      </c>
      <c r="F168" s="40" t="s">
        <v>80</v>
      </c>
      <c r="G168" s="41" t="s">
        <v>92</v>
      </c>
      <c r="H168" s="41" t="s">
        <v>23</v>
      </c>
      <c r="I168" s="42" t="s">
        <v>151</v>
      </c>
      <c r="J168" s="39"/>
      <c r="K168" s="242">
        <f>K169</f>
        <v>530</v>
      </c>
    </row>
    <row r="169" spans="1:14" x14ac:dyDescent="0.25">
      <c r="A169" s="36"/>
      <c r="B169" s="86" t="s">
        <v>117</v>
      </c>
      <c r="C169" s="38">
        <v>992</v>
      </c>
      <c r="D169" s="39">
        <v>10</v>
      </c>
      <c r="E169" s="39" t="s">
        <v>22</v>
      </c>
      <c r="F169" s="40" t="s">
        <v>80</v>
      </c>
      <c r="G169" s="41" t="s">
        <v>92</v>
      </c>
      <c r="H169" s="41" t="s">
        <v>23</v>
      </c>
      <c r="I169" s="42" t="s">
        <v>151</v>
      </c>
      <c r="J169" s="39" t="s">
        <v>118</v>
      </c>
      <c r="K169" s="242">
        <f>453.2+26.8+50</f>
        <v>530</v>
      </c>
    </row>
    <row r="170" spans="1:14" s="73" customFormat="1" ht="24" customHeight="1" x14ac:dyDescent="0.2">
      <c r="A170" s="66"/>
      <c r="B170" s="81" t="s">
        <v>119</v>
      </c>
      <c r="C170" s="68">
        <v>992</v>
      </c>
      <c r="D170" s="69" t="s">
        <v>100</v>
      </c>
      <c r="E170" s="69" t="s">
        <v>26</v>
      </c>
      <c r="F170" s="70"/>
      <c r="G170" s="71"/>
      <c r="H170" s="71"/>
      <c r="I170" s="72"/>
      <c r="J170" s="69"/>
      <c r="K170" s="249">
        <f>K174</f>
        <v>30</v>
      </c>
      <c r="L170" s="189"/>
      <c r="M170" s="185"/>
      <c r="N170" s="185"/>
    </row>
    <row r="171" spans="1:14" ht="52.5" customHeight="1" x14ac:dyDescent="0.25">
      <c r="A171" s="36"/>
      <c r="B171" s="43" t="s">
        <v>263</v>
      </c>
      <c r="C171" s="38">
        <v>992</v>
      </c>
      <c r="D171" s="39" t="s">
        <v>100</v>
      </c>
      <c r="E171" s="39" t="s">
        <v>26</v>
      </c>
      <c r="F171" s="40" t="s">
        <v>40</v>
      </c>
      <c r="G171" s="41" t="s">
        <v>67</v>
      </c>
      <c r="H171" s="41" t="s">
        <v>23</v>
      </c>
      <c r="I171" s="42" t="s">
        <v>134</v>
      </c>
      <c r="J171" s="39"/>
      <c r="K171" s="242">
        <f>K174</f>
        <v>30</v>
      </c>
    </row>
    <row r="172" spans="1:14" ht="29.25" customHeight="1" x14ac:dyDescent="0.25">
      <c r="A172" s="36"/>
      <c r="B172" s="43" t="s">
        <v>168</v>
      </c>
      <c r="C172" s="38">
        <v>992</v>
      </c>
      <c r="D172" s="39" t="s">
        <v>100</v>
      </c>
      <c r="E172" s="39" t="s">
        <v>26</v>
      </c>
      <c r="F172" s="40" t="s">
        <v>40</v>
      </c>
      <c r="G172" s="41" t="s">
        <v>76</v>
      </c>
      <c r="H172" s="41" t="s">
        <v>23</v>
      </c>
      <c r="I172" s="42" t="s">
        <v>134</v>
      </c>
      <c r="J172" s="39"/>
      <c r="K172" s="242">
        <f>K174</f>
        <v>30</v>
      </c>
    </row>
    <row r="173" spans="1:14" ht="31.5" customHeight="1" x14ac:dyDescent="0.25">
      <c r="A173" s="36"/>
      <c r="B173" s="43" t="s">
        <v>168</v>
      </c>
      <c r="C173" s="38">
        <v>992</v>
      </c>
      <c r="D173" s="39" t="s">
        <v>100</v>
      </c>
      <c r="E173" s="39" t="s">
        <v>26</v>
      </c>
      <c r="F173" s="40" t="s">
        <v>40</v>
      </c>
      <c r="G173" s="41" t="s">
        <v>76</v>
      </c>
      <c r="H173" s="41" t="s">
        <v>23</v>
      </c>
      <c r="I173" s="42" t="s">
        <v>163</v>
      </c>
      <c r="J173" s="39"/>
      <c r="K173" s="242">
        <f>K174</f>
        <v>30</v>
      </c>
    </row>
    <row r="174" spans="1:14" ht="30" x14ac:dyDescent="0.25">
      <c r="A174" s="36"/>
      <c r="B174" s="43" t="s">
        <v>112</v>
      </c>
      <c r="C174" s="38">
        <v>992</v>
      </c>
      <c r="D174" s="39" t="s">
        <v>100</v>
      </c>
      <c r="E174" s="39" t="s">
        <v>26</v>
      </c>
      <c r="F174" s="40" t="s">
        <v>40</v>
      </c>
      <c r="G174" s="41" t="s">
        <v>76</v>
      </c>
      <c r="H174" s="41" t="s">
        <v>23</v>
      </c>
      <c r="I174" s="42" t="s">
        <v>163</v>
      </c>
      <c r="J174" s="39" t="s">
        <v>113</v>
      </c>
      <c r="K174" s="242">
        <f>20+10</f>
        <v>30</v>
      </c>
    </row>
    <row r="175" spans="1:14" s="73" customFormat="1" x14ac:dyDescent="0.25">
      <c r="A175" s="66"/>
      <c r="B175" s="81" t="s">
        <v>206</v>
      </c>
      <c r="C175" s="68">
        <v>992</v>
      </c>
      <c r="D175" s="69">
        <v>11</v>
      </c>
      <c r="E175" s="69" t="s">
        <v>23</v>
      </c>
      <c r="F175" s="70"/>
      <c r="G175" s="71"/>
      <c r="H175" s="41"/>
      <c r="I175" s="72"/>
      <c r="J175" s="69"/>
      <c r="K175" s="249">
        <f>K176</f>
        <v>267.39999999999998</v>
      </c>
      <c r="L175" s="189"/>
      <c r="M175" s="185"/>
      <c r="N175" s="185"/>
    </row>
    <row r="176" spans="1:14" x14ac:dyDescent="0.25">
      <c r="A176" s="36"/>
      <c r="B176" s="43" t="s">
        <v>43</v>
      </c>
      <c r="C176" s="38">
        <v>992</v>
      </c>
      <c r="D176" s="231">
        <v>11</v>
      </c>
      <c r="E176" s="231" t="s">
        <v>24</v>
      </c>
      <c r="F176" s="40" t="s">
        <v>31</v>
      </c>
      <c r="G176" s="41" t="s">
        <v>76</v>
      </c>
      <c r="H176" s="41" t="s">
        <v>23</v>
      </c>
      <c r="I176" s="42" t="s">
        <v>134</v>
      </c>
      <c r="J176" s="231"/>
      <c r="K176" s="242">
        <f>K177</f>
        <v>267.39999999999998</v>
      </c>
    </row>
    <row r="177" spans="1:14" ht="30" x14ac:dyDescent="0.25">
      <c r="A177" s="36"/>
      <c r="B177" s="43" t="s">
        <v>233</v>
      </c>
      <c r="C177" s="38">
        <v>992</v>
      </c>
      <c r="D177" s="39">
        <v>11</v>
      </c>
      <c r="E177" s="39" t="s">
        <v>24</v>
      </c>
      <c r="F177" s="40" t="s">
        <v>31</v>
      </c>
      <c r="G177" s="41" t="s">
        <v>76</v>
      </c>
      <c r="H177" s="41" t="s">
        <v>23</v>
      </c>
      <c r="I177" s="42" t="s">
        <v>134</v>
      </c>
      <c r="J177" s="39"/>
      <c r="K177" s="242">
        <f>K178</f>
        <v>267.39999999999998</v>
      </c>
    </row>
    <row r="178" spans="1:14" x14ac:dyDescent="0.25">
      <c r="A178" s="36"/>
      <c r="B178" s="43" t="s">
        <v>208</v>
      </c>
      <c r="C178" s="38">
        <v>992</v>
      </c>
      <c r="D178" s="39" t="s">
        <v>42</v>
      </c>
      <c r="E178" s="39" t="s">
        <v>24</v>
      </c>
      <c r="F178" s="40" t="s">
        <v>31</v>
      </c>
      <c r="G178" s="41" t="s">
        <v>76</v>
      </c>
      <c r="H178" s="41" t="s">
        <v>23</v>
      </c>
      <c r="I178" s="42" t="s">
        <v>134</v>
      </c>
      <c r="J178" s="39"/>
      <c r="K178" s="242">
        <f>K179</f>
        <v>267.39999999999998</v>
      </c>
    </row>
    <row r="179" spans="1:14" x14ac:dyDescent="0.25">
      <c r="A179" s="36"/>
      <c r="B179" s="77" t="s">
        <v>120</v>
      </c>
      <c r="C179" s="38">
        <v>992</v>
      </c>
      <c r="D179" s="39" t="s">
        <v>42</v>
      </c>
      <c r="E179" s="39" t="s">
        <v>24</v>
      </c>
      <c r="F179" s="40" t="s">
        <v>31</v>
      </c>
      <c r="G179" s="41" t="s">
        <v>76</v>
      </c>
      <c r="H179" s="41" t="s">
        <v>26</v>
      </c>
      <c r="I179" s="42" t="s">
        <v>138</v>
      </c>
      <c r="J179" s="39"/>
      <c r="K179" s="242">
        <f>K180</f>
        <v>267.39999999999998</v>
      </c>
    </row>
    <row r="180" spans="1:14" ht="60" x14ac:dyDescent="0.25">
      <c r="A180" s="36"/>
      <c r="B180" s="77" t="s">
        <v>77</v>
      </c>
      <c r="C180" s="38">
        <v>992</v>
      </c>
      <c r="D180" s="39" t="s">
        <v>42</v>
      </c>
      <c r="E180" s="39" t="s">
        <v>24</v>
      </c>
      <c r="F180" s="40" t="s">
        <v>31</v>
      </c>
      <c r="G180" s="41" t="s">
        <v>76</v>
      </c>
      <c r="H180" s="41" t="s">
        <v>26</v>
      </c>
      <c r="I180" s="42" t="s">
        <v>138</v>
      </c>
      <c r="J180" s="39" t="s">
        <v>78</v>
      </c>
      <c r="K180" s="242">
        <f>207.4+60</f>
        <v>267.39999999999998</v>
      </c>
    </row>
    <row r="181" spans="1:14" s="73" customFormat="1" ht="24" customHeight="1" x14ac:dyDescent="0.2">
      <c r="A181" s="66"/>
      <c r="B181" s="81" t="s">
        <v>44</v>
      </c>
      <c r="C181" s="68">
        <v>992</v>
      </c>
      <c r="D181" s="69" t="s">
        <v>40</v>
      </c>
      <c r="E181" s="69" t="s">
        <v>23</v>
      </c>
      <c r="F181" s="70"/>
      <c r="G181" s="71"/>
      <c r="H181" s="71"/>
      <c r="I181" s="72"/>
      <c r="J181" s="69"/>
      <c r="K181" s="249">
        <f>K186</f>
        <v>100</v>
      </c>
      <c r="L181" s="189"/>
      <c r="M181" s="185"/>
      <c r="N181" s="185"/>
    </row>
    <row r="182" spans="1:14" x14ac:dyDescent="0.25">
      <c r="A182" s="36"/>
      <c r="B182" s="338" t="s">
        <v>45</v>
      </c>
      <c r="C182" s="339">
        <v>992</v>
      </c>
      <c r="D182" s="340" t="s">
        <v>40</v>
      </c>
      <c r="E182" s="340" t="s">
        <v>24</v>
      </c>
      <c r="F182" s="341"/>
      <c r="G182" s="342"/>
      <c r="H182" s="342"/>
      <c r="I182" s="343"/>
      <c r="J182" s="340"/>
      <c r="K182" s="344">
        <f>K186</f>
        <v>100</v>
      </c>
    </row>
    <row r="183" spans="1:14" ht="30" x14ac:dyDescent="0.25">
      <c r="A183" s="36"/>
      <c r="B183" s="83" t="s">
        <v>276</v>
      </c>
      <c r="C183" s="38">
        <v>992</v>
      </c>
      <c r="D183" s="39" t="s">
        <v>40</v>
      </c>
      <c r="E183" s="39" t="s">
        <v>24</v>
      </c>
      <c r="F183" s="40" t="s">
        <v>101</v>
      </c>
      <c r="G183" s="41" t="s">
        <v>67</v>
      </c>
      <c r="H183" s="41" t="s">
        <v>23</v>
      </c>
      <c r="I183" s="42" t="s">
        <v>134</v>
      </c>
      <c r="J183" s="39"/>
      <c r="K183" s="242">
        <f>K186</f>
        <v>100</v>
      </c>
    </row>
    <row r="184" spans="1:14" ht="30" customHeight="1" x14ac:dyDescent="0.25">
      <c r="A184" s="36"/>
      <c r="B184" s="43" t="s">
        <v>121</v>
      </c>
      <c r="C184" s="38">
        <v>992</v>
      </c>
      <c r="D184" s="39" t="s">
        <v>40</v>
      </c>
      <c r="E184" s="39" t="s">
        <v>24</v>
      </c>
      <c r="F184" s="40" t="s">
        <v>101</v>
      </c>
      <c r="G184" s="41" t="s">
        <v>76</v>
      </c>
      <c r="H184" s="41" t="s">
        <v>23</v>
      </c>
      <c r="I184" s="42" t="s">
        <v>134</v>
      </c>
      <c r="J184" s="39"/>
      <c r="K184" s="242">
        <f>K185</f>
        <v>100</v>
      </c>
    </row>
    <row r="185" spans="1:14" x14ac:dyDescent="0.25">
      <c r="A185" s="36"/>
      <c r="B185" s="77" t="s">
        <v>58</v>
      </c>
      <c r="C185" s="38">
        <v>992</v>
      </c>
      <c r="D185" s="39" t="s">
        <v>40</v>
      </c>
      <c r="E185" s="39" t="s">
        <v>24</v>
      </c>
      <c r="F185" s="40" t="s">
        <v>101</v>
      </c>
      <c r="G185" s="41" t="s">
        <v>76</v>
      </c>
      <c r="H185" s="41" t="s">
        <v>23</v>
      </c>
      <c r="I185" s="42" t="s">
        <v>141</v>
      </c>
      <c r="J185" s="39"/>
      <c r="K185" s="242">
        <f>K186</f>
        <v>100</v>
      </c>
    </row>
    <row r="186" spans="1:14" ht="30" x14ac:dyDescent="0.25">
      <c r="A186" s="36"/>
      <c r="B186" s="83" t="s">
        <v>81</v>
      </c>
      <c r="C186" s="38">
        <v>992</v>
      </c>
      <c r="D186" s="39" t="s">
        <v>40</v>
      </c>
      <c r="E186" s="39" t="s">
        <v>24</v>
      </c>
      <c r="F186" s="40" t="s">
        <v>101</v>
      </c>
      <c r="G186" s="41" t="s">
        <v>76</v>
      </c>
      <c r="H186" s="41" t="s">
        <v>23</v>
      </c>
      <c r="I186" s="42" t="s">
        <v>141</v>
      </c>
      <c r="J186" s="39" t="s">
        <v>82</v>
      </c>
      <c r="K186" s="242">
        <f>150-50</f>
        <v>100</v>
      </c>
    </row>
    <row r="187" spans="1:14" x14ac:dyDescent="0.25">
      <c r="A187" s="36"/>
      <c r="B187" s="319" t="s">
        <v>340</v>
      </c>
      <c r="C187" s="68">
        <v>992</v>
      </c>
      <c r="D187" s="69" t="s">
        <v>41</v>
      </c>
      <c r="E187" s="69" t="s">
        <v>23</v>
      </c>
      <c r="F187" s="70"/>
      <c r="G187" s="71"/>
      <c r="H187" s="71"/>
      <c r="I187" s="72"/>
      <c r="J187" s="69"/>
      <c r="K187" s="249">
        <f>K192</f>
        <v>1</v>
      </c>
    </row>
    <row r="188" spans="1:14" ht="30" x14ac:dyDescent="0.25">
      <c r="A188" s="36"/>
      <c r="B188" s="354" t="s">
        <v>341</v>
      </c>
      <c r="C188" s="339">
        <v>992</v>
      </c>
      <c r="D188" s="340" t="s">
        <v>41</v>
      </c>
      <c r="E188" s="340" t="s">
        <v>22</v>
      </c>
      <c r="F188" s="341"/>
      <c r="G188" s="342"/>
      <c r="H188" s="342"/>
      <c r="I188" s="343"/>
      <c r="J188" s="340"/>
      <c r="K188" s="344">
        <f>K191</f>
        <v>1</v>
      </c>
    </row>
    <row r="189" spans="1:14" x14ac:dyDescent="0.25">
      <c r="A189" s="36"/>
      <c r="B189" s="83" t="s">
        <v>342</v>
      </c>
      <c r="C189" s="38">
        <v>992</v>
      </c>
      <c r="D189" s="231" t="s">
        <v>41</v>
      </c>
      <c r="E189" s="231" t="s">
        <v>22</v>
      </c>
      <c r="F189" s="40" t="s">
        <v>343</v>
      </c>
      <c r="G189" s="41" t="s">
        <v>67</v>
      </c>
      <c r="H189" s="41" t="s">
        <v>23</v>
      </c>
      <c r="I189" s="42" t="s">
        <v>134</v>
      </c>
      <c r="J189" s="231"/>
      <c r="K189" s="242">
        <f>K192</f>
        <v>1</v>
      </c>
    </row>
    <row r="190" spans="1:14" ht="30" x14ac:dyDescent="0.25">
      <c r="A190" s="36"/>
      <c r="B190" s="83" t="s">
        <v>344</v>
      </c>
      <c r="C190" s="38">
        <v>992</v>
      </c>
      <c r="D190" s="231" t="s">
        <v>41</v>
      </c>
      <c r="E190" s="231" t="s">
        <v>22</v>
      </c>
      <c r="F190" s="40" t="s">
        <v>343</v>
      </c>
      <c r="G190" s="41" t="s">
        <v>69</v>
      </c>
      <c r="H190" s="41" t="s">
        <v>23</v>
      </c>
      <c r="I190" s="42" t="s">
        <v>134</v>
      </c>
      <c r="J190" s="231"/>
      <c r="K190" s="242">
        <f>K191</f>
        <v>1</v>
      </c>
    </row>
    <row r="191" spans="1:14" x14ac:dyDescent="0.25">
      <c r="A191" s="36"/>
      <c r="B191" s="83" t="s">
        <v>345</v>
      </c>
      <c r="C191" s="38">
        <v>992</v>
      </c>
      <c r="D191" s="231" t="s">
        <v>41</v>
      </c>
      <c r="E191" s="231" t="s">
        <v>22</v>
      </c>
      <c r="F191" s="40" t="s">
        <v>343</v>
      </c>
      <c r="G191" s="41" t="s">
        <v>69</v>
      </c>
      <c r="H191" s="41" t="s">
        <v>23</v>
      </c>
      <c r="I191" s="42" t="s">
        <v>346</v>
      </c>
      <c r="J191" s="231"/>
      <c r="K191" s="242">
        <f>K192</f>
        <v>1</v>
      </c>
    </row>
    <row r="192" spans="1:14" x14ac:dyDescent="0.25">
      <c r="A192" s="36"/>
      <c r="B192" s="83" t="s">
        <v>347</v>
      </c>
      <c r="C192" s="38">
        <v>992</v>
      </c>
      <c r="D192" s="231" t="s">
        <v>41</v>
      </c>
      <c r="E192" s="231" t="s">
        <v>22</v>
      </c>
      <c r="F192" s="40" t="s">
        <v>343</v>
      </c>
      <c r="G192" s="41" t="s">
        <v>69</v>
      </c>
      <c r="H192" s="41" t="s">
        <v>23</v>
      </c>
      <c r="I192" s="42" t="s">
        <v>346</v>
      </c>
      <c r="J192" s="231" t="s">
        <v>348</v>
      </c>
      <c r="K192" s="242">
        <v>1</v>
      </c>
    </row>
    <row r="193" spans="1:11" x14ac:dyDescent="0.25">
      <c r="A193" s="95"/>
      <c r="B193" s="96"/>
      <c r="C193" s="337"/>
      <c r="D193" s="87"/>
      <c r="E193" s="87"/>
      <c r="F193" s="87"/>
      <c r="G193" s="87"/>
      <c r="H193" s="87"/>
      <c r="I193" s="87"/>
      <c r="J193" s="87"/>
      <c r="K193" s="272"/>
    </row>
    <row r="194" spans="1:11" ht="18.75" x14ac:dyDescent="0.3">
      <c r="B194" s="380" t="s">
        <v>299</v>
      </c>
      <c r="C194" s="380"/>
      <c r="D194" s="380"/>
      <c r="E194" s="380"/>
      <c r="F194" s="380"/>
      <c r="G194" s="380"/>
      <c r="H194" s="380"/>
      <c r="I194" s="380"/>
      <c r="J194" s="380"/>
      <c r="K194" s="380"/>
    </row>
  </sheetData>
  <mergeCells count="15">
    <mergeCell ref="C7:K7"/>
    <mergeCell ref="C8:K8"/>
    <mergeCell ref="C9:K9"/>
    <mergeCell ref="A12:K12"/>
    <mergeCell ref="B194:K194"/>
    <mergeCell ref="A13:K13"/>
    <mergeCell ref="F15:I15"/>
    <mergeCell ref="F16:I16"/>
    <mergeCell ref="C11:K11"/>
    <mergeCell ref="F17:I17"/>
    <mergeCell ref="C1:K1"/>
    <mergeCell ref="C2:K2"/>
    <mergeCell ref="C3:K3"/>
    <mergeCell ref="C4:K4"/>
    <mergeCell ref="C6:K6"/>
  </mergeCells>
  <phoneticPr fontId="32" type="noConversion"/>
  <pageMargins left="0.70866141732283472" right="0.70866141732283472" top="0.31496062992125984" bottom="0.35433070866141736" header="0.31496062992125984" footer="0.31496062992125984"/>
  <pageSetup paperSize="9" scale="6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1"/>
  <sheetViews>
    <sheetView view="pageBreakPreview" zoomScale="60" zoomScaleNormal="80" workbookViewId="0">
      <selection activeCell="A14" sqref="A14:C14"/>
    </sheetView>
  </sheetViews>
  <sheetFormatPr defaultRowHeight="15" x14ac:dyDescent="0.25"/>
  <cols>
    <col min="1" max="1" width="33.42578125" customWidth="1"/>
    <col min="2" max="2" width="74.85546875" customWidth="1"/>
    <col min="3" max="3" width="32.5703125" customWidth="1"/>
    <col min="4" max="5" width="0" hidden="1" customWidth="1"/>
  </cols>
  <sheetData>
    <row r="2" spans="1:13" ht="15.75" x14ac:dyDescent="0.25">
      <c r="B2" s="218"/>
      <c r="C2" s="223" t="s">
        <v>205</v>
      </c>
    </row>
    <row r="3" spans="1:13" ht="15.75" x14ac:dyDescent="0.25">
      <c r="B3" s="218"/>
      <c r="C3" s="219" t="s">
        <v>0</v>
      </c>
    </row>
    <row r="4" spans="1:13" ht="15.75" x14ac:dyDescent="0.25">
      <c r="B4" s="218"/>
      <c r="C4" s="219" t="s">
        <v>1</v>
      </c>
    </row>
    <row r="5" spans="1:13" ht="15.75" x14ac:dyDescent="0.25">
      <c r="B5" s="218"/>
      <c r="C5" s="219" t="s">
        <v>2</v>
      </c>
    </row>
    <row r="6" spans="1:13" ht="30" x14ac:dyDescent="0.25">
      <c r="B6" s="218"/>
      <c r="C6" s="336" t="s">
        <v>360</v>
      </c>
    </row>
    <row r="7" spans="1:13" ht="15.75" x14ac:dyDescent="0.25">
      <c r="B7" s="218"/>
      <c r="C7" s="223" t="s">
        <v>287</v>
      </c>
    </row>
    <row r="8" spans="1:13" ht="15.75" x14ac:dyDescent="0.25">
      <c r="B8" s="218"/>
      <c r="C8" s="219" t="s">
        <v>0</v>
      </c>
      <c r="L8" s="220"/>
      <c r="M8" s="220"/>
    </row>
    <row r="9" spans="1:13" ht="15.75" x14ac:dyDescent="0.25">
      <c r="B9" s="218"/>
      <c r="C9" s="219" t="s">
        <v>1</v>
      </c>
    </row>
    <row r="10" spans="1:13" ht="15.75" x14ac:dyDescent="0.25">
      <c r="B10" s="218"/>
      <c r="C10" s="219" t="s">
        <v>2</v>
      </c>
    </row>
    <row r="11" spans="1:13" x14ac:dyDescent="0.25">
      <c r="B11" s="218"/>
      <c r="C11" s="327" t="s">
        <v>336</v>
      </c>
    </row>
    <row r="12" spans="1:13" ht="18.75" x14ac:dyDescent="0.3">
      <c r="A12" s="217"/>
    </row>
    <row r="13" spans="1:13" ht="4.5" customHeight="1" x14ac:dyDescent="0.3">
      <c r="A13" s="216"/>
      <c r="B13" s="215"/>
      <c r="C13" s="215"/>
    </row>
    <row r="14" spans="1:13" ht="46.5" customHeight="1" x14ac:dyDescent="0.25">
      <c r="A14" s="391" t="s">
        <v>303</v>
      </c>
      <c r="B14" s="392"/>
      <c r="C14" s="392"/>
    </row>
    <row r="15" spans="1:13" ht="18.75" x14ac:dyDescent="0.25">
      <c r="A15" s="392"/>
      <c r="B15" s="392"/>
      <c r="C15" s="392"/>
    </row>
    <row r="16" spans="1:13" ht="18.75" x14ac:dyDescent="0.25">
      <c r="B16" s="214"/>
      <c r="C16" s="213" t="s">
        <v>3</v>
      </c>
    </row>
    <row r="17" spans="1:7" ht="75" x14ac:dyDescent="0.25">
      <c r="A17" s="212" t="s">
        <v>196</v>
      </c>
      <c r="B17" s="212" t="s">
        <v>204</v>
      </c>
      <c r="C17" s="97" t="s">
        <v>158</v>
      </c>
      <c r="D17" s="44" t="s">
        <v>127</v>
      </c>
      <c r="E17" s="44" t="s">
        <v>126</v>
      </c>
    </row>
    <row r="18" spans="1:7" s="206" customFormat="1" ht="54.75" customHeight="1" x14ac:dyDescent="0.25">
      <c r="A18" s="211"/>
      <c r="B18" s="323" t="s">
        <v>203</v>
      </c>
      <c r="C18" s="262">
        <f>C33+C29+C22</f>
        <v>2620.1000000000058</v>
      </c>
      <c r="G18" s="210"/>
    </row>
    <row r="19" spans="1:7" ht="45" customHeight="1" x14ac:dyDescent="0.25">
      <c r="A19" s="276" t="s">
        <v>329</v>
      </c>
      <c r="B19" s="276" t="s">
        <v>202</v>
      </c>
      <c r="C19" s="262">
        <v>0</v>
      </c>
    </row>
    <row r="20" spans="1:7" ht="45" customHeight="1" x14ac:dyDescent="0.25">
      <c r="A20" s="275" t="s">
        <v>330</v>
      </c>
      <c r="B20" s="275" t="s">
        <v>264</v>
      </c>
      <c r="C20" s="293">
        <v>0</v>
      </c>
    </row>
    <row r="21" spans="1:7" ht="36" customHeight="1" x14ac:dyDescent="0.25">
      <c r="A21" s="275" t="s">
        <v>331</v>
      </c>
      <c r="B21" s="275" t="s">
        <v>265</v>
      </c>
      <c r="C21" s="294">
        <v>0</v>
      </c>
    </row>
    <row r="22" spans="1:7" ht="30" customHeight="1" x14ac:dyDescent="0.25">
      <c r="A22" s="209" t="s">
        <v>317</v>
      </c>
      <c r="B22" s="208" t="s">
        <v>318</v>
      </c>
      <c r="C22" s="293">
        <f>C23</f>
        <v>1500</v>
      </c>
    </row>
    <row r="23" spans="1:7" ht="43.5" customHeight="1" x14ac:dyDescent="0.25">
      <c r="A23" s="275" t="s">
        <v>319</v>
      </c>
      <c r="B23" s="204" t="s">
        <v>320</v>
      </c>
      <c r="C23" s="293">
        <f>C25</f>
        <v>1500</v>
      </c>
    </row>
    <row r="24" spans="1:7" ht="60" customHeight="1" x14ac:dyDescent="0.25">
      <c r="A24" s="275" t="s">
        <v>321</v>
      </c>
      <c r="B24" s="275" t="s">
        <v>322</v>
      </c>
      <c r="C24" s="294">
        <f>C25</f>
        <v>1500</v>
      </c>
    </row>
    <row r="25" spans="1:7" ht="57.75" customHeight="1" x14ac:dyDescent="0.25">
      <c r="A25" s="275" t="s">
        <v>323</v>
      </c>
      <c r="B25" s="275" t="s">
        <v>324</v>
      </c>
      <c r="C25" s="294">
        <v>1500</v>
      </c>
    </row>
    <row r="26" spans="1:7" ht="52.5" customHeight="1" x14ac:dyDescent="0.25">
      <c r="A26" s="275" t="s">
        <v>325</v>
      </c>
      <c r="B26" s="275" t="s">
        <v>326</v>
      </c>
      <c r="C26" s="294">
        <v>0</v>
      </c>
    </row>
    <row r="27" spans="1:7" ht="53.25" customHeight="1" x14ac:dyDescent="0.25">
      <c r="A27" s="207" t="s">
        <v>327</v>
      </c>
      <c r="B27" s="207" t="s">
        <v>328</v>
      </c>
      <c r="C27" s="295">
        <v>0</v>
      </c>
    </row>
    <row r="28" spans="1:7" s="206" customFormat="1" ht="36" customHeight="1" x14ac:dyDescent="0.25">
      <c r="A28" s="292" t="s">
        <v>309</v>
      </c>
      <c r="B28" s="277" t="s">
        <v>201</v>
      </c>
      <c r="C28" s="296">
        <f>C32+C36</f>
        <v>1120.1000000000058</v>
      </c>
    </row>
    <row r="29" spans="1:7" ht="30" customHeight="1" x14ac:dyDescent="0.25">
      <c r="A29" s="275" t="s">
        <v>309</v>
      </c>
      <c r="B29" s="275" t="s">
        <v>266</v>
      </c>
      <c r="C29" s="293">
        <f>C32</f>
        <v>-36353.199999999997</v>
      </c>
    </row>
    <row r="30" spans="1:7" ht="24.75" customHeight="1" x14ac:dyDescent="0.25">
      <c r="A30" s="275" t="s">
        <v>310</v>
      </c>
      <c r="B30" s="275" t="s">
        <v>235</v>
      </c>
      <c r="C30" s="297">
        <f>C32</f>
        <v>-36353.199999999997</v>
      </c>
    </row>
    <row r="31" spans="1:7" ht="24.75" customHeight="1" x14ac:dyDescent="0.25">
      <c r="A31" s="298" t="s">
        <v>311</v>
      </c>
      <c r="B31" s="275" t="s">
        <v>267</v>
      </c>
      <c r="C31" s="297">
        <f>C32</f>
        <v>-36353.199999999997</v>
      </c>
    </row>
    <row r="32" spans="1:7" ht="40.5" customHeight="1" x14ac:dyDescent="0.25">
      <c r="A32" s="300" t="s">
        <v>312</v>
      </c>
      <c r="B32" s="299" t="s">
        <v>200</v>
      </c>
      <c r="C32" s="297">
        <f>-34853.2-1500</f>
        <v>-36353.199999999997</v>
      </c>
    </row>
    <row r="33" spans="1:6" ht="24.75" customHeight="1" x14ac:dyDescent="0.25">
      <c r="A33" s="275" t="s">
        <v>313</v>
      </c>
      <c r="B33" s="275" t="s">
        <v>268</v>
      </c>
      <c r="C33" s="297">
        <f>C36</f>
        <v>37473.300000000003</v>
      </c>
    </row>
    <row r="34" spans="1:6" ht="24.75" customHeight="1" x14ac:dyDescent="0.25">
      <c r="A34" s="275" t="s">
        <v>314</v>
      </c>
      <c r="B34" s="275" t="s">
        <v>199</v>
      </c>
      <c r="C34" s="297">
        <f>C36</f>
        <v>37473.300000000003</v>
      </c>
    </row>
    <row r="35" spans="1:6" ht="24.75" customHeight="1" x14ac:dyDescent="0.25">
      <c r="A35" s="275" t="s">
        <v>315</v>
      </c>
      <c r="B35" s="275" t="s">
        <v>198</v>
      </c>
      <c r="C35" s="297">
        <f>C36</f>
        <v>37473.300000000003</v>
      </c>
    </row>
    <row r="36" spans="1:6" ht="39.75" customHeight="1" x14ac:dyDescent="0.25">
      <c r="A36" s="275" t="s">
        <v>316</v>
      </c>
      <c r="B36" s="275" t="s">
        <v>197</v>
      </c>
      <c r="C36" s="297">
        <f>прил._4!K17</f>
        <v>37473.300000000003</v>
      </c>
    </row>
    <row r="40" spans="1:6" ht="18.75" x14ac:dyDescent="0.3">
      <c r="A40" s="393" t="s">
        <v>306</v>
      </c>
      <c r="B40" s="394"/>
      <c r="C40" s="394"/>
      <c r="D40" s="203"/>
      <c r="E40" s="203"/>
      <c r="F40" s="203"/>
    </row>
    <row r="41" spans="1:6" ht="18.75" x14ac:dyDescent="0.25">
      <c r="C41" s="205"/>
    </row>
  </sheetData>
  <mergeCells count="3">
    <mergeCell ref="A14:C14"/>
    <mergeCell ref="A15:C15"/>
    <mergeCell ref="A40:C40"/>
  </mergeCells>
  <phoneticPr fontId="32" type="noConversion"/>
  <pageMargins left="0.70866141732283472" right="0.27559055118110237" top="0.31496062992125984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23" t="s">
        <v>210</v>
      </c>
    </row>
    <row r="2" spans="1:3" ht="15.75" x14ac:dyDescent="0.25">
      <c r="C2" s="223" t="s">
        <v>0</v>
      </c>
    </row>
    <row r="3" spans="1:3" ht="15.75" x14ac:dyDescent="0.25">
      <c r="C3" s="223" t="s">
        <v>1</v>
      </c>
    </row>
    <row r="4" spans="1:3" ht="15.75" x14ac:dyDescent="0.25">
      <c r="C4" s="223" t="s">
        <v>2</v>
      </c>
    </row>
    <row r="5" spans="1:3" x14ac:dyDescent="0.25">
      <c r="C5" s="235"/>
    </row>
    <row r="9" spans="1:3" ht="52.5" customHeight="1" x14ac:dyDescent="0.25">
      <c r="A9" s="363" t="s">
        <v>243</v>
      </c>
      <c r="B9" s="395"/>
      <c r="C9" s="395"/>
    </row>
    <row r="10" spans="1:3" ht="18.75" x14ac:dyDescent="0.3">
      <c r="A10" s="237"/>
    </row>
    <row r="11" spans="1:3" ht="18.75" x14ac:dyDescent="0.25">
      <c r="A11" s="236" t="s">
        <v>211</v>
      </c>
      <c r="B11" s="236" t="s">
        <v>212</v>
      </c>
      <c r="C11" s="236" t="s">
        <v>213</v>
      </c>
    </row>
    <row r="12" spans="1:3" ht="18.75" x14ac:dyDescent="0.25">
      <c r="A12" s="396" t="s">
        <v>214</v>
      </c>
      <c r="B12" s="397" t="s">
        <v>215</v>
      </c>
      <c r="C12" s="238" t="s">
        <v>216</v>
      </c>
    </row>
    <row r="13" spans="1:3" ht="18.75" x14ac:dyDescent="0.25">
      <c r="A13" s="396"/>
      <c r="B13" s="397"/>
      <c r="C13" s="238" t="s">
        <v>217</v>
      </c>
    </row>
    <row r="14" spans="1:3" ht="37.5" x14ac:dyDescent="0.25">
      <c r="A14" s="396"/>
      <c r="B14" s="397"/>
      <c r="C14" s="238" t="s">
        <v>218</v>
      </c>
    </row>
    <row r="15" spans="1:3" ht="18.75" x14ac:dyDescent="0.25">
      <c r="A15" s="396"/>
      <c r="B15" s="397"/>
      <c r="C15" s="238" t="s">
        <v>219</v>
      </c>
    </row>
    <row r="16" spans="1:3" ht="18.75" x14ac:dyDescent="0.25">
      <c r="A16" s="396"/>
      <c r="B16" s="397"/>
      <c r="C16" s="238" t="s">
        <v>220</v>
      </c>
    </row>
    <row r="17" spans="1:3" ht="18.75" x14ac:dyDescent="0.25">
      <c r="A17" s="396"/>
      <c r="B17" s="397"/>
      <c r="C17" s="238" t="s">
        <v>221</v>
      </c>
    </row>
    <row r="18" spans="1:3" ht="37.5" x14ac:dyDescent="0.25">
      <c r="A18" s="396"/>
      <c r="B18" s="397"/>
      <c r="C18" s="238" t="s">
        <v>222</v>
      </c>
    </row>
    <row r="19" spans="1:3" ht="37.5" x14ac:dyDescent="0.25">
      <c r="A19" s="396"/>
      <c r="B19" s="397"/>
      <c r="C19" s="238" t="s">
        <v>223</v>
      </c>
    </row>
    <row r="20" spans="1:3" ht="18.75" x14ac:dyDescent="0.25">
      <c r="A20" s="396" t="s">
        <v>224</v>
      </c>
      <c r="B20" s="397" t="s">
        <v>225</v>
      </c>
      <c r="C20" s="238" t="s">
        <v>216</v>
      </c>
    </row>
    <row r="21" spans="1:3" ht="18.75" x14ac:dyDescent="0.25">
      <c r="A21" s="396"/>
      <c r="B21" s="397"/>
      <c r="C21" s="238" t="s">
        <v>217</v>
      </c>
    </row>
    <row r="22" spans="1:3" ht="37.5" x14ac:dyDescent="0.25">
      <c r="A22" s="396"/>
      <c r="B22" s="397"/>
      <c r="C22" s="238" t="s">
        <v>218</v>
      </c>
    </row>
    <row r="23" spans="1:3" ht="18.75" x14ac:dyDescent="0.25">
      <c r="A23" s="396"/>
      <c r="B23" s="397"/>
      <c r="C23" s="238" t="s">
        <v>219</v>
      </c>
    </row>
    <row r="24" spans="1:3" ht="18.75" x14ac:dyDescent="0.25">
      <c r="A24" s="396"/>
      <c r="B24" s="397"/>
      <c r="C24" s="238" t="s">
        <v>220</v>
      </c>
    </row>
    <row r="25" spans="1:3" ht="18.75" x14ac:dyDescent="0.25">
      <c r="A25" s="396" t="s">
        <v>226</v>
      </c>
      <c r="B25" s="397" t="s">
        <v>227</v>
      </c>
      <c r="C25" s="238" t="s">
        <v>216</v>
      </c>
    </row>
    <row r="26" spans="1:3" ht="18.75" x14ac:dyDescent="0.25">
      <c r="A26" s="396"/>
      <c r="B26" s="397"/>
      <c r="C26" s="238" t="s">
        <v>217</v>
      </c>
    </row>
    <row r="27" spans="1:3" ht="37.5" x14ac:dyDescent="0.25">
      <c r="A27" s="396"/>
      <c r="B27" s="397"/>
      <c r="C27" s="238" t="s">
        <v>218</v>
      </c>
    </row>
    <row r="28" spans="1:3" ht="18.75" x14ac:dyDescent="0.25">
      <c r="A28" s="396"/>
      <c r="B28" s="397"/>
      <c r="C28" s="238" t="s">
        <v>219</v>
      </c>
    </row>
    <row r="29" spans="1:3" ht="18.75" x14ac:dyDescent="0.25">
      <c r="A29" s="396"/>
      <c r="B29" s="397"/>
      <c r="C29" s="238" t="s">
        <v>228</v>
      </c>
    </row>
    <row r="30" spans="1:3" ht="18.75" x14ac:dyDescent="0.25">
      <c r="A30" s="396"/>
      <c r="B30" s="397"/>
      <c r="C30" s="238" t="s">
        <v>229</v>
      </c>
    </row>
    <row r="31" spans="1:3" ht="75" x14ac:dyDescent="0.25">
      <c r="A31" s="239" t="s">
        <v>230</v>
      </c>
      <c r="B31" s="238" t="s">
        <v>231</v>
      </c>
      <c r="C31" s="238" t="s">
        <v>232</v>
      </c>
    </row>
    <row r="32" spans="1:3" ht="15.75" x14ac:dyDescent="0.25">
      <c r="A32" s="240"/>
    </row>
    <row r="33" spans="1:3" ht="18.75" x14ac:dyDescent="0.3">
      <c r="A33" s="393" t="s">
        <v>242</v>
      </c>
      <c r="B33" s="393"/>
      <c r="C33" s="393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 2</vt:lpstr>
      <vt:lpstr>прил3</vt:lpstr>
      <vt:lpstr>прил._4</vt:lpstr>
      <vt:lpstr>Прил 5</vt:lpstr>
      <vt:lpstr>Прил 10+</vt:lpstr>
      <vt:lpstr>'прил 2'!Область_печати</vt:lpstr>
      <vt:lpstr>прил._4!Область_печати</vt:lpstr>
      <vt:lpstr>прил3!Область_печати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Марина Анатольевна</cp:lastModifiedBy>
  <cp:lastPrinted>2022-11-16T15:15:51Z</cp:lastPrinted>
  <dcterms:created xsi:type="dcterms:W3CDTF">2010-11-10T14:00:24Z</dcterms:created>
  <dcterms:modified xsi:type="dcterms:W3CDTF">2022-11-29T08:07:01Z</dcterms:modified>
</cp:coreProperties>
</file>