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2020год\сессия июль\"/>
    </mc:Choice>
  </mc:AlternateContent>
  <bookViews>
    <workbookView xWindow="0" yWindow="0" windowWidth="11910" windowHeight="11400" tabRatio="849" firstSheet="4" activeTab="4"/>
  </bookViews>
  <sheets>
    <sheet name="Прил 1" sheetId="41" state="hidden" r:id="rId1"/>
    <sheet name="прил4" sheetId="6" state="hidden" r:id="rId2"/>
    <sheet name="прил.5" sheetId="40" state="hidden" r:id="rId3"/>
    <sheet name="прил._6" sheetId="24" state="hidden" r:id="rId4"/>
    <sheet name="Прил 8" sheetId="42" r:id="rId5"/>
  </sheets>
  <definedNames>
    <definedName name="_xlnm._FilterDatabase" localSheetId="3" hidden="1">прил._6!$A$11:$K$173</definedName>
    <definedName name="_xlnm._FilterDatabase" localSheetId="2" hidden="1">прил.5!$A$9:$AJ$137</definedName>
    <definedName name="_xlnm.Print_Area" localSheetId="0">'Прил 1'!$A$1:$F$33</definedName>
    <definedName name="_xlnm.Print_Area" localSheetId="4">'Прил 8'!$A$1:$J$26</definedName>
    <definedName name="_xlnm.Print_Area" localSheetId="3">прил._6!$A$1:$L$183</definedName>
    <definedName name="_xlnm.Print_Area" localSheetId="2">прил.5!$A$1:$H$141</definedName>
    <definedName name="_xlnm.Print_Area" localSheetId="1">прил4!$A$1:$F$46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42" l="1"/>
  <c r="E12" i="42"/>
  <c r="F12" i="42"/>
  <c r="F14" i="42"/>
  <c r="C12" i="42"/>
  <c r="C14" i="42"/>
  <c r="D14" i="42"/>
  <c r="E14" i="42"/>
  <c r="D17" i="42"/>
  <c r="E17" i="42"/>
  <c r="F17" i="42"/>
  <c r="C17" i="42"/>
  <c r="H127" i="40" l="1"/>
  <c r="C29" i="41" l="1"/>
  <c r="C11" i="41"/>
  <c r="K174" i="24" l="1"/>
  <c r="K175" i="24"/>
  <c r="K32" i="24" l="1"/>
  <c r="D33" i="6" l="1"/>
  <c r="K101" i="24" l="1"/>
  <c r="K73" i="24" l="1"/>
  <c r="K72" i="24" s="1"/>
  <c r="K70" i="24" l="1"/>
  <c r="K69" i="24"/>
  <c r="K71" i="24"/>
  <c r="K57" i="24" l="1"/>
  <c r="K49" i="24" l="1"/>
  <c r="K48" i="24" s="1"/>
  <c r="K50" i="24"/>
  <c r="K45" i="24"/>
  <c r="K128" i="24" l="1"/>
  <c r="K127" i="24" s="1"/>
  <c r="H137" i="40"/>
  <c r="K30" i="24"/>
  <c r="K29" i="24" s="1"/>
  <c r="K28" i="24" s="1"/>
  <c r="K27" i="24" s="1"/>
  <c r="K26" i="24" s="1"/>
  <c r="K35" i="24"/>
  <c r="K34" i="24" s="1"/>
  <c r="K40" i="24"/>
  <c r="K39" i="24" s="1"/>
  <c r="K43" i="24"/>
  <c r="K42" i="24" s="1"/>
  <c r="K46" i="24"/>
  <c r="K55" i="24"/>
  <c r="K54" i="24" s="1"/>
  <c r="K53" i="24" s="1"/>
  <c r="K52" i="24" s="1"/>
  <c r="K60" i="24"/>
  <c r="K59" i="24" s="1"/>
  <c r="K58" i="24" s="1"/>
  <c r="K67" i="24"/>
  <c r="K66" i="24" s="1"/>
  <c r="K64" i="24"/>
  <c r="K63" i="24" s="1"/>
  <c r="K62" i="24" s="1"/>
  <c r="K81" i="24"/>
  <c r="K80" i="24" s="1"/>
  <c r="K79" i="24" s="1"/>
  <c r="K78" i="24" s="1"/>
  <c r="K87" i="24"/>
  <c r="K86" i="24" s="1"/>
  <c r="K90" i="24"/>
  <c r="K89" i="24" s="1"/>
  <c r="K96" i="24"/>
  <c r="K95" i="24" s="1"/>
  <c r="K94" i="24" s="1"/>
  <c r="K100" i="24"/>
  <c r="K99" i="24" s="1"/>
  <c r="K98" i="24" s="1"/>
  <c r="K105" i="24"/>
  <c r="K104" i="24" s="1"/>
  <c r="K103" i="24" s="1"/>
  <c r="K102" i="24" s="1"/>
  <c r="K111" i="24"/>
  <c r="K110" i="24" s="1"/>
  <c r="K114" i="24"/>
  <c r="K113" i="24" s="1"/>
  <c r="K117" i="24"/>
  <c r="K116" i="24" s="1"/>
  <c r="K122" i="24"/>
  <c r="K121" i="24" s="1"/>
  <c r="K125" i="24"/>
  <c r="K124" i="24" s="1"/>
  <c r="K131" i="24"/>
  <c r="K130" i="24" s="1"/>
  <c r="K137" i="24"/>
  <c r="K136" i="24" s="1"/>
  <c r="K135" i="24" s="1"/>
  <c r="K134" i="24" s="1"/>
  <c r="K133" i="24" s="1"/>
  <c r="K144" i="24"/>
  <c r="K143" i="24" s="1"/>
  <c r="K142" i="24" s="1"/>
  <c r="K148" i="24"/>
  <c r="K147" i="24" s="1"/>
  <c r="K154" i="24"/>
  <c r="K153" i="24" s="1"/>
  <c r="K152" i="24" s="1"/>
  <c r="K151" i="24" s="1"/>
  <c r="K165" i="24"/>
  <c r="K164" i="24" s="1"/>
  <c r="K163" i="24" s="1"/>
  <c r="K162" i="24" s="1"/>
  <c r="K161" i="24" s="1"/>
  <c r="K172" i="24"/>
  <c r="K171" i="24" s="1"/>
  <c r="K170" i="24" s="1"/>
  <c r="K169" i="24" s="1"/>
  <c r="K168" i="24" s="1"/>
  <c r="K23" i="24"/>
  <c r="K22" i="24" s="1"/>
  <c r="K21" i="24" s="1"/>
  <c r="K20" i="24" s="1"/>
  <c r="K18" i="24"/>
  <c r="K17" i="24" s="1"/>
  <c r="K16" i="24" s="1"/>
  <c r="K15" i="24" s="1"/>
  <c r="H106" i="40"/>
  <c r="H74" i="40"/>
  <c r="D24" i="41"/>
  <c r="E24" i="41" s="1"/>
  <c r="C15" i="41"/>
  <c r="K93" i="24" l="1"/>
  <c r="K92" i="24" s="1"/>
  <c r="K120" i="24"/>
  <c r="K119" i="24" s="1"/>
  <c r="K109" i="24"/>
  <c r="K108" i="24" s="1"/>
  <c r="K141" i="24"/>
  <c r="K140" i="24" s="1"/>
  <c r="K139" i="24" s="1"/>
  <c r="K85" i="24"/>
  <c r="K84" i="24" s="1"/>
  <c r="K77" i="24" s="1"/>
  <c r="K33" i="24"/>
  <c r="K14" i="24"/>
  <c r="K13" i="24" s="1"/>
  <c r="H62" i="40"/>
  <c r="H61" i="40" s="1"/>
  <c r="H60" i="40" s="1"/>
  <c r="H59" i="40" s="1"/>
  <c r="K107" i="24" l="1"/>
  <c r="K25" i="24" s="1"/>
  <c r="K12" i="24" s="1"/>
  <c r="H122" i="40"/>
  <c r="H119" i="40"/>
  <c r="H118" i="40" s="1"/>
  <c r="H110" i="40"/>
  <c r="H109" i="40" s="1"/>
  <c r="H117" i="40" l="1"/>
  <c r="H108" i="40"/>
  <c r="H121" i="40"/>
  <c r="H19" i="40"/>
  <c r="H120" i="40" l="1"/>
  <c r="H136" i="40" l="1"/>
  <c r="H135" i="40" s="1"/>
  <c r="H126" i="40" l="1"/>
  <c r="H125" i="40" s="1"/>
  <c r="H124" i="40" s="1"/>
  <c r="H123" i="40" s="1"/>
  <c r="D23" i="6"/>
  <c r="D18" i="6"/>
  <c r="K160" i="24"/>
  <c r="K159" i="24" s="1"/>
  <c r="K158" i="24" s="1"/>
  <c r="K157" i="24" s="1"/>
  <c r="K156" i="24" s="1"/>
  <c r="K150" i="24" s="1"/>
  <c r="H15" i="40"/>
  <c r="H13" i="40" s="1"/>
  <c r="H12" i="40" s="1"/>
  <c r="H16" i="40"/>
  <c r="H23" i="40"/>
  <c r="H24" i="40"/>
  <c r="H30" i="40"/>
  <c r="H29" i="40" s="1"/>
  <c r="H28" i="40" s="1"/>
  <c r="H27" i="40"/>
  <c r="H26" i="40" s="1"/>
  <c r="H25" i="40" s="1"/>
  <c r="H33" i="40"/>
  <c r="H38" i="40"/>
  <c r="H37" i="40" s="1"/>
  <c r="H32" i="40" s="1"/>
  <c r="H44" i="40"/>
  <c r="H45" i="40"/>
  <c r="H50" i="40"/>
  <c r="H49" i="40" s="1"/>
  <c r="H48" i="40" s="1"/>
  <c r="H47" i="40" s="1"/>
  <c r="H46" i="40" s="1"/>
  <c r="H54" i="40"/>
  <c r="H53" i="40" s="1"/>
  <c r="H52" i="40" s="1"/>
  <c r="H51" i="40" s="1"/>
  <c r="H66" i="40"/>
  <c r="H65" i="40" s="1"/>
  <c r="H64" i="40" s="1"/>
  <c r="H68" i="40"/>
  <c r="H67" i="40" s="1"/>
  <c r="H78" i="40"/>
  <c r="H77" i="40" s="1"/>
  <c r="H72" i="40"/>
  <c r="H71" i="40" s="1"/>
  <c r="H82" i="40"/>
  <c r="H81" i="40" s="1"/>
  <c r="H91" i="40"/>
  <c r="H90" i="40" s="1"/>
  <c r="H96" i="40"/>
  <c r="H95" i="40" s="1"/>
  <c r="H94" i="40" s="1"/>
  <c r="H93" i="40" s="1"/>
  <c r="H100" i="40"/>
  <c r="H104" i="40"/>
  <c r="H103" i="40" s="1"/>
  <c r="H113" i="40"/>
  <c r="H111" i="40" s="1"/>
  <c r="H116" i="40"/>
  <c r="H114" i="40" s="1"/>
  <c r="H134" i="40"/>
  <c r="H133" i="40" s="1"/>
  <c r="H132" i="40" s="1"/>
  <c r="H131" i="40" s="1"/>
  <c r="H85" i="40"/>
  <c r="H84" i="40" s="1"/>
  <c r="H88" i="40"/>
  <c r="H87" i="40" s="1"/>
  <c r="D11" i="41"/>
  <c r="E11" i="41" s="1"/>
  <c r="E12" i="41"/>
  <c r="E13" i="41"/>
  <c r="E15" i="41"/>
  <c r="E18" i="41"/>
  <c r="E23" i="41"/>
  <c r="E26" i="41"/>
  <c r="E27" i="41"/>
  <c r="D40" i="6"/>
  <c r="D36" i="6"/>
  <c r="B80" i="40"/>
  <c r="B78" i="40"/>
  <c r="B74" i="40"/>
  <c r="B75" i="40"/>
  <c r="B76" i="40"/>
  <c r="B72" i="40"/>
  <c r="B70" i="40"/>
  <c r="B63" i="40"/>
  <c r="B51" i="40"/>
  <c r="B46" i="40"/>
  <c r="B40" i="40"/>
  <c r="B38" i="40"/>
  <c r="B31" i="40"/>
  <c r="B29" i="40"/>
  <c r="B22" i="40"/>
  <c r="B20" i="40"/>
  <c r="B18" i="40"/>
  <c r="D26" i="6"/>
  <c r="F23" i="6"/>
  <c r="F24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5" i="6"/>
  <c r="F25" i="6" s="1"/>
  <c r="E28" i="6"/>
  <c r="F28" i="6" s="1"/>
  <c r="E22" i="6"/>
  <c r="F22" i="6" s="1"/>
  <c r="E20" i="6"/>
  <c r="F20" i="6" s="1"/>
  <c r="A27" i="6"/>
  <c r="A19" i="6"/>
  <c r="A18" i="6"/>
  <c r="A15" i="6"/>
  <c r="A13" i="6"/>
  <c r="D14" i="6"/>
  <c r="D38" i="6"/>
  <c r="H58" i="40" l="1"/>
  <c r="H57" i="40" s="1"/>
  <c r="H56" i="40" s="1"/>
  <c r="H55" i="40" s="1"/>
  <c r="D20" i="6"/>
  <c r="H80" i="40"/>
  <c r="H99" i="40"/>
  <c r="H98" i="40" s="1"/>
  <c r="H70" i="40"/>
  <c r="H63" i="40"/>
  <c r="H43" i="40"/>
  <c r="H42" i="40" s="1"/>
  <c r="H41" i="40" s="1"/>
  <c r="H40" i="40" s="1"/>
  <c r="H31" i="40"/>
  <c r="H22" i="40"/>
  <c r="H21" i="40" s="1"/>
  <c r="H20" i="40" s="1"/>
  <c r="D25" i="6"/>
  <c r="D39" i="6"/>
  <c r="H112" i="40"/>
  <c r="H14" i="40"/>
  <c r="D37" i="6"/>
  <c r="D35" i="6"/>
  <c r="D13" i="6"/>
  <c r="D22" i="41"/>
  <c r="E22" i="41" s="1"/>
  <c r="D22" i="6"/>
  <c r="G30" i="41"/>
  <c r="H18" i="40"/>
  <c r="H17" i="40" s="1"/>
  <c r="D24" i="6"/>
  <c r="D21" i="6"/>
  <c r="E11" i="6"/>
  <c r="F11" i="6" s="1"/>
  <c r="D12" i="6" l="1"/>
  <c r="D11" i="6" s="1"/>
  <c r="H97" i="40"/>
  <c r="D29" i="41"/>
  <c r="E29" i="41" s="1"/>
  <c r="D28" i="6"/>
  <c r="H11" i="40" l="1"/>
  <c r="H12" i="6"/>
  <c r="H11" i="6" l="1"/>
</calcChain>
</file>

<file path=xl/sharedStrings.xml><?xml version="1.0" encoding="utf-8"?>
<sst xmlns="http://schemas.openxmlformats.org/spreadsheetml/2006/main" count="1917" uniqueCount="332">
  <si>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</si>
  <si>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</si>
  <si>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</si>
  <si>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</si>
  <si>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</si>
  <si>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</si>
  <si>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</si>
  <si>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</si>
  <si>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</si>
  <si>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</si>
  <si>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</si>
  <si>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</si>
  <si>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</si>
  <si>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</si>
  <si>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</si>
  <si>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</si>
  <si>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</si>
  <si>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</si>
  <si>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</si>
  <si>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</si>
  <si>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</si>
  <si>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</si>
  <si>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</si>
  <si>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</si>
  <si>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</si>
  <si>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</si>
  <si>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</si>
  <si>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</si>
  <si>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</si>
  <si>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</si>
  <si>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</si>
  <si>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</si>
  <si>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</si>
  <si>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</si>
  <si>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</si>
  <si>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</si>
  <si>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</si>
  <si>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</si>
  <si>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</si>
  <si>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</si>
  <si>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</si>
  <si>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</si>
  <si>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</si>
  <si>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</si>
  <si>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</si>
  <si>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</si>
  <si>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</si>
  <si>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</si>
  <si>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</si>
  <si>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</si>
  <si>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</si>
  <si>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Молодежь Северского района</t>
  </si>
  <si>
    <t>Высшее должностное лицо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</si>
  <si>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</si>
  <si>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</si>
  <si>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</si>
  <si>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</si>
  <si>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</si>
  <si>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</si>
  <si>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</si>
  <si>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</si>
  <si>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</si>
  <si>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</si>
  <si>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</si>
  <si>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</si>
  <si>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</si>
  <si>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</si>
  <si>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</si>
  <si>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</si>
  <si>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</si>
  <si>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</si>
  <si>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</si>
  <si>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</si>
  <si>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</si>
  <si>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</si>
  <si>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</si>
  <si>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</si>
  <si>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</si>
  <si>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</si>
  <si>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</si>
  <si>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</si>
  <si>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</si>
  <si>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</si>
  <si>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</si>
  <si>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</si>
  <si>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</si>
  <si>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</si>
  <si>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</si>
  <si>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</si>
  <si>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</si>
  <si>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</si>
  <si>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</si>
  <si>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</si>
  <si>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Мероприятия по предупреждению и ликвидации чрезвычайных ситуаций, стихийных едсвий и их последствий в Северском районе</t>
  </si>
  <si>
    <t>Поддержка и развитие Кубанского казачества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</si>
  <si>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</si>
  <si>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</si>
  <si>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</si>
  <si>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</si>
  <si>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</si>
  <si>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</si>
  <si>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20</t>
  </si>
  <si>
    <t>Проведение мероприятий по подготовке к осенне-зимнему периоду</t>
  </si>
  <si>
    <t>Развитие теплоснабжения поселения</t>
  </si>
  <si>
    <t>Развитие газоснабжения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</si>
  <si>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</si>
  <si>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</si>
  <si>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</si>
  <si>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</si>
  <si>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</si>
  <si>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</si>
  <si>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</si>
  <si>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</si>
  <si>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</si>
  <si>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</si>
  <si>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</si>
  <si>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</si>
  <si>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</si>
  <si>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</si>
  <si>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</si>
  <si>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"Информационное общество Северского района в Новодмитриевском сельском поселении на 2015-2017 годы"</t>
  </si>
  <si>
    <t>Муниципальная программа "Развитие физической культуры и спорта в Новодмитриевском сельском поселении на 2015-2017 годы"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</si>
  <si>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</si>
  <si>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</si>
  <si>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</si>
  <si>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</si>
  <si>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</si>
  <si>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</si>
  <si>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</si>
  <si>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</si>
  <si>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</si>
  <si>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Противодействие коррупции</t>
  </si>
  <si>
    <t>10660</t>
  </si>
  <si>
    <t>00000</t>
  </si>
  <si>
    <t>10360</t>
  </si>
  <si>
    <t>00590</t>
  </si>
  <si>
    <t>Профилактика терроризма и экстремизма в Новодмитриевском сельском поселении</t>
  </si>
  <si>
    <t>10550</t>
  </si>
  <si>
    <t>10570</t>
  </si>
  <si>
    <t>10520</t>
  </si>
  <si>
    <t>10040</t>
  </si>
  <si>
    <t>10600</t>
  </si>
  <si>
    <t>10620</t>
  </si>
  <si>
    <t>10460</t>
  </si>
  <si>
    <t>10400</t>
  </si>
  <si>
    <t>10410</t>
  </si>
  <si>
    <t>10430</t>
  </si>
  <si>
    <t>10440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</si>
  <si>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</si>
  <si>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</si>
  <si>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</si>
  <si>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</si>
  <si>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</si>
  <si>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</si>
  <si>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</si>
  <si>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</si>
  <si>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10160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</si>
  <si>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</si>
  <si>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</si>
  <si>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</si>
  <si>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</si>
  <si>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</si>
  <si>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</si>
  <si>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</si>
  <si>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Муниципальная программа "О противодействии коррупции в  Новодмитриевском сельском поселении Северского района на 2018-2020 годы"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</si>
  <si>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</si>
  <si>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</si>
  <si>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Газификация Новодмитриевского сельского поселения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</si>
  <si>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</si>
  <si>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</si>
  <si>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"Молодежь Северского района на 2018-2020 годы  в Новодмитриевском сельском поселении"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</si>
  <si>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</si>
  <si>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</si>
  <si>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</si>
  <si>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</si>
  <si>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</si>
  <si>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</si>
  <si>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Молодежная политика</t>
  </si>
  <si>
    <t>Физическая культура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</si>
  <si>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</si>
  <si>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</si>
  <si>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"Мероприятия по предупреждению и ликвидация чрезвычайных ситуаций, стихийных бедствий природного и техногенного характера на 2018-2020 гг в Новодмитривеском сельском поселении"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</si>
  <si>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</si>
  <si>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</si>
  <si>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</si>
  <si>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</si>
  <si>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</si>
  <si>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</si>
  <si>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</si>
  <si>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</si>
  <si>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Муниципальная программа "О противодействии коррупции в  Новодмитриевском сельском поселении Северского района на 2018-2020 года"</t>
  </si>
  <si>
    <t>Поэтапное повышение уровня средней заработной платы работников муниципальных учреждений до средней заработной платы по Краснодарскому края в целях выполнения указов Президента Российской Федерации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</si>
  <si>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</si>
  <si>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</si>
  <si>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</si>
  <si>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</si>
  <si>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</si>
  <si>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</si>
  <si>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</si>
  <si>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</si>
  <si>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</si>
  <si>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</si>
  <si>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</si>
  <si>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</si>
  <si>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</si>
  <si>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</si>
  <si>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</si>
  <si>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</si>
  <si>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</si>
  <si>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</si>
  <si>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</si>
  <si>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</si>
  <si>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</si>
  <si>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</si>
  <si>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</si>
  <si>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 xml:space="preserve">1 05 03010 10 0000 110 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</si>
  <si>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</si>
  <si>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</si>
  <si>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</si>
  <si>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>Доходы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</si>
  <si>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</si>
  <si>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</si>
  <si>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</si>
  <si>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</si>
  <si>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</si>
  <si>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>992 01 05 02 01 00 0000 610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</si>
  <si>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</si>
  <si>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</si>
  <si>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</si>
  <si>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992 01 05 02 01 00 0000 510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</si>
  <si>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</si>
  <si>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</si>
  <si>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</si>
  <si>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</si>
  <si>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</si>
  <si>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</si>
  <si>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</si>
  <si>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</si>
  <si>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</si>
  <si>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</si>
  <si>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</si>
  <si>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</si>
  <si>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</si>
  <si>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</si>
  <si>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ПРАВЕЛЬНЫЙ</t>
  </si>
  <si>
    <t xml:space="preserve">Объем поступлений доходов в местный бюджет по кодам видов (подвидов) доходов на 2019 год </t>
  </si>
  <si>
    <t>Распределение бюджетных ассигнований по разделам и  подразделам классификации расходов бюджетов на  2019 год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</si>
  <si>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</si>
  <si>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</si>
  <si>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</si>
  <si>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>Обеспечение проведение выборов</t>
  </si>
  <si>
    <t>99</t>
  </si>
  <si>
    <t>10580</t>
  </si>
  <si>
    <t>Обеспечение проведения  выборов и референдумов</t>
  </si>
  <si>
    <t>Приложение №6</t>
  </si>
  <si>
    <t>Земельный налог с организаций,обладающих земельным участком, расположенным в границах сельских поселений</t>
  </si>
  <si>
    <t>Ведомственная структура расходов местного бюджета  на 2019 год</t>
  </si>
  <si>
    <t>Земельный налог (всего)</t>
  </si>
  <si>
    <t xml:space="preserve">Земельный налог с физических лиц, обладающих земельным участком, расположенным в границах сельских поселений </t>
  </si>
  <si>
    <t xml:space="preserve">1 03 02000 01 0000 110
1 03 02240 01 0000 110
1 03 02250 01 0000 110
1 03 02260 01 0000 110
</t>
  </si>
  <si>
    <t>Доходы от уплаты акцизов на нефте-продукты, подлежащие распределе-нию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</si>
  <si>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доходы от компенсации затрат бюджетов  сельских поселений</t>
  </si>
  <si>
    <t>2 02 15001 10 0000 150</t>
  </si>
  <si>
    <t>2 02 29999 10 0000 150</t>
  </si>
  <si>
    <t>2 02 35118 10 0000 150</t>
  </si>
  <si>
    <t>2 02 30024 10 0000 150</t>
  </si>
  <si>
    <t>Муниципальная программа "Комплексное и устойчивое развитие  сфере дорожного хозяйства на 2019-2021 годы"</t>
  </si>
  <si>
    <t>Дорожная деятельность в отношении автомобильных дорог местного значения</t>
  </si>
  <si>
    <t xml:space="preserve"> «Информатизация Новодмитриевского сельского поселения»</t>
  </si>
  <si>
    <t xml:space="preserve">Развитие водоснабжения и водоотведения </t>
  </si>
  <si>
    <t>Развитие уличного освещения</t>
  </si>
  <si>
    <t>Мероприятия по благо-устройству территории</t>
  </si>
  <si>
    <t>Прочая закупка товаров, работ и услуг</t>
  </si>
  <si>
    <t>Закупка товаров, работ и услуг для государственных (муниципальных) нужд</t>
  </si>
  <si>
    <t>Обеспечение деятельности финансовых, налоговых и таможенных органов и орга-нов финансового (финансово-бюджетного) надзора</t>
  </si>
  <si>
    <t>Обеспечение деятельности контрольно-счетной палаты</t>
  </si>
  <si>
    <t>Обеспечение деятельности финансовых, налоговых и таможенных органов и ор-ганов финансового (финан-сово-бюджетного) надзора</t>
  </si>
  <si>
    <t>Выполнение полномочий по внутреннему финансовому контролю</t>
  </si>
  <si>
    <t>Выполнение полномочий на определение поставщиков (подрядчиков, исполнителей) при осуществлении закупок товаров,работ, услуг для обеспечения муниципальных нужд</t>
  </si>
  <si>
    <t>Другие общегосударственные расходы</t>
  </si>
  <si>
    <t>Информатизация Новодмитриевского сельского поселения</t>
  </si>
  <si>
    <t>Организация деятельности по накоплению и транспортированию твердых коммунальных отходов</t>
  </si>
  <si>
    <t>Организация деятельности по сбору (в том числе разделительному сбору) и транспортирова-нию твердых коммуналь-ных отходов</t>
  </si>
  <si>
    <t>Организация деятельности по накоплению и транспортированию твер-дых коммунальных отходов</t>
  </si>
  <si>
    <t>20050</t>
  </si>
  <si>
    <t>20040</t>
  </si>
  <si>
    <t>Обеспечение переданных полномочий</t>
  </si>
  <si>
    <t>Подпрограмма " Организация деятельности по накоплению и транспортированию твердых коммунальных отходов"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</si>
  <si>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</si>
  <si>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1 06 06000 10 0000 110</t>
  </si>
  <si>
    <t>1 01 02010 01 0000 110</t>
  </si>
  <si>
    <t>1 00 00000 00 0000 000</t>
  </si>
  <si>
    <t>1 06 06033 10 0000 110</t>
  </si>
  <si>
    <t>1 06 06043 10 0000 110</t>
  </si>
  <si>
    <t>1 11 09035 10 0000 120</t>
  </si>
  <si>
    <t>1 13 02995 10 0000 130</t>
  </si>
  <si>
    <t>Увеличеник прочих остатков средств бюджетов</t>
  </si>
  <si>
    <t>992 01 05 00 00 00 0000 500</t>
  </si>
  <si>
    <t>992 01 03 01 00 10 0000 710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</si>
  <si>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2019 год</t>
  </si>
  <si>
    <t>Исполнение судебных актов</t>
  </si>
  <si>
    <t>Приложение №5</t>
  </si>
  <si>
    <t>2 02  29999 10 0000 150</t>
  </si>
  <si>
    <t>Начальник финансового отдела                                                       Бакалова И.В.</t>
  </si>
  <si>
    <t>Начальник финансового отдела                                                                            Бакалова И.В.</t>
  </si>
  <si>
    <t>Начальник финансового отдела                                                                         Бакалова И.В.</t>
  </si>
  <si>
    <t>Начальник финансового отдела</t>
  </si>
  <si>
    <t>Бакалова И.В.</t>
  </si>
  <si>
    <t xml:space="preserve">06        </t>
  </si>
  <si>
    <t>Субсидии бюджетным учреждениям на иные цели</t>
  </si>
  <si>
    <t>S0050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</si>
  <si>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</si>
  <si>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</si>
  <si>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муниципальными финансами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</si>
  <si>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</si>
  <si>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</si>
  <si>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</si>
  <si>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</si>
  <si>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</si>
  <si>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700</t>
  </si>
  <si>
    <t>Обслуживание государственного внутрен-него и муниципального долга</t>
  </si>
  <si>
    <t>2 19 60010 10 0000 150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</si>
  <si>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</si>
  <si>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880</t>
  </si>
  <si>
    <t>Приложение № 8</t>
  </si>
  <si>
    <t>утверждкенные бюджетные назначения на 2019год</t>
  </si>
  <si>
    <t>исполнено за 2019 год</t>
  </si>
  <si>
    <t>Увеличение прочих остатков денежных средств бюджетов</t>
  </si>
  <si>
    <t>992 01 05 02 00 00 0000 600</t>
  </si>
  <si>
    <t>Уменьшение прочих остатков денежных средств бюджетов</t>
  </si>
  <si>
    <t>Источники внутреннего финансового дефицита местного бюджета, перечень статей  и видов источников финансирования дефицитов бюджета  за  2019 год</t>
  </si>
  <si>
    <t xml:space="preserve">                                                           от 23.07.2020г.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</si>
</sst>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9" fontId="35" fillId="0" borderId="0" applyBorder="0" applyProtection="0"/>
    <xf numFmtId="168" fontId="35" fillId="0" borderId="0" applyBorder="0" applyProtection="0"/>
    <xf numFmtId="0" fontId="36" fillId="0" borderId="0" applyNumberFormat="0" applyBorder="0" applyProtection="0">
      <alignment horizontal="center"/>
    </xf>
    <xf numFmtId="0" fontId="36" fillId="0" borderId="0" applyNumberFormat="0" applyBorder="0" applyProtection="0">
      <alignment horizontal="center" textRotation="90"/>
    </xf>
    <xf numFmtId="0" fontId="37" fillId="0" borderId="0" applyNumberFormat="0" applyBorder="0" applyProtection="0"/>
    <xf numFmtId="170" fontId="37" fillId="0" borderId="0" applyBorder="0" applyProtection="0"/>
    <xf numFmtId="0" fontId="38" fillId="0" borderId="0"/>
    <xf numFmtId="168" fontId="35" fillId="0" borderId="0" applyBorder="0" applyProtection="0"/>
    <xf numFmtId="168" fontId="39" fillId="0" borderId="0" applyBorder="0" applyProtection="0"/>
    <xf numFmtId="0" fontId="35" fillId="0" borderId="0" applyNumberFormat="0" applyBorder="0" applyProtection="0"/>
    <xf numFmtId="0" fontId="40" fillId="0" borderId="0"/>
    <xf numFmtId="0" fontId="12" fillId="0" borderId="0"/>
    <xf numFmtId="164" fontId="1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43" fillId="0" borderId="0" applyFont="0" applyFill="0" applyBorder="0" applyAlignment="0" applyProtection="0"/>
  </cellStyleXfs>
  <cellXfs count="387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3" xfId="7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3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3" xfId="7" applyNumberFormat="1" applyFont="1" applyFill="1" applyBorder="1" applyAlignment="1"/>
    <xf numFmtId="0" fontId="15" fillId="2" borderId="1" xfId="7" applyFont="1" applyFill="1" applyBorder="1" applyAlignment="1">
      <alignment vertical="center" wrapText="1"/>
    </xf>
    <xf numFmtId="0" fontId="13" fillId="2" borderId="1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3" xfId="7" applyNumberFormat="1" applyFont="1" applyFill="1" applyBorder="1" applyAlignment="1"/>
    <xf numFmtId="0" fontId="15" fillId="2" borderId="3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49" fontId="6" fillId="0" borderId="1" xfId="7" applyNumberFormat="1" applyFont="1" applyBorder="1" applyAlignment="1">
      <alignment horizontal="center"/>
    </xf>
    <xf numFmtId="0" fontId="6" fillId="2" borderId="4" xfId="7" applyFont="1" applyFill="1" applyBorder="1"/>
    <xf numFmtId="0" fontId="6" fillId="2" borderId="4" xfId="7" applyFont="1" applyFill="1" applyBorder="1" applyAlignment="1">
      <alignment horizontal="center"/>
    </xf>
    <xf numFmtId="167" fontId="13" fillId="2" borderId="4" xfId="12" applyNumberFormat="1" applyFont="1" applyFill="1" applyBorder="1"/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0" fontId="13" fillId="2" borderId="1" xfId="7" applyFont="1" applyFill="1" applyBorder="1" applyAlignment="1">
      <alignment horizontal="left" vertical="center" wrapText="1"/>
    </xf>
    <xf numFmtId="165" fontId="13" fillId="0" borderId="1" xfId="7" applyNumberFormat="1" applyFont="1" applyFill="1" applyBorder="1" applyAlignment="1">
      <alignment horizontal="right"/>
    </xf>
    <xf numFmtId="165" fontId="8" fillId="2" borderId="2" xfId="13" applyNumberFormat="1" applyFont="1" applyFill="1" applyBorder="1" applyAlignment="1">
      <alignment wrapText="1"/>
    </xf>
    <xf numFmtId="165" fontId="4" fillId="2" borderId="2" xfId="0" applyNumberFormat="1" applyFont="1" applyFill="1" applyBorder="1" applyAlignment="1"/>
    <xf numFmtId="165" fontId="11" fillId="2" borderId="2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3" fillId="0" borderId="1" xfId="7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0" fontId="6" fillId="0" borderId="1" xfId="7" applyFont="1" applyFill="1" applyBorder="1" applyAlignment="1">
      <alignment vertical="center" wrapText="1"/>
    </xf>
    <xf numFmtId="168" fontId="25" fillId="0" borderId="0" xfId="2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0" xfId="7" applyFont="1" applyFill="1" applyAlignment="1"/>
    <xf numFmtId="0" fontId="2" fillId="0" borderId="1" xfId="0" applyFont="1" applyBorder="1" applyAlignment="1">
      <alignment horizontal="left" wrapText="1"/>
    </xf>
    <xf numFmtId="0" fontId="14" fillId="2" borderId="1" xfId="7" applyFont="1" applyFill="1" applyBorder="1" applyAlignment="1">
      <alignment wrapText="1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28" fillId="2" borderId="0" xfId="7" applyNumberFormat="1" applyFont="1" applyFill="1"/>
    <xf numFmtId="0" fontId="29" fillId="2" borderId="0" xfId="7" applyFont="1" applyFill="1" applyAlignment="1">
      <alignment horizontal="center"/>
    </xf>
    <xf numFmtId="0" fontId="29" fillId="2" borderId="0" xfId="7" applyFont="1" applyFill="1"/>
    <xf numFmtId="165" fontId="29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29" fillId="2" borderId="0" xfId="7" applyNumberFormat="1" applyFont="1" applyFill="1" applyAlignment="1">
      <alignment horizontal="center"/>
    </xf>
    <xf numFmtId="165" fontId="29" fillId="2" borderId="0" xfId="7" applyNumberFormat="1" applyFont="1" applyFill="1" applyAlignment="1"/>
    <xf numFmtId="0" fontId="29" fillId="2" borderId="0" xfId="7" applyFont="1" applyFill="1" applyAlignment="1"/>
    <xf numFmtId="14" fontId="16" fillId="2" borderId="0" xfId="7" applyNumberFormat="1" applyFont="1" applyFill="1"/>
    <xf numFmtId="0" fontId="30" fillId="2" borderId="0" xfId="7" applyFont="1" applyFill="1"/>
    <xf numFmtId="49" fontId="8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2" fillId="0" borderId="0" xfId="0" applyFont="1"/>
    <xf numFmtId="172" fontId="8" fillId="0" borderId="1" xfId="0" applyNumberFormat="1" applyFont="1" applyBorder="1" applyAlignment="1">
      <alignment horizontal="center"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174" fontId="32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31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29" fillId="0" borderId="0" xfId="7" applyFont="1" applyFill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49" fontId="6" fillId="2" borderId="1" xfId="7" applyNumberFormat="1" applyFont="1" applyFill="1" applyBorder="1" applyAlignment="1">
      <alignment horizontal="center"/>
    </xf>
    <xf numFmtId="165" fontId="6" fillId="2" borderId="1" xfId="7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3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168" fontId="42" fillId="0" borderId="1" xfId="8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wrapText="1"/>
    </xf>
    <xf numFmtId="0" fontId="6" fillId="5" borderId="1" xfId="7" applyFont="1" applyFill="1" applyBorder="1"/>
    <xf numFmtId="165" fontId="15" fillId="5" borderId="1" xfId="7" applyNumberFormat="1" applyFont="1" applyFill="1" applyBorder="1" applyAlignment="1">
      <alignment horizontal="right"/>
    </xf>
    <xf numFmtId="0" fontId="14" fillId="5" borderId="1" xfId="7" applyFont="1" applyFill="1" applyBorder="1" applyAlignment="1">
      <alignment wrapText="1"/>
    </xf>
    <xf numFmtId="0" fontId="13" fillId="5" borderId="1" xfId="7" applyFont="1" applyFill="1" applyBorder="1" applyAlignment="1">
      <alignment wrapText="1"/>
    </xf>
    <xf numFmtId="0" fontId="15" fillId="5" borderId="1" xfId="7" applyFont="1" applyFill="1" applyBorder="1" applyAlignment="1">
      <alignment vertical="center" wrapText="1"/>
    </xf>
    <xf numFmtId="0" fontId="6" fillId="5" borderId="1" xfId="7" applyFont="1" applyFill="1" applyBorder="1" applyAlignment="1">
      <alignment vertical="center" wrapText="1"/>
    </xf>
    <xf numFmtId="49" fontId="13" fillId="5" borderId="1" xfId="7" applyNumberFormat="1" applyFont="1" applyFill="1" applyBorder="1" applyAlignment="1">
      <alignment horizontal="center"/>
    </xf>
    <xf numFmtId="165" fontId="13" fillId="5" borderId="1" xfId="7" applyNumberFormat="1" applyFont="1" applyFill="1" applyBorder="1" applyAlignment="1"/>
    <xf numFmtId="0" fontId="16" fillId="5" borderId="1" xfId="0" applyFont="1" applyFill="1" applyBorder="1" applyAlignment="1">
      <alignment wrapText="1"/>
    </xf>
    <xf numFmtId="49" fontId="6" fillId="5" borderId="4" xfId="7" applyNumberFormat="1" applyFont="1" applyFill="1" applyBorder="1" applyAlignment="1">
      <alignment horizontal="center"/>
    </xf>
    <xf numFmtId="0" fontId="13" fillId="5" borderId="1" xfId="7" applyFont="1" applyFill="1" applyBorder="1" applyAlignment="1"/>
    <xf numFmtId="0" fontId="15" fillId="5" borderId="1" xfId="7" applyFont="1" applyFill="1" applyBorder="1" applyAlignment="1">
      <alignment vertical="center"/>
    </xf>
    <xf numFmtId="49" fontId="27" fillId="5" borderId="5" xfId="8" applyNumberFormat="1" applyFont="1" applyFill="1" applyBorder="1" applyAlignment="1">
      <alignment horizontal="center"/>
    </xf>
    <xf numFmtId="0" fontId="15" fillId="5" borderId="0" xfId="7" applyFont="1" applyFill="1" applyAlignment="1">
      <alignment horizontal="center"/>
    </xf>
    <xf numFmtId="0" fontId="6" fillId="2" borderId="3" xfId="7" applyFont="1" applyFill="1" applyBorder="1" applyAlignment="1">
      <alignment horizontal="center"/>
    </xf>
    <xf numFmtId="49" fontId="6" fillId="5" borderId="3" xfId="7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45" fillId="5" borderId="0" xfId="0" applyFont="1" applyFill="1"/>
    <xf numFmtId="2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7" fillId="0" borderId="1" xfId="13" applyNumberFormat="1" applyFont="1" applyFill="1" applyBorder="1" applyAlignment="1">
      <alignment horizontal="center" vertical="center" wrapText="1"/>
    </xf>
    <xf numFmtId="165" fontId="3" fillId="2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8" fontId="26" fillId="2" borderId="1" xfId="2" applyFont="1" applyFill="1" applyBorder="1" applyAlignment="1">
      <alignment vertical="center" wrapText="1"/>
    </xf>
    <xf numFmtId="173" fontId="7" fillId="2" borderId="1" xfId="2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/>
    </xf>
    <xf numFmtId="0" fontId="26" fillId="2" borderId="1" xfId="0" applyFont="1" applyFill="1" applyBorder="1" applyAlignment="1">
      <alignment vertical="center" wrapText="1"/>
    </xf>
    <xf numFmtId="172" fontId="4" fillId="0" borderId="1" xfId="0" applyNumberFormat="1" applyFont="1" applyBorder="1" applyAlignment="1">
      <alignment horizontal="center" vertical="center" wrapText="1"/>
    </xf>
    <xf numFmtId="171" fontId="8" fillId="0" borderId="1" xfId="13" applyNumberFormat="1" applyFont="1" applyBorder="1" applyAlignment="1">
      <alignment horizontal="center" vertical="center" wrapText="1"/>
    </xf>
    <xf numFmtId="165" fontId="6" fillId="5" borderId="1" xfId="7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168" fontId="4" fillId="2" borderId="1" xfId="2" applyFont="1" applyFill="1" applyBorder="1" applyAlignment="1">
      <alignment vertical="top" wrapText="1"/>
    </xf>
    <xf numFmtId="0" fontId="15" fillId="0" borderId="1" xfId="7" applyFont="1" applyBorder="1" applyAlignment="1">
      <alignment horizontal="center" vertical="center" wrapText="1"/>
    </xf>
    <xf numFmtId="0" fontId="15" fillId="0" borderId="1" xfId="7" applyFont="1" applyBorder="1" applyAlignment="1">
      <alignment horizontal="left"/>
    </xf>
    <xf numFmtId="0" fontId="15" fillId="0" borderId="1" xfId="7" applyFont="1" applyFill="1" applyBorder="1" applyAlignment="1">
      <alignment vertical="center" wrapText="1"/>
    </xf>
    <xf numFmtId="0" fontId="14" fillId="2" borderId="1" xfId="7" applyFont="1" applyFill="1" applyBorder="1" applyAlignment="1">
      <alignment horizontal="left" vertical="center" wrapText="1"/>
    </xf>
    <xf numFmtId="0" fontId="14" fillId="0" borderId="1" xfId="7" applyFont="1" applyFill="1" applyBorder="1" applyAlignment="1">
      <alignment wrapText="1"/>
    </xf>
    <xf numFmtId="168" fontId="41" fillId="7" borderId="1" xfId="8" applyFont="1" applyFill="1" applyBorder="1" applyAlignment="1">
      <alignment wrapText="1"/>
    </xf>
    <xf numFmtId="168" fontId="41" fillId="7" borderId="1" xfId="8" applyFont="1" applyFill="1" applyBorder="1" applyAlignment="1">
      <alignment horizontal="center"/>
    </xf>
    <xf numFmtId="49" fontId="41" fillId="7" borderId="1" xfId="8" applyNumberFormat="1" applyFont="1" applyFill="1" applyBorder="1" applyAlignment="1">
      <alignment horizontal="center"/>
    </xf>
    <xf numFmtId="165" fontId="41" fillId="0" borderId="1" xfId="8" applyNumberFormat="1" applyFont="1" applyFill="1" applyBorder="1" applyAlignment="1"/>
    <xf numFmtId="168" fontId="42" fillId="7" borderId="1" xfId="8" applyFont="1" applyFill="1" applyBorder="1" applyAlignment="1">
      <alignment wrapText="1"/>
    </xf>
    <xf numFmtId="168" fontId="42" fillId="7" borderId="1" xfId="8" applyFont="1" applyFill="1" applyBorder="1" applyAlignment="1">
      <alignment horizontal="center"/>
    </xf>
    <xf numFmtId="49" fontId="42" fillId="7" borderId="1" xfId="8" applyNumberFormat="1" applyFont="1" applyFill="1" applyBorder="1" applyAlignment="1">
      <alignment horizontal="center"/>
    </xf>
    <xf numFmtId="165" fontId="42" fillId="0" borderId="1" xfId="8" applyNumberFormat="1" applyFont="1" applyFill="1" applyBorder="1" applyAlignment="1"/>
    <xf numFmtId="0" fontId="15" fillId="2" borderId="1" xfId="7" applyFont="1" applyFill="1" applyBorder="1" applyAlignment="1">
      <alignment horizontal="center" vertical="center" wrapText="1"/>
    </xf>
    <xf numFmtId="49" fontId="14" fillId="2" borderId="1" xfId="7" applyNumberFormat="1" applyFont="1" applyFill="1" applyBorder="1" applyAlignment="1">
      <alignment horizontal="center" vertical="center"/>
    </xf>
    <xf numFmtId="0" fontId="14" fillId="2" borderId="1" xfId="7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top" wrapText="1"/>
    </xf>
    <xf numFmtId="168" fontId="41" fillId="6" borderId="1" xfId="8" applyFont="1" applyFill="1" applyBorder="1" applyAlignment="1">
      <alignment wrapText="1"/>
    </xf>
    <xf numFmtId="0" fontId="6" fillId="5" borderId="1" xfId="0" applyFont="1" applyFill="1" applyBorder="1" applyAlignment="1">
      <alignment horizontal="left" vertical="top" wrapText="1"/>
    </xf>
    <xf numFmtId="168" fontId="27" fillId="4" borderId="1" xfId="8" applyFont="1" applyFill="1" applyBorder="1" applyAlignment="1"/>
    <xf numFmtId="168" fontId="26" fillId="5" borderId="1" xfId="2" applyFont="1" applyFill="1" applyBorder="1" applyAlignment="1">
      <alignment horizontal="left" wrapText="1"/>
    </xf>
    <xf numFmtId="168" fontId="27" fillId="5" borderId="1" xfId="8" applyFont="1" applyFill="1" applyBorder="1" applyAlignment="1">
      <alignment horizontal="center"/>
    </xf>
    <xf numFmtId="49" fontId="27" fillId="5" borderId="1" xfId="8" applyNumberFormat="1" applyFont="1" applyFill="1" applyBorder="1" applyAlignment="1">
      <alignment horizontal="center"/>
    </xf>
    <xf numFmtId="165" fontId="27" fillId="5" borderId="1" xfId="8" applyNumberFormat="1" applyFont="1" applyFill="1" applyBorder="1" applyAlignment="1"/>
    <xf numFmtId="168" fontId="27" fillId="8" borderId="1" xfId="8" applyFont="1" applyFill="1" applyBorder="1" applyAlignment="1"/>
    <xf numFmtId="0" fontId="14" fillId="5" borderId="1" xfId="7" applyFont="1" applyFill="1" applyBorder="1" applyAlignment="1"/>
    <xf numFmtId="49" fontId="6" fillId="2" borderId="4" xfId="7" applyNumberFormat="1" applyFont="1" applyFill="1" applyBorder="1" applyAlignment="1">
      <alignment horizontal="center"/>
    </xf>
    <xf numFmtId="49" fontId="6" fillId="5" borderId="5" xfId="8" applyNumberFormat="1" applyFont="1" applyFill="1" applyBorder="1" applyAlignment="1">
      <alignment horizontal="center"/>
    </xf>
    <xf numFmtId="49" fontId="6" fillId="5" borderId="0" xfId="7" applyNumberFormat="1" applyFont="1" applyFill="1" applyBorder="1" applyAlignment="1">
      <alignment horizontal="center"/>
    </xf>
    <xf numFmtId="3" fontId="44" fillId="0" borderId="1" xfId="0" applyNumberFormat="1" applyFont="1" applyBorder="1" applyAlignment="1">
      <alignment horizontal="left" vertical="center" wrapText="1"/>
    </xf>
    <xf numFmtId="165" fontId="24" fillId="2" borderId="1" xfId="13" applyNumberFormat="1" applyFont="1" applyFill="1" applyBorder="1" applyAlignment="1">
      <alignment wrapText="1"/>
    </xf>
    <xf numFmtId="165" fontId="11" fillId="2" borderId="1" xfId="0" applyNumberFormat="1" applyFont="1" applyFill="1" applyBorder="1" applyAlignment="1"/>
    <xf numFmtId="0" fontId="16" fillId="5" borderId="0" xfId="7" applyFont="1" applyFill="1" applyAlignment="1">
      <alignment horizontal="center"/>
    </xf>
    <xf numFmtId="165" fontId="46" fillId="0" borderId="0" xfId="0" applyNumberFormat="1" applyFont="1"/>
    <xf numFmtId="165" fontId="47" fillId="0" borderId="0" xfId="0" applyNumberFormat="1" applyFont="1"/>
    <xf numFmtId="165" fontId="48" fillId="2" borderId="0" xfId="13" applyNumberFormat="1" applyFont="1" applyFill="1" applyBorder="1" applyAlignment="1">
      <alignment wrapText="1"/>
    </xf>
    <xf numFmtId="49" fontId="4" fillId="5" borderId="1" xfId="0" applyNumberFormat="1" applyFont="1" applyFill="1" applyBorder="1" applyAlignment="1">
      <alignment horizontal="center" wrapText="1"/>
    </xf>
    <xf numFmtId="49" fontId="8" fillId="5" borderId="1" xfId="0" applyNumberFormat="1" applyFont="1" applyFill="1" applyBorder="1" applyAlignment="1">
      <alignment horizontal="center" wrapText="1"/>
    </xf>
    <xf numFmtId="165" fontId="8" fillId="5" borderId="1" xfId="13" applyNumberFormat="1" applyFont="1" applyFill="1" applyBorder="1" applyAlignment="1">
      <alignment wrapText="1"/>
    </xf>
    <xf numFmtId="0" fontId="49" fillId="0" borderId="0" xfId="0" applyFont="1"/>
    <xf numFmtId="0" fontId="0" fillId="9" borderId="1" xfId="0" applyFill="1" applyBorder="1"/>
    <xf numFmtId="165" fontId="18" fillId="9" borderId="1" xfId="0" applyNumberFormat="1" applyFont="1" applyFill="1" applyBorder="1" applyAlignment="1">
      <alignment horizontal="center" vertical="top" wrapText="1"/>
    </xf>
    <xf numFmtId="0" fontId="0" fillId="9" borderId="0" xfId="0" applyFill="1"/>
    <xf numFmtId="165" fontId="0" fillId="9" borderId="0" xfId="0" applyNumberFormat="1" applyFill="1"/>
    <xf numFmtId="0" fontId="50" fillId="0" borderId="0" xfId="0" applyFont="1"/>
    <xf numFmtId="165" fontId="50" fillId="2" borderId="0" xfId="0" applyNumberFormat="1" applyFont="1" applyFill="1"/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top" wrapText="1"/>
    </xf>
    <xf numFmtId="165" fontId="4" fillId="5" borderId="1" xfId="13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top" wrapText="1"/>
    </xf>
    <xf numFmtId="165" fontId="4" fillId="5" borderId="1" xfId="0" applyNumberFormat="1" applyFont="1" applyFill="1" applyBorder="1" applyAlignment="1"/>
    <xf numFmtId="0" fontId="11" fillId="5" borderId="1" xfId="0" applyFont="1" applyFill="1" applyBorder="1" applyAlignment="1">
      <alignment wrapText="1"/>
    </xf>
    <xf numFmtId="168" fontId="26" fillId="5" borderId="1" xfId="2" applyFont="1" applyFill="1" applyBorder="1" applyAlignment="1">
      <alignment wrapText="1"/>
    </xf>
    <xf numFmtId="49" fontId="6" fillId="5" borderId="1" xfId="8" applyNumberFormat="1" applyFont="1" applyFill="1" applyBorder="1" applyAlignment="1">
      <alignment horizontal="center"/>
    </xf>
    <xf numFmtId="49" fontId="2" fillId="5" borderId="7" xfId="8" applyNumberFormat="1" applyFont="1" applyFill="1" applyBorder="1" applyAlignment="1"/>
    <xf numFmtId="49" fontId="2" fillId="5" borderId="8" xfId="8" applyNumberFormat="1" applyFont="1" applyFill="1" applyBorder="1" applyAlignment="1"/>
    <xf numFmtId="49" fontId="2" fillId="5" borderId="8" xfId="8" applyNumberFormat="1" applyFont="1" applyFill="1" applyBorder="1" applyAlignment="1">
      <alignment horizontal="center"/>
    </xf>
    <xf numFmtId="49" fontId="2" fillId="5" borderId="9" xfId="8" applyNumberFormat="1" applyFont="1" applyFill="1" applyBorder="1" applyAlignment="1">
      <alignment horizontal="center"/>
    </xf>
    <xf numFmtId="168" fontId="2" fillId="5" borderId="1" xfId="2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5" fontId="4" fillId="9" borderId="0" xfId="0" applyNumberFormat="1" applyFont="1" applyFill="1" applyBorder="1" applyAlignment="1"/>
    <xf numFmtId="0" fontId="0" fillId="9" borderId="0" xfId="0" applyFill="1" applyBorder="1"/>
    <xf numFmtId="0" fontId="6" fillId="9" borderId="0" xfId="7" applyFont="1" applyFill="1"/>
    <xf numFmtId="0" fontId="16" fillId="9" borderId="0" xfId="7" applyFont="1" applyFill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41" fillId="0" borderId="10" xfId="7" applyFont="1" applyFill="1" applyBorder="1" applyAlignment="1"/>
    <xf numFmtId="0" fontId="42" fillId="0" borderId="13" xfId="7" applyFont="1" applyFill="1" applyBorder="1" applyAlignment="1"/>
    <xf numFmtId="0" fontId="13" fillId="5" borderId="0" xfId="7" applyFont="1" applyFill="1" applyBorder="1" applyAlignment="1">
      <alignment wrapText="1"/>
    </xf>
    <xf numFmtId="0" fontId="6" fillId="5" borderId="0" xfId="7" applyFont="1" applyFill="1" applyBorder="1" applyAlignment="1">
      <alignment horizontal="center"/>
    </xf>
    <xf numFmtId="165" fontId="6" fillId="5" borderId="0" xfId="7" applyNumberFormat="1" applyFont="1" applyFill="1" applyBorder="1" applyAlignment="1"/>
    <xf numFmtId="49" fontId="6" fillId="9" borderId="1" xfId="7" applyNumberFormat="1" applyFont="1" applyFill="1" applyBorder="1" applyAlignment="1">
      <alignment horizontal="center"/>
    </xf>
    <xf numFmtId="165" fontId="6" fillId="9" borderId="1" xfId="7" applyNumberFormat="1" applyFont="1" applyFill="1" applyBorder="1" applyAlignment="1"/>
    <xf numFmtId="2" fontId="4" fillId="9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left" wrapText="1"/>
    </xf>
    <xf numFmtId="165" fontId="4" fillId="9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justify" vertical="top" wrapText="1"/>
    </xf>
    <xf numFmtId="165" fontId="4" fillId="9" borderId="1" xfId="13" applyNumberFormat="1" applyFont="1" applyFill="1" applyBorder="1" applyAlignment="1">
      <alignment horizontal="center" vertical="center" wrapText="1"/>
    </xf>
    <xf numFmtId="0" fontId="6" fillId="5" borderId="0" xfId="7" applyFont="1" applyFill="1" applyAlignment="1">
      <alignment horizontal="center"/>
    </xf>
    <xf numFmtId="0" fontId="15" fillId="9" borderId="0" xfId="7" applyFont="1" applyFill="1" applyAlignment="1">
      <alignment horizontal="center"/>
    </xf>
    <xf numFmtId="0" fontId="6" fillId="5" borderId="0" xfId="7" applyFont="1" applyFill="1"/>
    <xf numFmtId="0" fontId="41" fillId="6" borderId="11" xfId="7" applyFont="1" applyFill="1" applyBorder="1" applyAlignment="1">
      <alignment wrapText="1"/>
    </xf>
    <xf numFmtId="49" fontId="41" fillId="6" borderId="10" xfId="7" applyNumberFormat="1" applyFont="1" applyFill="1" applyBorder="1" applyAlignment="1">
      <alignment horizontal="center"/>
    </xf>
    <xf numFmtId="49" fontId="41" fillId="5" borderId="12" xfId="7" applyNumberFormat="1" applyFont="1" applyFill="1" applyBorder="1" applyAlignment="1">
      <alignment horizontal="center"/>
    </xf>
    <xf numFmtId="165" fontId="41" fillId="5" borderId="10" xfId="7" applyNumberFormat="1" applyFont="1" applyFill="1" applyBorder="1" applyAlignment="1">
      <alignment horizontal="right"/>
    </xf>
    <xf numFmtId="0" fontId="42" fillId="6" borderId="11" xfId="7" applyFont="1" applyFill="1" applyBorder="1" applyAlignment="1">
      <alignment wrapText="1"/>
    </xf>
    <xf numFmtId="49" fontId="42" fillId="6" borderId="13" xfId="7" applyNumberFormat="1" applyFont="1" applyFill="1" applyBorder="1" applyAlignment="1">
      <alignment horizontal="center"/>
    </xf>
    <xf numFmtId="49" fontId="42" fillId="5" borderId="14" xfId="7" applyNumberFormat="1" applyFont="1" applyFill="1" applyBorder="1" applyAlignment="1">
      <alignment horizontal="center"/>
    </xf>
    <xf numFmtId="165" fontId="42" fillId="5" borderId="13" xfId="7" applyNumberFormat="1" applyFont="1" applyFill="1" applyBorder="1" applyAlignment="1">
      <alignment horizontal="right"/>
    </xf>
    <xf numFmtId="0" fontId="6" fillId="9" borderId="1" xfId="7" applyFont="1" applyFill="1" applyBorder="1"/>
    <xf numFmtId="0" fontId="13" fillId="9" borderId="1" xfId="7" applyFont="1" applyFill="1" applyBorder="1" applyAlignment="1">
      <alignment wrapText="1"/>
    </xf>
    <xf numFmtId="165" fontId="6" fillId="9" borderId="1" xfId="7" applyNumberFormat="1" applyFont="1" applyFill="1" applyBorder="1" applyAlignment="1">
      <alignment horizontal="right"/>
    </xf>
    <xf numFmtId="0" fontId="6" fillId="9" borderId="1" xfId="7" applyFont="1" applyFill="1" applyBorder="1" applyAlignment="1">
      <alignment vertical="center" wrapText="1"/>
    </xf>
    <xf numFmtId="0" fontId="6" fillId="9" borderId="1" xfId="7" applyFont="1" applyFill="1" applyBorder="1" applyAlignment="1">
      <alignment horizontal="center"/>
    </xf>
    <xf numFmtId="49" fontId="6" fillId="9" borderId="3" xfId="7" applyNumberFormat="1" applyFont="1" applyFill="1" applyBorder="1" applyAlignment="1">
      <alignment horizontal="center"/>
    </xf>
    <xf numFmtId="0" fontId="41" fillId="6" borderId="15" xfId="7" applyFont="1" applyFill="1" applyBorder="1" applyAlignment="1">
      <alignment wrapText="1"/>
    </xf>
    <xf numFmtId="0" fontId="41" fillId="6" borderId="15" xfId="7" applyFont="1" applyFill="1" applyBorder="1" applyAlignment="1">
      <alignment horizontal="center"/>
    </xf>
    <xf numFmtId="49" fontId="41" fillId="6" borderId="15" xfId="7" applyNumberFormat="1" applyFont="1" applyFill="1" applyBorder="1" applyAlignment="1">
      <alignment horizontal="center"/>
    </xf>
    <xf numFmtId="49" fontId="41" fillId="6" borderId="16" xfId="7" applyNumberFormat="1" applyFont="1" applyFill="1" applyBorder="1" applyAlignment="1">
      <alignment horizontal="center"/>
    </xf>
    <xf numFmtId="49" fontId="42" fillId="6" borderId="2" xfId="7" applyNumberFormat="1" applyFont="1" applyFill="1" applyBorder="1" applyAlignment="1">
      <alignment horizontal="center"/>
    </xf>
    <xf numFmtId="49" fontId="42" fillId="6" borderId="3" xfId="7" applyNumberFormat="1" applyFont="1" applyFill="1" applyBorder="1" applyAlignment="1">
      <alignment horizontal="center"/>
    </xf>
    <xf numFmtId="49" fontId="42" fillId="6" borderId="17" xfId="7" applyNumberFormat="1" applyFont="1" applyFill="1" applyBorder="1" applyAlignment="1">
      <alignment horizontal="center"/>
    </xf>
    <xf numFmtId="0" fontId="42" fillId="6" borderId="15" xfId="7" applyFont="1" applyFill="1" applyBorder="1" applyAlignment="1">
      <alignment horizontal="left" wrapText="1"/>
    </xf>
    <xf numFmtId="0" fontId="42" fillId="6" borderId="15" xfId="7" applyFont="1" applyFill="1" applyBorder="1" applyAlignment="1">
      <alignment horizontal="center"/>
    </xf>
    <xf numFmtId="49" fontId="42" fillId="6" borderId="15" xfId="7" applyNumberFormat="1" applyFont="1" applyFill="1" applyBorder="1" applyAlignment="1">
      <alignment horizontal="center"/>
    </xf>
    <xf numFmtId="0" fontId="42" fillId="6" borderId="15" xfId="7" applyFont="1" applyFill="1" applyBorder="1" applyAlignment="1">
      <alignment wrapText="1"/>
    </xf>
    <xf numFmtId="0" fontId="42" fillId="6" borderId="1" xfId="7" applyFont="1" applyFill="1" applyBorder="1" applyAlignment="1">
      <alignment wrapText="1"/>
    </xf>
    <xf numFmtId="49" fontId="42" fillId="6" borderId="16" xfId="7" applyNumberFormat="1" applyFont="1" applyFill="1" applyBorder="1" applyAlignment="1">
      <alignment horizontal="center"/>
    </xf>
    <xf numFmtId="49" fontId="42" fillId="6" borderId="6" xfId="7" applyNumberFormat="1" applyFont="1" applyFill="1" applyBorder="1" applyAlignment="1">
      <alignment horizontal="center"/>
    </xf>
    <xf numFmtId="49" fontId="42" fillId="6" borderId="18" xfId="7" applyNumberFormat="1" applyFont="1" applyFill="1" applyBorder="1" applyAlignment="1">
      <alignment horizontal="center"/>
    </xf>
    <xf numFmtId="0" fontId="42" fillId="6" borderId="1" xfId="7" applyFont="1" applyFill="1" applyBorder="1" applyAlignment="1">
      <alignment horizontal="center"/>
    </xf>
    <xf numFmtId="49" fontId="42" fillId="6" borderId="1" xfId="7" applyNumberFormat="1" applyFont="1" applyFill="1" applyBorder="1" applyAlignment="1">
      <alignment horizontal="center"/>
    </xf>
    <xf numFmtId="168" fontId="51" fillId="5" borderId="1" xfId="2" applyFont="1" applyFill="1" applyBorder="1" applyAlignment="1">
      <alignment horizontal="left" vertical="center" wrapText="1"/>
    </xf>
    <xf numFmtId="49" fontId="51" fillId="5" borderId="1" xfId="2" applyNumberFormat="1" applyFont="1" applyFill="1" applyBorder="1" applyAlignment="1">
      <alignment horizontal="center" vertical="center" wrapText="1"/>
    </xf>
    <xf numFmtId="165" fontId="51" fillId="6" borderId="1" xfId="2" applyNumberFormat="1" applyFont="1" applyFill="1" applyBorder="1" applyAlignment="1"/>
    <xf numFmtId="165" fontId="4" fillId="5" borderId="0" xfId="0" applyNumberFormat="1" applyFont="1" applyFill="1" applyBorder="1" applyAlignment="1"/>
    <xf numFmtId="168" fontId="52" fillId="5" borderId="1" xfId="2" applyFont="1" applyFill="1" applyBorder="1" applyAlignment="1">
      <alignment horizontal="left" vertical="center" wrapText="1"/>
    </xf>
    <xf numFmtId="49" fontId="52" fillId="5" borderId="1" xfId="2" applyNumberFormat="1" applyFont="1" applyFill="1" applyBorder="1" applyAlignment="1">
      <alignment horizontal="center" vertical="center" wrapText="1"/>
    </xf>
    <xf numFmtId="165" fontId="52" fillId="6" borderId="1" xfId="2" applyNumberFormat="1" applyFont="1" applyFill="1" applyBorder="1" applyAlignment="1"/>
    <xf numFmtId="0" fontId="0" fillId="5" borderId="0" xfId="0" applyFill="1" applyBorder="1"/>
    <xf numFmtId="0" fontId="50" fillId="9" borderId="0" xfId="0" applyFont="1" applyFill="1" applyBorder="1"/>
    <xf numFmtId="0" fontId="2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15" fillId="0" borderId="1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8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49" fontId="6" fillId="0" borderId="6" xfId="7" applyNumberFormat="1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5" fillId="2" borderId="4" xfId="7" applyFont="1" applyFill="1" applyBorder="1" applyAlignment="1">
      <alignment horizontal="center" vertical="center" wrapText="1"/>
    </xf>
    <xf numFmtId="0" fontId="6" fillId="2" borderId="3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7" zoomScale="70" zoomScaleNormal="70" zoomScaleSheetLayoutView="106" workbookViewId="0">
      <selection activeCell="C23" sqref="C23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46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66" t="s">
        <v>222</v>
      </c>
    </row>
    <row r="2" spans="1:12" ht="15.75" x14ac:dyDescent="0.25">
      <c r="C2" s="61" t="s">
        <v>0</v>
      </c>
    </row>
    <row r="3" spans="1:12" ht="15.75" x14ac:dyDescent="0.25">
      <c r="A3" s="277" t="s">
        <v>244</v>
      </c>
      <c r="C3" s="61" t="s">
        <v>1</v>
      </c>
    </row>
    <row r="4" spans="1:12" ht="15.75" x14ac:dyDescent="0.25">
      <c r="C4" s="61" t="s">
        <v>2</v>
      </c>
    </row>
    <row r="5" spans="1:12" x14ac:dyDescent="0.25">
      <c r="B5" s="365"/>
      <c r="C5" s="366"/>
    </row>
    <row r="7" spans="1:12" ht="33.75" customHeight="1" x14ac:dyDescent="0.3">
      <c r="A7" s="363" t="s">
        <v>245</v>
      </c>
      <c r="B7" s="363"/>
      <c r="C7" s="363"/>
      <c r="L7" s="211"/>
    </row>
    <row r="8" spans="1:12" ht="18.75" x14ac:dyDescent="0.3">
      <c r="A8" s="363"/>
      <c r="B8" s="363"/>
      <c r="C8" s="363"/>
    </row>
    <row r="9" spans="1:12" ht="18.75" x14ac:dyDescent="0.3">
      <c r="C9" s="62" t="s">
        <v>3</v>
      </c>
    </row>
    <row r="10" spans="1:12" ht="38.25" x14ac:dyDescent="0.25">
      <c r="A10" s="148" t="s">
        <v>221</v>
      </c>
      <c r="B10" s="148" t="s">
        <v>220</v>
      </c>
      <c r="C10" s="72" t="s">
        <v>158</v>
      </c>
      <c r="D10" s="34" t="s">
        <v>125</v>
      </c>
      <c r="E10" s="34" t="s">
        <v>124</v>
      </c>
    </row>
    <row r="11" spans="1:12" ht="18.75" x14ac:dyDescent="0.25">
      <c r="A11" s="148" t="s">
        <v>291</v>
      </c>
      <c r="B11" s="147" t="s">
        <v>219</v>
      </c>
      <c r="C11" s="215">
        <f>C12+C13+C15+C18+C19+C20+C14+C21</f>
        <v>12042.7</v>
      </c>
      <c r="D11" s="140">
        <f>SUM(D12:D18)</f>
        <v>3772.3</v>
      </c>
      <c r="E11" s="36" t="e">
        <f>D11/#REF!*100</f>
        <v>#REF!</v>
      </c>
      <c r="G11">
        <v>10895.6</v>
      </c>
      <c r="H11" s="7">
        <v>0</v>
      </c>
    </row>
    <row r="12" spans="1:12" ht="18.75" x14ac:dyDescent="0.25">
      <c r="A12" s="284" t="s">
        <v>290</v>
      </c>
      <c r="B12" s="285" t="s">
        <v>218</v>
      </c>
      <c r="C12" s="286">
        <v>1600</v>
      </c>
      <c r="D12" s="278">
        <v>534.20000000000005</v>
      </c>
      <c r="E12" s="279" t="e">
        <f>D12/#REF!*100</f>
        <v>#REF!</v>
      </c>
      <c r="F12" s="280"/>
      <c r="G12" s="280">
        <v>1150</v>
      </c>
      <c r="H12" s="281">
        <v>0</v>
      </c>
      <c r="I12" s="280"/>
      <c r="J12" s="189"/>
    </row>
    <row r="13" spans="1:12" ht="112.5" x14ac:dyDescent="0.25">
      <c r="A13" s="165" t="s">
        <v>259</v>
      </c>
      <c r="B13" s="164" t="s">
        <v>260</v>
      </c>
      <c r="C13" s="143">
        <v>2532.6999999999998</v>
      </c>
      <c r="D13" s="150">
        <v>1075.9000000000001</v>
      </c>
      <c r="E13" s="35" t="e">
        <f>D13/#REF!*100</f>
        <v>#REF!</v>
      </c>
      <c r="G13">
        <v>2146.9</v>
      </c>
      <c r="H13" s="7">
        <v>-871.79999999999973</v>
      </c>
    </row>
    <row r="14" spans="1:12" ht="18.75" x14ac:dyDescent="0.25">
      <c r="A14" s="287" t="s">
        <v>215</v>
      </c>
      <c r="B14" s="285" t="s">
        <v>214</v>
      </c>
      <c r="C14" s="286">
        <v>290</v>
      </c>
      <c r="D14" s="150">
        <v>6.8</v>
      </c>
      <c r="E14" s="35" t="e">
        <v>#REF!</v>
      </c>
      <c r="G14">
        <v>10.6</v>
      </c>
      <c r="H14" s="7">
        <v>0</v>
      </c>
      <c r="J14" s="280">
        <v>267</v>
      </c>
    </row>
    <row r="15" spans="1:12" ht="18.75" x14ac:dyDescent="0.25">
      <c r="A15" s="174" t="s">
        <v>289</v>
      </c>
      <c r="B15" s="164" t="s">
        <v>257</v>
      </c>
      <c r="C15" s="149">
        <f>C16+C17</f>
        <v>5133</v>
      </c>
      <c r="D15" s="142">
        <v>1906.2</v>
      </c>
      <c r="E15" s="35" t="e">
        <f>D15/#REF!*100</f>
        <v>#REF!</v>
      </c>
      <c r="G15">
        <v>5760.2</v>
      </c>
      <c r="H15" s="7">
        <v>405</v>
      </c>
    </row>
    <row r="16" spans="1:12" ht="37.5" x14ac:dyDescent="0.25">
      <c r="A16" s="174" t="s">
        <v>292</v>
      </c>
      <c r="B16" s="164" t="s">
        <v>255</v>
      </c>
      <c r="C16" s="149">
        <v>1133</v>
      </c>
      <c r="D16" s="142"/>
      <c r="E16" s="35"/>
      <c r="H16" s="7"/>
      <c r="J16" s="280">
        <v>-267</v>
      </c>
    </row>
    <row r="17" spans="1:11" ht="56.25" x14ac:dyDescent="0.25">
      <c r="A17" s="174" t="s">
        <v>293</v>
      </c>
      <c r="B17" s="237" t="s">
        <v>258</v>
      </c>
      <c r="C17" s="149">
        <v>4000</v>
      </c>
      <c r="D17" s="142"/>
      <c r="E17" s="35"/>
      <c r="H17" s="7"/>
    </row>
    <row r="18" spans="1:11" ht="56.25" x14ac:dyDescent="0.25">
      <c r="A18" s="284" t="s">
        <v>217</v>
      </c>
      <c r="B18" s="285" t="s">
        <v>216</v>
      </c>
      <c r="C18" s="286">
        <v>2218.5</v>
      </c>
      <c r="D18" s="142">
        <v>249.2</v>
      </c>
      <c r="E18" s="35" t="e">
        <f>D18/#REF!*100</f>
        <v>#REF!</v>
      </c>
      <c r="G18">
        <v>1652.9</v>
      </c>
      <c r="H18" s="7">
        <v>466.80000000000018</v>
      </c>
    </row>
    <row r="19" spans="1:11" ht="78.75" customHeight="1" x14ac:dyDescent="0.25">
      <c r="A19" s="174" t="s">
        <v>294</v>
      </c>
      <c r="B19" s="191" t="s">
        <v>247</v>
      </c>
      <c r="C19" s="213">
        <v>60</v>
      </c>
      <c r="D19" s="142"/>
      <c r="E19" s="35"/>
      <c r="H19" s="7"/>
    </row>
    <row r="20" spans="1:11" ht="37.5" x14ac:dyDescent="0.3">
      <c r="A20" s="212" t="s">
        <v>295</v>
      </c>
      <c r="B20" s="192" t="s">
        <v>261</v>
      </c>
      <c r="C20" s="213">
        <v>40</v>
      </c>
      <c r="D20" s="142"/>
      <c r="E20" s="35"/>
      <c r="H20" s="7"/>
    </row>
    <row r="21" spans="1:11" ht="37.5" x14ac:dyDescent="0.3">
      <c r="A21" s="312" t="s">
        <v>295</v>
      </c>
      <c r="B21" s="313" t="s">
        <v>261</v>
      </c>
      <c r="C21" s="314">
        <v>168.5</v>
      </c>
      <c r="D21" s="142"/>
      <c r="E21" s="35"/>
      <c r="H21" s="7"/>
    </row>
    <row r="22" spans="1:11" ht="18.75" x14ac:dyDescent="0.25">
      <c r="A22" s="175" t="s">
        <v>213</v>
      </c>
      <c r="B22" s="147" t="s">
        <v>212</v>
      </c>
      <c r="C22" s="216">
        <v>8231.7999999999993</v>
      </c>
      <c r="D22" s="139">
        <f>D23+D26+D27+D24</f>
        <v>5716.69</v>
      </c>
      <c r="E22" s="36" t="e">
        <f>D22/#REF!*100</f>
        <v>#REF!</v>
      </c>
      <c r="G22">
        <v>8542.4</v>
      </c>
      <c r="H22" s="7">
        <v>0</v>
      </c>
    </row>
    <row r="23" spans="1:11" ht="37.5" customHeight="1" x14ac:dyDescent="0.25">
      <c r="A23" s="174" t="s">
        <v>262</v>
      </c>
      <c r="B23" s="218" t="s">
        <v>211</v>
      </c>
      <c r="C23" s="214">
        <v>8024.8</v>
      </c>
      <c r="D23" s="142">
        <v>3538</v>
      </c>
      <c r="E23" s="35" t="e">
        <f>D23/#REF!*100</f>
        <v>#REF!</v>
      </c>
      <c r="F23" s="145" t="s">
        <v>210</v>
      </c>
      <c r="G23">
        <v>6126.7</v>
      </c>
      <c r="H23" s="7">
        <v>0</v>
      </c>
    </row>
    <row r="24" spans="1:11" ht="40.5" hidden="1" customHeight="1" x14ac:dyDescent="0.25">
      <c r="A24" s="217" t="s">
        <v>263</v>
      </c>
      <c r="B24" s="144" t="s">
        <v>209</v>
      </c>
      <c r="C24" s="143">
        <v>0</v>
      </c>
      <c r="D24" s="146">
        <f>1444.1+639.9</f>
        <v>2084</v>
      </c>
      <c r="E24" s="35" t="e">
        <f>D24/#REF!*100</f>
        <v>#REF!</v>
      </c>
      <c r="F24" s="145"/>
      <c r="G24">
        <v>2248.4</v>
      </c>
      <c r="H24" s="7">
        <v>0</v>
      </c>
    </row>
    <row r="25" spans="1:11" ht="26.25" customHeight="1" x14ac:dyDescent="0.25">
      <c r="A25" s="217" t="s">
        <v>302</v>
      </c>
      <c r="B25" s="144" t="s">
        <v>209</v>
      </c>
      <c r="C25" s="143">
        <v>150</v>
      </c>
      <c r="D25" s="146"/>
      <c r="E25" s="35"/>
      <c r="F25" s="145"/>
      <c r="H25" s="7"/>
    </row>
    <row r="26" spans="1:11" ht="57.75" customHeight="1" x14ac:dyDescent="0.25">
      <c r="A26" s="217" t="s">
        <v>264</v>
      </c>
      <c r="B26" s="144" t="s">
        <v>208</v>
      </c>
      <c r="C26" s="143">
        <v>221.7</v>
      </c>
      <c r="D26" s="142">
        <v>94.7</v>
      </c>
      <c r="E26" s="35" t="e">
        <f>D26/#REF!*100</f>
        <v>#REF!</v>
      </c>
      <c r="F26" s="145"/>
      <c r="G26">
        <v>167.4</v>
      </c>
      <c r="H26" s="7">
        <v>0</v>
      </c>
    </row>
    <row r="27" spans="1:11" ht="38.25" customHeight="1" x14ac:dyDescent="0.25">
      <c r="A27" s="217" t="s">
        <v>265</v>
      </c>
      <c r="B27" s="144" t="s">
        <v>207</v>
      </c>
      <c r="C27" s="143">
        <v>3.8</v>
      </c>
      <c r="D27" s="142">
        <v>-0.01</v>
      </c>
      <c r="E27" s="35" t="e">
        <f>D27/#REF!*100</f>
        <v>#REF!</v>
      </c>
      <c r="F27" s="141" t="s">
        <v>206</v>
      </c>
      <c r="G27">
        <v>-0.1</v>
      </c>
      <c r="H27" s="7">
        <v>0</v>
      </c>
      <c r="K27" s="7"/>
    </row>
    <row r="28" spans="1:11" ht="64.5" customHeight="1" x14ac:dyDescent="0.25">
      <c r="A28" s="315" t="s">
        <v>321</v>
      </c>
      <c r="B28" s="316" t="s">
        <v>322</v>
      </c>
      <c r="C28" s="317">
        <v>-168.5</v>
      </c>
      <c r="D28" s="142"/>
      <c r="E28" s="35"/>
      <c r="F28" s="141"/>
      <c r="H28" s="7"/>
      <c r="K28" s="7"/>
    </row>
    <row r="29" spans="1:11" ht="18.75" x14ac:dyDescent="0.25">
      <c r="A29" s="362" t="s">
        <v>205</v>
      </c>
      <c r="B29" s="362"/>
      <c r="C29" s="216">
        <f>C11+C22</f>
        <v>20274.5</v>
      </c>
      <c r="D29" s="139">
        <f>D22+D11</f>
        <v>9488.99</v>
      </c>
      <c r="E29" s="36" t="e">
        <f>D29/#REF!*100</f>
        <v>#REF!</v>
      </c>
      <c r="G29">
        <v>22561.249999999996</v>
      </c>
      <c r="H29" s="7">
        <v>-19438</v>
      </c>
    </row>
    <row r="30" spans="1:11" x14ac:dyDescent="0.25">
      <c r="G30" s="7">
        <f>G29-C29</f>
        <v>2286.7499999999964</v>
      </c>
    </row>
    <row r="31" spans="1:11" ht="18.75" x14ac:dyDescent="0.25">
      <c r="A31" s="364" t="s">
        <v>305</v>
      </c>
      <c r="B31" s="364"/>
      <c r="E31" s="7"/>
    </row>
  </sheetData>
  <mergeCells count="5">
    <mergeCell ref="A29:B29"/>
    <mergeCell ref="A8:C8"/>
    <mergeCell ref="A31:B31"/>
    <mergeCell ref="B5:C5"/>
    <mergeCell ref="A7:C7"/>
  </mergeCells>
  <phoneticPr fontId="33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topLeftCell="A16" zoomScale="70" zoomScaleNormal="70" workbookViewId="0">
      <selection activeCell="K27" sqref="K27"/>
    </sheetView>
  </sheetViews>
  <sheetFormatPr defaultRowHeight="15" x14ac:dyDescent="0.25"/>
  <cols>
    <col min="1" max="1" width="58.42578125" customWidth="1"/>
    <col min="2" max="2" width="7.42578125" customWidth="1"/>
    <col min="3" max="3" width="8" customWidth="1"/>
    <col min="4" max="4" width="21.140625" style="46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  <col min="11" max="11" width="12.28515625" bestFit="1" customWidth="1"/>
    <col min="13" max="13" width="11.7109375" bestFit="1" customWidth="1"/>
  </cols>
  <sheetData>
    <row r="1" spans="1:15" ht="15.75" x14ac:dyDescent="0.25">
      <c r="D1" s="166" t="s">
        <v>201</v>
      </c>
    </row>
    <row r="2" spans="1:15" ht="15.75" x14ac:dyDescent="0.25">
      <c r="D2" s="61" t="s">
        <v>0</v>
      </c>
    </row>
    <row r="3" spans="1:15" ht="15.75" x14ac:dyDescent="0.25">
      <c r="D3" s="61" t="s">
        <v>1</v>
      </c>
    </row>
    <row r="4" spans="1:15" ht="15.75" x14ac:dyDescent="0.25">
      <c r="D4" s="61" t="s">
        <v>2</v>
      </c>
    </row>
    <row r="5" spans="1:15" x14ac:dyDescent="0.25">
      <c r="C5" s="365"/>
      <c r="D5" s="366"/>
    </row>
    <row r="6" spans="1:15" x14ac:dyDescent="0.25">
      <c r="H6" s="7"/>
    </row>
    <row r="7" spans="1:15" ht="37.5" customHeight="1" x14ac:dyDescent="0.25">
      <c r="A7" s="367" t="s">
        <v>246</v>
      </c>
      <c r="B7" s="367"/>
      <c r="C7" s="367"/>
      <c r="D7" s="367"/>
      <c r="E7" s="7"/>
    </row>
    <row r="8" spans="1:15" ht="18.75" x14ac:dyDescent="0.3">
      <c r="A8" s="1"/>
      <c r="D8" s="62" t="s">
        <v>3</v>
      </c>
    </row>
    <row r="9" spans="1:15" ht="56.25" x14ac:dyDescent="0.3">
      <c r="A9" s="2" t="s">
        <v>22</v>
      </c>
      <c r="B9" s="2" t="s">
        <v>5</v>
      </c>
      <c r="C9" s="2" t="s">
        <v>6</v>
      </c>
      <c r="D9" s="72" t="s">
        <v>158</v>
      </c>
      <c r="E9" s="37" t="s">
        <v>125</v>
      </c>
      <c r="F9" s="37" t="s">
        <v>124</v>
      </c>
    </row>
    <row r="10" spans="1:15" ht="18.75" x14ac:dyDescent="0.3">
      <c r="A10" s="3">
        <v>1</v>
      </c>
      <c r="B10" s="3">
        <v>2</v>
      </c>
      <c r="C10" s="3">
        <v>3</v>
      </c>
      <c r="D10" s="63">
        <v>4</v>
      </c>
      <c r="E10" s="38"/>
      <c r="F10" s="38"/>
      <c r="H10" s="7"/>
    </row>
    <row r="11" spans="1:15" ht="18.75" x14ac:dyDescent="0.3">
      <c r="A11" s="147" t="s">
        <v>7</v>
      </c>
      <c r="B11" s="4"/>
      <c r="C11" s="4"/>
      <c r="D11" s="186">
        <f>D12+D20+D22+D25+D28+D31+D33+D35+D38+D40+D42</f>
        <v>22587.13</v>
      </c>
      <c r="E11" s="187" t="e">
        <f>E12+E20+E22+E25+E28+E31+E33+E35+E38+E40</f>
        <v>#REF!</v>
      </c>
      <c r="F11" s="188" t="e">
        <f>E11/#REF!*100</f>
        <v>#REF!</v>
      </c>
      <c r="G11" s="189">
        <v>21991.3</v>
      </c>
      <c r="H11" s="190">
        <f>G11-D11</f>
        <v>-595.83000000000175</v>
      </c>
      <c r="I11" s="189"/>
      <c r="J11" s="189"/>
      <c r="K11" s="189"/>
      <c r="L11" s="190"/>
      <c r="M11" s="189"/>
    </row>
    <row r="12" spans="1:15" ht="18.75" x14ac:dyDescent="0.3">
      <c r="A12" s="147" t="s">
        <v>8</v>
      </c>
      <c r="B12" s="4" t="s">
        <v>23</v>
      </c>
      <c r="C12" s="4" t="s">
        <v>24</v>
      </c>
      <c r="D12" s="73">
        <f>D13+D14+D15+D16+D18+D19+D17</f>
        <v>8347.43</v>
      </c>
      <c r="E12" s="9">
        <f>E13+E15+E16+E18+E19</f>
        <v>5022</v>
      </c>
      <c r="F12" s="36" t="e">
        <f>E12/#REF!*100</f>
        <v>#REF!</v>
      </c>
      <c r="G12">
        <v>22561.3</v>
      </c>
      <c r="H12" s="7">
        <f>G12-D11</f>
        <v>-25.830000000001746</v>
      </c>
    </row>
    <row r="13" spans="1:15" ht="57" customHeight="1" x14ac:dyDescent="0.35">
      <c r="A13" s="228" t="str">
        <f>прил._6!B27</f>
        <v>Функционирование высшего должностного лица субъекта Российской Федерации и муниципального образования</v>
      </c>
      <c r="B13" s="274" t="s">
        <v>23</v>
      </c>
      <c r="C13" s="275" t="s">
        <v>25</v>
      </c>
      <c r="D13" s="276">
        <f>прил._6!K27</f>
        <v>821.73</v>
      </c>
      <c r="E13" s="74">
        <v>675</v>
      </c>
      <c r="F13" s="74">
        <v>675</v>
      </c>
      <c r="G13" s="74">
        <v>675</v>
      </c>
      <c r="H13" s="74">
        <v>675</v>
      </c>
      <c r="I13" s="74">
        <v>675</v>
      </c>
      <c r="J13" s="96">
        <v>675</v>
      </c>
      <c r="K13" s="101"/>
      <c r="L13" s="99"/>
      <c r="M13" s="273"/>
    </row>
    <row r="14" spans="1:15" ht="72.75" customHeight="1" x14ac:dyDescent="0.35">
      <c r="A14" s="229" t="s">
        <v>197</v>
      </c>
      <c r="B14" s="275" t="s">
        <v>23</v>
      </c>
      <c r="C14" s="275" t="s">
        <v>27</v>
      </c>
      <c r="D14" s="276">
        <f>прил._6!K15</f>
        <v>10</v>
      </c>
      <c r="E14" s="74"/>
      <c r="F14" s="74"/>
      <c r="G14" s="74"/>
      <c r="H14" s="74"/>
      <c r="I14" s="74"/>
      <c r="J14" s="96"/>
      <c r="K14" s="101"/>
      <c r="L14" s="102"/>
      <c r="M14" s="272"/>
      <c r="O14" s="271"/>
    </row>
    <row r="15" spans="1:15" ht="75" x14ac:dyDescent="0.3">
      <c r="A15" s="288" t="str">
        <f>прил._6!B32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275" t="s">
        <v>23</v>
      </c>
      <c r="C15" s="275" t="s">
        <v>26</v>
      </c>
      <c r="D15" s="289">
        <v>4745.3</v>
      </c>
      <c r="E15" s="75">
        <v>4243.8999999999996</v>
      </c>
      <c r="F15" s="75">
        <v>4243.8999999999996</v>
      </c>
      <c r="G15" s="75">
        <v>4243.8999999999996</v>
      </c>
      <c r="H15" s="75">
        <v>4243.8999999999996</v>
      </c>
      <c r="I15" s="75">
        <v>4243.8999999999996</v>
      </c>
      <c r="J15" s="97">
        <v>4243.8999999999996</v>
      </c>
      <c r="K15" s="355"/>
      <c r="L15" s="102"/>
    </row>
    <row r="16" spans="1:15" s="14" customFormat="1" ht="56.25" x14ac:dyDescent="0.3">
      <c r="A16" s="290" t="s">
        <v>49</v>
      </c>
      <c r="B16" s="275" t="s">
        <v>23</v>
      </c>
      <c r="C16" s="275" t="s">
        <v>29</v>
      </c>
      <c r="D16" s="289">
        <v>70</v>
      </c>
      <c r="E16" s="75">
        <v>58.1</v>
      </c>
      <c r="F16" s="75">
        <v>58.1</v>
      </c>
      <c r="G16" s="75">
        <v>58.1</v>
      </c>
      <c r="H16" s="75">
        <v>58.1</v>
      </c>
      <c r="I16" s="75">
        <v>58.1</v>
      </c>
      <c r="J16" s="97">
        <v>58.1</v>
      </c>
      <c r="K16" s="102"/>
      <c r="L16" s="99"/>
    </row>
    <row r="17" spans="1:12" s="14" customFormat="1" ht="37.5" x14ac:dyDescent="0.3">
      <c r="A17" s="231" t="s">
        <v>253</v>
      </c>
      <c r="B17" s="10" t="s">
        <v>23</v>
      </c>
      <c r="C17" s="10" t="s">
        <v>30</v>
      </c>
      <c r="D17" s="75">
        <v>300</v>
      </c>
      <c r="E17" s="75"/>
      <c r="F17" s="75"/>
      <c r="G17" s="75"/>
      <c r="H17" s="75"/>
      <c r="I17" s="75"/>
      <c r="J17" s="97"/>
      <c r="K17" s="102"/>
      <c r="L17" s="99"/>
    </row>
    <row r="18" spans="1:12" ht="18.75" x14ac:dyDescent="0.3">
      <c r="A18" s="232" t="str">
        <f>прил._6!B52</f>
        <v>Резервные фонды</v>
      </c>
      <c r="B18" s="131" t="s">
        <v>23</v>
      </c>
      <c r="C18" s="131" t="s">
        <v>43</v>
      </c>
      <c r="D18" s="75">
        <f>прил._6!K52</f>
        <v>10</v>
      </c>
      <c r="E18" s="75">
        <v>5</v>
      </c>
      <c r="F18" s="75">
        <v>5</v>
      </c>
      <c r="G18" s="75">
        <v>5</v>
      </c>
      <c r="H18" s="75">
        <v>5</v>
      </c>
      <c r="I18" s="75">
        <v>5</v>
      </c>
      <c r="J18" s="97">
        <v>5</v>
      </c>
      <c r="K18" s="102"/>
      <c r="L18" s="99"/>
    </row>
    <row r="19" spans="1:12" ht="18.75" x14ac:dyDescent="0.3">
      <c r="A19" s="232" t="str">
        <f>прил._6!B57</f>
        <v>Другие общегосударственные расходы</v>
      </c>
      <c r="B19" s="131" t="s">
        <v>23</v>
      </c>
      <c r="C19" s="131" t="s">
        <v>42</v>
      </c>
      <c r="D19" s="75">
        <v>2390.4</v>
      </c>
      <c r="E19" s="75">
        <v>40</v>
      </c>
      <c r="F19" s="75">
        <v>40</v>
      </c>
      <c r="G19" s="75">
        <v>40</v>
      </c>
      <c r="H19" s="75">
        <v>40</v>
      </c>
      <c r="I19" s="75">
        <v>40</v>
      </c>
      <c r="J19" s="97">
        <v>40</v>
      </c>
      <c r="K19" s="355"/>
      <c r="L19" s="99"/>
    </row>
    <row r="20" spans="1:12" ht="18.75" x14ac:dyDescent="0.3">
      <c r="A20" s="233" t="s">
        <v>9</v>
      </c>
      <c r="B20" s="11" t="s">
        <v>25</v>
      </c>
      <c r="C20" s="11" t="s">
        <v>24</v>
      </c>
      <c r="D20" s="268">
        <f>прил._6!K69</f>
        <v>221.7</v>
      </c>
      <c r="E20" s="12">
        <f>E21</f>
        <v>186</v>
      </c>
      <c r="F20" s="36" t="e">
        <f>E20/#REF!*100</f>
        <v>#REF!</v>
      </c>
      <c r="K20" s="99"/>
      <c r="L20" s="99"/>
    </row>
    <row r="21" spans="1:12" ht="18.75" x14ac:dyDescent="0.3">
      <c r="A21" s="230" t="s">
        <v>10</v>
      </c>
      <c r="B21" s="10" t="s">
        <v>25</v>
      </c>
      <c r="C21" s="10" t="s">
        <v>27</v>
      </c>
      <c r="D21" s="269">
        <f>прил._6!K70</f>
        <v>221.7</v>
      </c>
      <c r="E21" s="75">
        <v>186</v>
      </c>
      <c r="F21" s="75">
        <v>186</v>
      </c>
      <c r="G21" s="75">
        <v>186</v>
      </c>
      <c r="H21" s="75">
        <v>186</v>
      </c>
      <c r="I21" s="75">
        <v>186</v>
      </c>
      <c r="J21" s="97">
        <v>186</v>
      </c>
      <c r="K21" s="102"/>
      <c r="L21" s="99"/>
    </row>
    <row r="22" spans="1:12" ht="37.5" x14ac:dyDescent="0.3">
      <c r="A22" s="233" t="s">
        <v>11</v>
      </c>
      <c r="B22" s="11" t="s">
        <v>27</v>
      </c>
      <c r="C22" s="11" t="s">
        <v>24</v>
      </c>
      <c r="D22" s="76">
        <f>прил._6!K77</f>
        <v>525</v>
      </c>
      <c r="E22" s="13">
        <f>E23+E24</f>
        <v>262.39999999999998</v>
      </c>
      <c r="F22" s="36" t="e">
        <f>E22/#REF!*100</f>
        <v>#REF!</v>
      </c>
      <c r="K22" s="99"/>
      <c r="L22" s="99"/>
    </row>
    <row r="23" spans="1:12" ht="56.25" x14ac:dyDescent="0.3">
      <c r="A23" s="230" t="s">
        <v>12</v>
      </c>
      <c r="B23" s="10" t="s">
        <v>27</v>
      </c>
      <c r="C23" s="10" t="s">
        <v>28</v>
      </c>
      <c r="D23" s="75">
        <f>прил._6!K78</f>
        <v>500</v>
      </c>
      <c r="E23" s="38">
        <v>262.39999999999998</v>
      </c>
      <c r="F23" s="35" t="e">
        <f>E23/#REF!*100</f>
        <v>#REF!</v>
      </c>
      <c r="G23" t="s">
        <v>129</v>
      </c>
      <c r="K23" s="99"/>
      <c r="L23" s="99"/>
    </row>
    <row r="24" spans="1:12" ht="44.25" customHeight="1" x14ac:dyDescent="0.3">
      <c r="A24" s="230" t="s">
        <v>13</v>
      </c>
      <c r="B24" s="10" t="s">
        <v>27</v>
      </c>
      <c r="C24" s="10">
        <v>14</v>
      </c>
      <c r="D24" s="75">
        <f>прил._6!K84</f>
        <v>25</v>
      </c>
      <c r="E24" s="38">
        <v>0</v>
      </c>
      <c r="F24" s="35" t="e">
        <f>E24/#REF!*100</f>
        <v>#REF!</v>
      </c>
      <c r="H24" t="s">
        <v>130</v>
      </c>
      <c r="K24" s="99"/>
      <c r="L24" s="99"/>
    </row>
    <row r="25" spans="1:12" ht="18.75" x14ac:dyDescent="0.3">
      <c r="A25" s="233" t="s">
        <v>14</v>
      </c>
      <c r="B25" s="11" t="s">
        <v>26</v>
      </c>
      <c r="C25" s="11" t="s">
        <v>24</v>
      </c>
      <c r="D25" s="76">
        <f>прил._6!K92</f>
        <v>3798.3</v>
      </c>
      <c r="E25" s="12" t="e">
        <f>#REF!+#REF!+E26+E27+#REF!</f>
        <v>#REF!</v>
      </c>
      <c r="F25" s="36" t="e">
        <f>E25/#REF!*100</f>
        <v>#REF!</v>
      </c>
      <c r="K25" s="99"/>
      <c r="L25" s="99"/>
    </row>
    <row r="26" spans="1:12" s="44" customFormat="1" ht="18.75" x14ac:dyDescent="0.3">
      <c r="A26" s="234" t="s">
        <v>95</v>
      </c>
      <c r="B26" s="43" t="s">
        <v>26</v>
      </c>
      <c r="C26" s="43" t="s">
        <v>28</v>
      </c>
      <c r="D26" s="77">
        <f>прил._6!K93</f>
        <v>3448.3</v>
      </c>
      <c r="E26" s="77">
        <v>3150</v>
      </c>
      <c r="F26" s="77">
        <v>3150</v>
      </c>
      <c r="G26" s="77">
        <v>3150</v>
      </c>
      <c r="H26" s="77">
        <v>3150</v>
      </c>
      <c r="I26" s="77">
        <v>3150</v>
      </c>
      <c r="J26" s="98">
        <v>3150</v>
      </c>
      <c r="K26" s="103"/>
      <c r="L26" s="100"/>
    </row>
    <row r="27" spans="1:12" ht="18.75" x14ac:dyDescent="0.3">
      <c r="A27" s="230" t="str">
        <f>прил._6!B102</f>
        <v>Связь и информатика</v>
      </c>
      <c r="B27" s="10" t="s">
        <v>26</v>
      </c>
      <c r="C27" s="10" t="s">
        <v>98</v>
      </c>
      <c r="D27" s="75">
        <v>350</v>
      </c>
      <c r="E27" s="38">
        <v>156.80000000000001</v>
      </c>
      <c r="F27" s="35" t="e">
        <f>E27/#REF!*100</f>
        <v>#REF!</v>
      </c>
      <c r="K27" s="359"/>
      <c r="L27" s="99"/>
    </row>
    <row r="28" spans="1:12" ht="18.75" x14ac:dyDescent="0.3">
      <c r="A28" s="233" t="s">
        <v>15</v>
      </c>
      <c r="B28" s="11" t="s">
        <v>31</v>
      </c>
      <c r="C28" s="11" t="s">
        <v>24</v>
      </c>
      <c r="D28" s="76">
        <f>D29+D30</f>
        <v>3072.6</v>
      </c>
      <c r="E28" s="12">
        <f>E29+E30</f>
        <v>1863.7</v>
      </c>
      <c r="F28" s="36" t="e">
        <f>E28/#REF!*100</f>
        <v>#REF!</v>
      </c>
      <c r="K28" s="99"/>
      <c r="L28" s="99"/>
    </row>
    <row r="29" spans="1:12" ht="18.75" x14ac:dyDescent="0.3">
      <c r="A29" s="230" t="s">
        <v>16</v>
      </c>
      <c r="B29" s="10" t="s">
        <v>31</v>
      </c>
      <c r="C29" s="10" t="s">
        <v>25</v>
      </c>
      <c r="D29" s="75">
        <v>544.38</v>
      </c>
      <c r="E29" s="75">
        <v>243.5</v>
      </c>
      <c r="F29" s="75">
        <v>243.5</v>
      </c>
      <c r="G29" s="75">
        <v>243.5</v>
      </c>
      <c r="H29" s="75">
        <v>243.5</v>
      </c>
      <c r="I29" s="75">
        <v>243.5</v>
      </c>
      <c r="J29" s="97">
        <v>243.5</v>
      </c>
      <c r="K29" s="299">
        <v>-400.62</v>
      </c>
      <c r="L29" s="99"/>
    </row>
    <row r="30" spans="1:12" ht="18.75" x14ac:dyDescent="0.3">
      <c r="A30" s="230" t="s">
        <v>17</v>
      </c>
      <c r="B30" s="10" t="s">
        <v>31</v>
      </c>
      <c r="C30" s="10" t="s">
        <v>27</v>
      </c>
      <c r="D30" s="75">
        <v>2528.2199999999998</v>
      </c>
      <c r="E30" s="38">
        <v>1620.2</v>
      </c>
      <c r="F30" s="35" t="e">
        <f>E30/#REF!*100</f>
        <v>#REF!</v>
      </c>
      <c r="H30" s="64"/>
      <c r="K30" s="360">
        <v>470.02</v>
      </c>
      <c r="L30" s="99"/>
    </row>
    <row r="31" spans="1:12" ht="18.75" x14ac:dyDescent="0.3">
      <c r="A31" s="233" t="s">
        <v>18</v>
      </c>
      <c r="B31" s="11" t="s">
        <v>30</v>
      </c>
      <c r="C31" s="11" t="s">
        <v>24</v>
      </c>
      <c r="D31" s="76">
        <v>50</v>
      </c>
      <c r="E31" s="12">
        <f>E32</f>
        <v>186.7</v>
      </c>
      <c r="F31" s="36" t="e">
        <f>E31/#REF!*100</f>
        <v>#REF!</v>
      </c>
      <c r="K31" s="99"/>
      <c r="L31" s="99"/>
    </row>
    <row r="32" spans="1:12" ht="18.75" x14ac:dyDescent="0.3">
      <c r="A32" s="230" t="s">
        <v>177</v>
      </c>
      <c r="B32" s="10" t="s">
        <v>30</v>
      </c>
      <c r="C32" s="10" t="s">
        <v>30</v>
      </c>
      <c r="D32" s="75">
        <v>50</v>
      </c>
      <c r="E32" s="38">
        <v>186.7</v>
      </c>
      <c r="F32" s="35" t="e">
        <f>E32/#REF!*100</f>
        <v>#REF!</v>
      </c>
      <c r="K32" s="359"/>
      <c r="L32" s="99"/>
    </row>
    <row r="33" spans="1:12" ht="18.75" x14ac:dyDescent="0.3">
      <c r="A33" s="235" t="s">
        <v>19</v>
      </c>
      <c r="B33" s="132" t="s">
        <v>32</v>
      </c>
      <c r="C33" s="132" t="s">
        <v>24</v>
      </c>
      <c r="D33" s="76">
        <f>D34</f>
        <v>5661.1</v>
      </c>
      <c r="E33" s="12">
        <f>E34</f>
        <v>2141.6999999999998</v>
      </c>
      <c r="F33" s="36" t="e">
        <f>E33/#REF!*100</f>
        <v>#REF!</v>
      </c>
      <c r="K33" s="99"/>
      <c r="L33" s="99"/>
    </row>
    <row r="34" spans="1:12" ht="18.75" x14ac:dyDescent="0.3">
      <c r="A34" s="288" t="s">
        <v>20</v>
      </c>
      <c r="B34" s="275" t="s">
        <v>32</v>
      </c>
      <c r="C34" s="275" t="s">
        <v>23</v>
      </c>
      <c r="D34" s="289">
        <v>5661.1</v>
      </c>
      <c r="E34" s="38">
        <v>2141.6999999999998</v>
      </c>
      <c r="F34" s="35" t="e">
        <f>E34/#REF!*100</f>
        <v>#REF!</v>
      </c>
      <c r="K34" s="300">
        <v>3</v>
      </c>
      <c r="L34" s="99"/>
    </row>
    <row r="35" spans="1:12" ht="18.75" x14ac:dyDescent="0.3">
      <c r="A35" s="236" t="s">
        <v>39</v>
      </c>
      <c r="B35" s="39">
        <v>10</v>
      </c>
      <c r="C35" s="40" t="s">
        <v>126</v>
      </c>
      <c r="D35" s="76">
        <f>прил._6!K150</f>
        <v>410</v>
      </c>
      <c r="E35" s="8">
        <f>E36</f>
        <v>370</v>
      </c>
      <c r="F35" s="36" t="e">
        <f>E35/#REF!*100</f>
        <v>#REF!</v>
      </c>
      <c r="K35" s="99"/>
      <c r="L35" s="99"/>
    </row>
    <row r="36" spans="1:12" ht="18.75" x14ac:dyDescent="0.3">
      <c r="A36" s="229" t="s">
        <v>40</v>
      </c>
      <c r="B36" s="41">
        <v>10</v>
      </c>
      <c r="C36" s="42" t="s">
        <v>127</v>
      </c>
      <c r="D36" s="75">
        <f>прил._6!K151</f>
        <v>370</v>
      </c>
      <c r="E36" s="75">
        <v>370</v>
      </c>
      <c r="F36" s="75">
        <v>370</v>
      </c>
      <c r="G36" s="75">
        <v>370</v>
      </c>
      <c r="H36" s="75">
        <v>370</v>
      </c>
      <c r="I36" s="75">
        <v>370</v>
      </c>
      <c r="J36" s="97">
        <v>370</v>
      </c>
      <c r="K36" s="102"/>
      <c r="L36" s="99"/>
    </row>
    <row r="37" spans="1:12" ht="18.75" x14ac:dyDescent="0.3">
      <c r="A37" s="229" t="s">
        <v>117</v>
      </c>
      <c r="B37" s="41">
        <v>10</v>
      </c>
      <c r="C37" s="6" t="s">
        <v>27</v>
      </c>
      <c r="D37" s="75">
        <f>прил._6!K156</f>
        <v>40</v>
      </c>
      <c r="E37" s="75"/>
      <c r="F37" s="75"/>
      <c r="G37" s="102"/>
      <c r="H37" s="102"/>
      <c r="I37" s="102"/>
      <c r="J37" s="102"/>
      <c r="K37" s="102"/>
      <c r="L37" s="99"/>
    </row>
    <row r="38" spans="1:12" ht="18.75" x14ac:dyDescent="0.3">
      <c r="A38" s="233" t="s">
        <v>178</v>
      </c>
      <c r="B38" s="11" t="s">
        <v>43</v>
      </c>
      <c r="C38" s="11" t="s">
        <v>24</v>
      </c>
      <c r="D38" s="76">
        <f>прил._6!K161</f>
        <v>400</v>
      </c>
      <c r="E38" s="12">
        <f>E39</f>
        <v>156.9</v>
      </c>
      <c r="F38" s="36" t="e">
        <f>E38/#REF!*100</f>
        <v>#REF!</v>
      </c>
      <c r="K38" s="99"/>
      <c r="L38" s="99"/>
    </row>
    <row r="39" spans="1:12" ht="18.75" x14ac:dyDescent="0.3">
      <c r="A39" s="230" t="s">
        <v>21</v>
      </c>
      <c r="B39" s="10" t="s">
        <v>43</v>
      </c>
      <c r="C39" s="10" t="s">
        <v>25</v>
      </c>
      <c r="D39" s="75">
        <f>прил._6!K162</f>
        <v>400</v>
      </c>
      <c r="E39" s="38">
        <v>156.9</v>
      </c>
      <c r="F39" s="35" t="e">
        <f>E39/#REF!*100</f>
        <v>#REF!</v>
      </c>
      <c r="H39" t="s">
        <v>128</v>
      </c>
      <c r="K39" s="99"/>
      <c r="L39" s="99"/>
    </row>
    <row r="40" spans="1:12" ht="18.75" x14ac:dyDescent="0.3">
      <c r="A40" s="236" t="s">
        <v>45</v>
      </c>
      <c r="B40" s="5" t="s">
        <v>41</v>
      </c>
      <c r="C40" s="5" t="s">
        <v>24</v>
      </c>
      <c r="D40" s="76">
        <f>прил._6!K168</f>
        <v>100</v>
      </c>
      <c r="E40" s="8" t="e">
        <f>#REF!+E41</f>
        <v>#REF!</v>
      </c>
      <c r="F40" s="36" t="e">
        <f>E40/#REF!*100</f>
        <v>#REF!</v>
      </c>
      <c r="K40" s="99"/>
      <c r="L40" s="99"/>
    </row>
    <row r="41" spans="1:12" ht="18.75" x14ac:dyDescent="0.3">
      <c r="A41" s="228" t="s">
        <v>46</v>
      </c>
      <c r="B41" s="6">
        <v>12</v>
      </c>
      <c r="C41" s="6" t="s">
        <v>25</v>
      </c>
      <c r="D41" s="75">
        <v>100</v>
      </c>
      <c r="E41" s="102"/>
      <c r="F41" s="102"/>
      <c r="G41" s="102"/>
      <c r="H41" s="102"/>
      <c r="I41" s="102"/>
      <c r="J41" s="102"/>
      <c r="K41" s="102"/>
      <c r="L41" s="99"/>
    </row>
    <row r="42" spans="1:12" ht="37.5" x14ac:dyDescent="0.3">
      <c r="A42" s="352" t="s">
        <v>311</v>
      </c>
      <c r="B42" s="353" t="s">
        <v>42</v>
      </c>
      <c r="C42" s="353" t="s">
        <v>24</v>
      </c>
      <c r="D42" s="354">
        <v>1</v>
      </c>
      <c r="E42" s="355"/>
      <c r="F42" s="355"/>
      <c r="G42" s="355"/>
      <c r="H42" s="355"/>
      <c r="I42" s="355"/>
      <c r="J42" s="355"/>
      <c r="K42" s="355"/>
      <c r="L42" s="99"/>
    </row>
    <row r="43" spans="1:12" ht="37.5" x14ac:dyDescent="0.3">
      <c r="A43" s="356" t="s">
        <v>312</v>
      </c>
      <c r="B43" s="357">
        <v>13</v>
      </c>
      <c r="C43" s="357" t="s">
        <v>23</v>
      </c>
      <c r="D43" s="358">
        <v>1</v>
      </c>
      <c r="E43" s="355"/>
      <c r="F43" s="355"/>
      <c r="G43" s="355"/>
      <c r="H43" s="355"/>
      <c r="I43" s="355"/>
      <c r="J43" s="355"/>
      <c r="K43" s="355"/>
      <c r="L43" s="99"/>
    </row>
    <row r="44" spans="1:12" ht="18.75" x14ac:dyDescent="0.3">
      <c r="E44" s="65"/>
      <c r="F44" s="66"/>
      <c r="K44" s="104"/>
      <c r="L44" s="99"/>
    </row>
    <row r="45" spans="1:12" ht="18.75" x14ac:dyDescent="0.3">
      <c r="A45" s="282" t="s">
        <v>306</v>
      </c>
      <c r="B45" s="282"/>
      <c r="C45" s="368" t="s">
        <v>307</v>
      </c>
      <c r="D45" s="368"/>
    </row>
    <row r="46" spans="1:12" ht="15" customHeight="1" x14ac:dyDescent="0.3">
      <c r="A46" s="45"/>
      <c r="B46" s="45"/>
      <c r="C46" s="45"/>
      <c r="D46" s="283"/>
    </row>
  </sheetData>
  <mergeCells count="3">
    <mergeCell ref="A7:D7"/>
    <mergeCell ref="C5:D5"/>
    <mergeCell ref="C45:D45"/>
  </mergeCells>
  <phoneticPr fontId="33" type="noConversion"/>
  <pageMargins left="0.70866141732283472" right="0.21" top="0.34" bottom="0.32" header="0.31496062992125984" footer="0.31496062992125984"/>
  <pageSetup paperSize="9" scale="67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42"/>
  <sheetViews>
    <sheetView topLeftCell="A13" zoomScale="84" zoomScaleNormal="84" zoomScaleSheetLayoutView="100" workbookViewId="0">
      <selection activeCell="H38" sqref="H38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245" width="9.140625" style="15" customWidth="1"/>
    <col min="246" max="246" width="3.85546875" style="15" customWidth="1"/>
    <col min="247" max="16384" width="45.28515625" style="15"/>
  </cols>
  <sheetData>
    <row r="1" spans="1:8" x14ac:dyDescent="0.25">
      <c r="B1"/>
      <c r="C1" s="373" t="s">
        <v>301</v>
      </c>
      <c r="D1" s="373"/>
      <c r="E1" s="373"/>
      <c r="F1" s="373"/>
      <c r="G1" s="373"/>
      <c r="H1" s="373"/>
    </row>
    <row r="2" spans="1:8" x14ac:dyDescent="0.25">
      <c r="C2" s="373" t="s">
        <v>0</v>
      </c>
      <c r="D2" s="373"/>
      <c r="E2" s="373"/>
      <c r="F2" s="373"/>
      <c r="G2" s="373"/>
      <c r="H2" s="373"/>
    </row>
    <row r="3" spans="1:8" x14ac:dyDescent="0.25">
      <c r="C3" s="373" t="s">
        <v>122</v>
      </c>
      <c r="D3" s="373"/>
      <c r="E3" s="373"/>
      <c r="F3" s="373"/>
      <c r="G3" s="373"/>
      <c r="H3" s="373"/>
    </row>
    <row r="4" spans="1:8" x14ac:dyDescent="0.25">
      <c r="C4" s="373" t="s">
        <v>2</v>
      </c>
      <c r="D4" s="373"/>
      <c r="E4" s="373"/>
      <c r="F4" s="373"/>
      <c r="G4" s="373"/>
      <c r="H4" s="373"/>
    </row>
    <row r="5" spans="1:8" x14ac:dyDescent="0.25">
      <c r="C5" s="373"/>
      <c r="D5" s="373"/>
      <c r="E5" s="373"/>
      <c r="F5" s="373"/>
      <c r="G5" s="373"/>
      <c r="H5" s="373"/>
    </row>
    <row r="6" spans="1:8" ht="52.5" customHeight="1" x14ac:dyDescent="0.25">
      <c r="A6" s="374" t="s">
        <v>299</v>
      </c>
      <c r="B6" s="374"/>
      <c r="C6" s="374"/>
      <c r="D6" s="374"/>
      <c r="E6" s="374"/>
      <c r="F6" s="374"/>
      <c r="G6" s="374"/>
      <c r="H6" s="374"/>
    </row>
    <row r="7" spans="1:8" x14ac:dyDescent="0.25">
      <c r="H7" s="17" t="s">
        <v>58</v>
      </c>
    </row>
    <row r="8" spans="1:8" ht="42" customHeight="1" x14ac:dyDescent="0.25">
      <c r="A8" s="238" t="s">
        <v>59</v>
      </c>
      <c r="B8" s="238" t="s">
        <v>4</v>
      </c>
      <c r="C8" s="369" t="s">
        <v>33</v>
      </c>
      <c r="D8" s="369"/>
      <c r="E8" s="369"/>
      <c r="F8" s="369"/>
      <c r="G8" s="238" t="s">
        <v>34</v>
      </c>
      <c r="H8" s="71" t="s">
        <v>158</v>
      </c>
    </row>
    <row r="9" spans="1:8" ht="42" customHeight="1" x14ac:dyDescent="0.25">
      <c r="A9" s="238"/>
      <c r="B9" s="238"/>
      <c r="C9" s="238"/>
      <c r="D9" s="238"/>
      <c r="E9" s="238"/>
      <c r="F9" s="238"/>
      <c r="G9" s="238"/>
      <c r="H9" s="71"/>
    </row>
    <row r="10" spans="1:8" x14ac:dyDescent="0.25">
      <c r="A10" s="18">
        <v>1</v>
      </c>
      <c r="B10" s="18">
        <v>2</v>
      </c>
      <c r="C10" s="370">
        <v>6</v>
      </c>
      <c r="D10" s="370"/>
      <c r="E10" s="370"/>
      <c r="F10" s="370"/>
      <c r="G10" s="18">
        <v>7</v>
      </c>
      <c r="H10" s="18">
        <v>8</v>
      </c>
    </row>
    <row r="11" spans="1:8" ht="25.5" customHeight="1" x14ac:dyDescent="0.25">
      <c r="A11" s="19"/>
      <c r="B11" s="239" t="s">
        <v>62</v>
      </c>
      <c r="C11" s="88"/>
      <c r="D11" s="88"/>
      <c r="E11" s="88"/>
      <c r="F11" s="88"/>
      <c r="G11" s="19"/>
      <c r="H11" s="194">
        <f>H12+H16+H20+H31+H40+H46+H51+H55+H59+H63+H70+H80+H93+H97+H123+H131+H135+H127</f>
        <v>22587.11</v>
      </c>
    </row>
    <row r="12" spans="1:8" s="21" customFormat="1" ht="42.75" x14ac:dyDescent="0.2">
      <c r="A12" s="20"/>
      <c r="B12" s="240" t="s">
        <v>175</v>
      </c>
      <c r="C12" s="82" t="s">
        <v>25</v>
      </c>
      <c r="D12" s="82" t="s">
        <v>65</v>
      </c>
      <c r="E12" s="82" t="s">
        <v>24</v>
      </c>
      <c r="F12" s="82" t="s">
        <v>133</v>
      </c>
      <c r="G12" s="82"/>
      <c r="H12" s="83">
        <f>H13</f>
        <v>50</v>
      </c>
    </row>
    <row r="13" spans="1:8" x14ac:dyDescent="0.25">
      <c r="A13" s="22"/>
      <c r="B13" s="105" t="s">
        <v>105</v>
      </c>
      <c r="C13" s="24" t="s">
        <v>25</v>
      </c>
      <c r="D13" s="24" t="s">
        <v>74</v>
      </c>
      <c r="E13" s="24" t="s">
        <v>24</v>
      </c>
      <c r="F13" s="24" t="s">
        <v>133</v>
      </c>
      <c r="G13" s="24"/>
      <c r="H13" s="30">
        <f>H15</f>
        <v>50</v>
      </c>
    </row>
    <row r="14" spans="1:8" ht="45" x14ac:dyDescent="0.25">
      <c r="A14" s="22"/>
      <c r="B14" s="105" t="s">
        <v>174</v>
      </c>
      <c r="C14" s="24" t="s">
        <v>25</v>
      </c>
      <c r="D14" s="24" t="s">
        <v>74</v>
      </c>
      <c r="E14" s="24" t="s">
        <v>24</v>
      </c>
      <c r="F14" s="24" t="s">
        <v>132</v>
      </c>
      <c r="G14" s="24"/>
      <c r="H14" s="30">
        <f>H15</f>
        <v>50</v>
      </c>
    </row>
    <row r="15" spans="1:8" ht="33.75" customHeight="1" x14ac:dyDescent="0.25">
      <c r="A15" s="22"/>
      <c r="B15" s="105" t="s">
        <v>79</v>
      </c>
      <c r="C15" s="24" t="s">
        <v>25</v>
      </c>
      <c r="D15" s="24" t="s">
        <v>74</v>
      </c>
      <c r="E15" s="24" t="s">
        <v>24</v>
      </c>
      <c r="F15" s="24" t="s">
        <v>132</v>
      </c>
      <c r="G15" s="24" t="s">
        <v>80</v>
      </c>
      <c r="H15" s="30">
        <f>прил._6!K97</f>
        <v>50</v>
      </c>
    </row>
    <row r="16" spans="1:8" s="21" customFormat="1" ht="42.75" x14ac:dyDescent="0.2">
      <c r="A16" s="20"/>
      <c r="B16" s="240" t="s">
        <v>266</v>
      </c>
      <c r="C16" s="82" t="s">
        <v>26</v>
      </c>
      <c r="D16" s="82" t="s">
        <v>65</v>
      </c>
      <c r="E16" s="82" t="s">
        <v>24</v>
      </c>
      <c r="F16" s="82" t="s">
        <v>133</v>
      </c>
      <c r="G16" s="82"/>
      <c r="H16" s="83">
        <f>H19</f>
        <v>3398.3</v>
      </c>
    </row>
    <row r="17" spans="1:8" ht="31.5" customHeight="1" x14ac:dyDescent="0.25">
      <c r="A17" s="22"/>
      <c r="B17" s="105" t="s">
        <v>267</v>
      </c>
      <c r="C17" s="24" t="s">
        <v>26</v>
      </c>
      <c r="D17" s="24" t="s">
        <v>74</v>
      </c>
      <c r="E17" s="24" t="s">
        <v>24</v>
      </c>
      <c r="F17" s="24" t="s">
        <v>133</v>
      </c>
      <c r="G17" s="24"/>
      <c r="H17" s="30">
        <f>H18</f>
        <v>3398.3</v>
      </c>
    </row>
    <row r="18" spans="1:8" ht="30" x14ac:dyDescent="0.25">
      <c r="A18" s="22"/>
      <c r="B18" s="107" t="str">
        <f>прил._6!B100</f>
        <v>Подпрограмма "Мероприятия, финансируемые за счет средств дорожного фонда"</v>
      </c>
      <c r="C18" s="24" t="s">
        <v>26</v>
      </c>
      <c r="D18" s="24" t="s">
        <v>74</v>
      </c>
      <c r="E18" s="24" t="s">
        <v>24</v>
      </c>
      <c r="F18" s="24" t="s">
        <v>134</v>
      </c>
      <c r="G18" s="24"/>
      <c r="H18" s="30">
        <f>H19</f>
        <v>3398.3</v>
      </c>
    </row>
    <row r="19" spans="1:8" s="28" customFormat="1" ht="28.5" customHeight="1" x14ac:dyDescent="0.25">
      <c r="A19" s="22"/>
      <c r="B19" s="105" t="s">
        <v>79</v>
      </c>
      <c r="C19" s="24" t="s">
        <v>26</v>
      </c>
      <c r="D19" s="24" t="s">
        <v>74</v>
      </c>
      <c r="E19" s="24" t="s">
        <v>24</v>
      </c>
      <c r="F19" s="24" t="s">
        <v>134</v>
      </c>
      <c r="G19" s="24" t="s">
        <v>80</v>
      </c>
      <c r="H19" s="30">
        <f>прил._6!K101</f>
        <v>3398.3</v>
      </c>
    </row>
    <row r="20" spans="1:8" s="28" customFormat="1" ht="57" customHeight="1" x14ac:dyDescent="0.25">
      <c r="A20" s="20"/>
      <c r="B20" s="240" t="str">
        <f>прил._6!B79</f>
        <v>Муниципальная программа "Обеспечение безопасности и развитие казачества в Новодмитриевском сельском поселении на 2018-2020 годы"</v>
      </c>
      <c r="C20" s="82" t="s">
        <v>31</v>
      </c>
      <c r="D20" s="82" t="s">
        <v>65</v>
      </c>
      <c r="E20" s="82" t="s">
        <v>24</v>
      </c>
      <c r="F20" s="82" t="s">
        <v>133</v>
      </c>
      <c r="G20" s="82"/>
      <c r="H20" s="83">
        <f>H21+H25+H28</f>
        <v>525</v>
      </c>
    </row>
    <row r="21" spans="1:8" s="28" customFormat="1" ht="48" customHeight="1" x14ac:dyDescent="0.25">
      <c r="A21" s="22"/>
      <c r="B21" s="107" t="s">
        <v>93</v>
      </c>
      <c r="C21" s="24" t="s">
        <v>31</v>
      </c>
      <c r="D21" s="24" t="s">
        <v>74</v>
      </c>
      <c r="E21" s="24" t="s">
        <v>24</v>
      </c>
      <c r="F21" s="24" t="s">
        <v>133</v>
      </c>
      <c r="G21" s="24"/>
      <c r="H21" s="30">
        <f>H22</f>
        <v>500</v>
      </c>
    </row>
    <row r="22" spans="1:8" ht="76.5" customHeight="1" x14ac:dyDescent="0.25">
      <c r="A22" s="22"/>
      <c r="B22" s="105" t="str">
        <f>прил._6!B81</f>
        <v>Подпрограмма "Мероприятия по предупреждению и ликвидация чрезвычайных ситуаций, стихийных бедствий природного и техногенного характера на 2018-2020 гг в Новодмитривеском сельском поселении"</v>
      </c>
      <c r="C22" s="24" t="s">
        <v>31</v>
      </c>
      <c r="D22" s="24" t="s">
        <v>74</v>
      </c>
      <c r="E22" s="24" t="s">
        <v>24</v>
      </c>
      <c r="F22" s="24" t="s">
        <v>154</v>
      </c>
      <c r="G22" s="24"/>
      <c r="H22" s="30">
        <f>H23+H24</f>
        <v>500</v>
      </c>
    </row>
    <row r="23" spans="1:8" ht="75" customHeight="1" x14ac:dyDescent="0.25">
      <c r="A23" s="22"/>
      <c r="B23" s="57" t="s">
        <v>75</v>
      </c>
      <c r="C23" s="24" t="s">
        <v>31</v>
      </c>
      <c r="D23" s="24" t="s">
        <v>74</v>
      </c>
      <c r="E23" s="24" t="s">
        <v>24</v>
      </c>
      <c r="F23" s="24" t="s">
        <v>154</v>
      </c>
      <c r="G23" s="24" t="s">
        <v>76</v>
      </c>
      <c r="H23" s="30">
        <f>прил._6!K82</f>
        <v>355</v>
      </c>
    </row>
    <row r="24" spans="1:8" ht="30" customHeight="1" x14ac:dyDescent="0.25">
      <c r="A24" s="22"/>
      <c r="B24" s="105" t="s">
        <v>79</v>
      </c>
      <c r="C24" s="24" t="s">
        <v>31</v>
      </c>
      <c r="D24" s="24" t="s">
        <v>74</v>
      </c>
      <c r="E24" s="24" t="s">
        <v>24</v>
      </c>
      <c r="F24" s="24" t="s">
        <v>154</v>
      </c>
      <c r="G24" s="24" t="s">
        <v>80</v>
      </c>
      <c r="H24" s="30">
        <f>прил._6!K83</f>
        <v>145</v>
      </c>
    </row>
    <row r="25" spans="1:8" ht="46.5" customHeight="1" x14ac:dyDescent="0.25">
      <c r="A25" s="22"/>
      <c r="B25" s="106" t="s">
        <v>190</v>
      </c>
      <c r="C25" s="24" t="s">
        <v>31</v>
      </c>
      <c r="D25" s="24" t="s">
        <v>87</v>
      </c>
      <c r="E25" s="24" t="s">
        <v>24</v>
      </c>
      <c r="F25" s="24" t="s">
        <v>133</v>
      </c>
      <c r="G25" s="24"/>
      <c r="H25" s="30">
        <f>H26</f>
        <v>5</v>
      </c>
    </row>
    <row r="26" spans="1:8" ht="23.25" customHeight="1" x14ac:dyDescent="0.25">
      <c r="A26" s="22"/>
      <c r="B26" s="57" t="s">
        <v>131</v>
      </c>
      <c r="C26" s="24" t="s">
        <v>31</v>
      </c>
      <c r="D26" s="24" t="s">
        <v>87</v>
      </c>
      <c r="E26" s="24" t="s">
        <v>24</v>
      </c>
      <c r="F26" s="24" t="s">
        <v>156</v>
      </c>
      <c r="G26" s="24"/>
      <c r="H26" s="30">
        <f>H27</f>
        <v>5</v>
      </c>
    </row>
    <row r="27" spans="1:8" ht="31.5" customHeight="1" x14ac:dyDescent="0.25">
      <c r="A27" s="22"/>
      <c r="B27" s="106" t="s">
        <v>79</v>
      </c>
      <c r="C27" s="24" t="s">
        <v>31</v>
      </c>
      <c r="D27" s="24" t="s">
        <v>87</v>
      </c>
      <c r="E27" s="24" t="s">
        <v>24</v>
      </c>
      <c r="F27" s="24" t="s">
        <v>156</v>
      </c>
      <c r="G27" s="24" t="s">
        <v>80</v>
      </c>
      <c r="H27" s="30">
        <f>прил._6!K88</f>
        <v>5</v>
      </c>
    </row>
    <row r="28" spans="1:8" ht="17.25" customHeight="1" x14ac:dyDescent="0.25">
      <c r="A28" s="22"/>
      <c r="B28" s="105" t="s">
        <v>94</v>
      </c>
      <c r="C28" s="24" t="s">
        <v>31</v>
      </c>
      <c r="D28" s="24" t="s">
        <v>88</v>
      </c>
      <c r="E28" s="24" t="s">
        <v>24</v>
      </c>
      <c r="F28" s="24" t="s">
        <v>133</v>
      </c>
      <c r="G28" s="24"/>
      <c r="H28" s="30">
        <f>H29</f>
        <v>20</v>
      </c>
    </row>
    <row r="29" spans="1:8" ht="29.25" customHeight="1" x14ac:dyDescent="0.25">
      <c r="A29" s="22"/>
      <c r="B29" s="105" t="str">
        <f>прил._6!B90</f>
        <v>Подпрограмма "Поддержка и развитие казачества"</v>
      </c>
      <c r="C29" s="24" t="s">
        <v>31</v>
      </c>
      <c r="D29" s="24" t="s">
        <v>88</v>
      </c>
      <c r="E29" s="24" t="s">
        <v>24</v>
      </c>
      <c r="F29" s="24" t="s">
        <v>155</v>
      </c>
      <c r="G29" s="24"/>
      <c r="H29" s="30">
        <f>H30</f>
        <v>20</v>
      </c>
    </row>
    <row r="30" spans="1:8" ht="15.75" customHeight="1" x14ac:dyDescent="0.25">
      <c r="A30" s="22"/>
      <c r="B30" s="105" t="s">
        <v>81</v>
      </c>
      <c r="C30" s="24" t="s">
        <v>31</v>
      </c>
      <c r="D30" s="24" t="s">
        <v>88</v>
      </c>
      <c r="E30" s="24" t="s">
        <v>24</v>
      </c>
      <c r="F30" s="24" t="s">
        <v>155</v>
      </c>
      <c r="G30" s="24" t="s">
        <v>111</v>
      </c>
      <c r="H30" s="30">
        <f>прил._6!K91</f>
        <v>20</v>
      </c>
    </row>
    <row r="31" spans="1:8" ht="45" customHeight="1" x14ac:dyDescent="0.25">
      <c r="A31" s="20"/>
      <c r="B31" s="240" t="str">
        <f>прил._6!B141</f>
        <v>Муниципальная программа "Развитие культуры на 2018-2020 годы  в Новодмитриевском сельском поселении"</v>
      </c>
      <c r="C31" s="82" t="s">
        <v>29</v>
      </c>
      <c r="D31" s="82" t="s">
        <v>65</v>
      </c>
      <c r="E31" s="82" t="s">
        <v>24</v>
      </c>
      <c r="F31" s="82" t="s">
        <v>133</v>
      </c>
      <c r="G31" s="82"/>
      <c r="H31" s="83">
        <f>H32</f>
        <v>5661.1</v>
      </c>
    </row>
    <row r="32" spans="1:8" ht="15.75" customHeight="1" x14ac:dyDescent="0.25">
      <c r="A32" s="22"/>
      <c r="B32" s="93" t="s">
        <v>163</v>
      </c>
      <c r="C32" s="24" t="s">
        <v>29</v>
      </c>
      <c r="D32" s="24" t="s">
        <v>74</v>
      </c>
      <c r="E32" s="24" t="s">
        <v>24</v>
      </c>
      <c r="F32" s="24" t="s">
        <v>133</v>
      </c>
      <c r="G32" s="24"/>
      <c r="H32" s="30">
        <f>H33+H37+H36</f>
        <v>5661.1</v>
      </c>
    </row>
    <row r="33" spans="1:9" ht="21.75" customHeight="1" x14ac:dyDescent="0.25">
      <c r="A33" s="26"/>
      <c r="B33" s="93" t="s">
        <v>112</v>
      </c>
      <c r="C33" s="24" t="s">
        <v>29</v>
      </c>
      <c r="D33" s="24" t="s">
        <v>74</v>
      </c>
      <c r="E33" s="185" t="s">
        <v>31</v>
      </c>
      <c r="F33" s="24" t="s">
        <v>133</v>
      </c>
      <c r="G33" s="24"/>
      <c r="H33" s="30">
        <f>H34</f>
        <v>5408.1</v>
      </c>
    </row>
    <row r="34" spans="1:9" ht="81" customHeight="1" x14ac:dyDescent="0.25">
      <c r="A34" s="22"/>
      <c r="B34" s="298" t="s">
        <v>191</v>
      </c>
      <c r="C34" s="185" t="s">
        <v>29</v>
      </c>
      <c r="D34" s="185" t="s">
        <v>74</v>
      </c>
      <c r="E34" s="185" t="s">
        <v>31</v>
      </c>
      <c r="F34" s="185" t="s">
        <v>135</v>
      </c>
      <c r="G34" s="185"/>
      <c r="H34" s="227">
        <v>5408.1</v>
      </c>
    </row>
    <row r="35" spans="1:9" ht="52.5" customHeight="1" x14ac:dyDescent="0.25">
      <c r="A35" s="22"/>
      <c r="B35" s="298" t="s">
        <v>160</v>
      </c>
      <c r="C35" s="185" t="s">
        <v>29</v>
      </c>
      <c r="D35" s="185" t="s">
        <v>74</v>
      </c>
      <c r="E35" s="185" t="s">
        <v>31</v>
      </c>
      <c r="F35" s="185" t="s">
        <v>135</v>
      </c>
      <c r="G35" s="185" t="s">
        <v>111</v>
      </c>
      <c r="H35" s="227">
        <v>5408.1</v>
      </c>
    </row>
    <row r="36" spans="1:9" ht="33.75" customHeight="1" x14ac:dyDescent="0.25">
      <c r="A36" s="22"/>
      <c r="B36" s="298" t="s">
        <v>309</v>
      </c>
      <c r="C36" s="185" t="s">
        <v>29</v>
      </c>
      <c r="D36" s="185" t="s">
        <v>74</v>
      </c>
      <c r="E36" s="185" t="s">
        <v>31</v>
      </c>
      <c r="F36" s="185" t="s">
        <v>310</v>
      </c>
      <c r="G36" s="185" t="s">
        <v>111</v>
      </c>
      <c r="H36" s="227">
        <v>150</v>
      </c>
    </row>
    <row r="37" spans="1:9" ht="28.5" customHeight="1" x14ac:dyDescent="0.25">
      <c r="A37" s="22"/>
      <c r="B37" s="107" t="s">
        <v>113</v>
      </c>
      <c r="C37" s="24" t="s">
        <v>29</v>
      </c>
      <c r="D37" s="24" t="s">
        <v>74</v>
      </c>
      <c r="E37" s="24" t="s">
        <v>32</v>
      </c>
      <c r="F37" s="24" t="s">
        <v>133</v>
      </c>
      <c r="G37" s="24"/>
      <c r="H37" s="30">
        <f>H38</f>
        <v>103</v>
      </c>
    </row>
    <row r="38" spans="1:9" ht="30.75" customHeight="1" x14ac:dyDescent="0.25">
      <c r="A38" s="22"/>
      <c r="B38" s="105" t="str">
        <f>прил._6!B148</f>
        <v>Мероприятия в сфере сохранения и развития культуры</v>
      </c>
      <c r="C38" s="24" t="s">
        <v>29</v>
      </c>
      <c r="D38" s="24" t="s">
        <v>74</v>
      </c>
      <c r="E38" s="24" t="s">
        <v>32</v>
      </c>
      <c r="F38" s="24" t="s">
        <v>137</v>
      </c>
      <c r="G38" s="24"/>
      <c r="H38" s="30">
        <f>H39</f>
        <v>103</v>
      </c>
    </row>
    <row r="39" spans="1:9" ht="27.75" customHeight="1" x14ac:dyDescent="0.25">
      <c r="A39" s="329"/>
      <c r="B39" s="330" t="s">
        <v>79</v>
      </c>
      <c r="C39" s="310" t="s">
        <v>29</v>
      </c>
      <c r="D39" s="310" t="s">
        <v>74</v>
      </c>
      <c r="E39" s="310" t="s">
        <v>32</v>
      </c>
      <c r="F39" s="310" t="s">
        <v>137</v>
      </c>
      <c r="G39" s="310" t="s">
        <v>80</v>
      </c>
      <c r="H39" s="331">
        <v>103</v>
      </c>
      <c r="I39" s="301">
        <v>3</v>
      </c>
    </row>
    <row r="40" spans="1:9" ht="60.75" customHeight="1" x14ac:dyDescent="0.25">
      <c r="A40" s="22"/>
      <c r="B40" s="240" t="str">
        <f>прил._6!B163</f>
        <v>Муниципальная программа "Развитие физической культуры и спорта в Новодмитриевском сельском поселении на 2015-2017 годы"</v>
      </c>
      <c r="C40" s="82" t="s">
        <v>32</v>
      </c>
      <c r="D40" s="82" t="s">
        <v>65</v>
      </c>
      <c r="E40" s="82" t="s">
        <v>24</v>
      </c>
      <c r="F40" s="82" t="s">
        <v>133</v>
      </c>
      <c r="G40" s="82"/>
      <c r="H40" s="83">
        <f>H41</f>
        <v>400</v>
      </c>
    </row>
    <row r="41" spans="1:9" ht="29.25" customHeight="1" x14ac:dyDescent="0.25">
      <c r="A41" s="22"/>
      <c r="B41" s="105" t="s">
        <v>118</v>
      </c>
      <c r="C41" s="24" t="s">
        <v>32</v>
      </c>
      <c r="D41" s="24" t="s">
        <v>74</v>
      </c>
      <c r="E41" s="24" t="s">
        <v>24</v>
      </c>
      <c r="F41" s="24" t="s">
        <v>133</v>
      </c>
      <c r="G41" s="24"/>
      <c r="H41" s="30">
        <f>H42</f>
        <v>400</v>
      </c>
    </row>
    <row r="42" spans="1:9" ht="29.25" customHeight="1" x14ac:dyDescent="0.25">
      <c r="A42" s="22"/>
      <c r="B42" s="105" t="s">
        <v>118</v>
      </c>
      <c r="C42" s="24" t="s">
        <v>32</v>
      </c>
      <c r="D42" s="24" t="s">
        <v>74</v>
      </c>
      <c r="E42" s="24" t="s">
        <v>27</v>
      </c>
      <c r="F42" s="24" t="s">
        <v>133</v>
      </c>
      <c r="G42" s="24"/>
      <c r="H42" s="30">
        <f>H43</f>
        <v>400</v>
      </c>
    </row>
    <row r="43" spans="1:9" ht="29.25" customHeight="1" x14ac:dyDescent="0.25">
      <c r="A43" s="22"/>
      <c r="B43" s="105" t="s">
        <v>118</v>
      </c>
      <c r="C43" s="24" t="s">
        <v>32</v>
      </c>
      <c r="D43" s="24" t="s">
        <v>74</v>
      </c>
      <c r="E43" s="24" t="s">
        <v>27</v>
      </c>
      <c r="F43" s="24" t="s">
        <v>138</v>
      </c>
      <c r="G43" s="24"/>
      <c r="H43" s="30">
        <f>H44+H45</f>
        <v>400</v>
      </c>
    </row>
    <row r="44" spans="1:9" ht="75" customHeight="1" x14ac:dyDescent="0.25">
      <c r="A44" s="22"/>
      <c r="B44" s="105" t="s">
        <v>75</v>
      </c>
      <c r="C44" s="24" t="s">
        <v>32</v>
      </c>
      <c r="D44" s="24" t="s">
        <v>74</v>
      </c>
      <c r="E44" s="24" t="s">
        <v>27</v>
      </c>
      <c r="F44" s="24" t="s">
        <v>138</v>
      </c>
      <c r="G44" s="24" t="s">
        <v>76</v>
      </c>
      <c r="H44" s="30">
        <f>прил._6!K166</f>
        <v>370</v>
      </c>
    </row>
    <row r="45" spans="1:9" ht="29.25" customHeight="1" x14ac:dyDescent="0.25">
      <c r="A45" s="22"/>
      <c r="B45" s="105" t="s">
        <v>79</v>
      </c>
      <c r="C45" s="24" t="s">
        <v>32</v>
      </c>
      <c r="D45" s="24" t="s">
        <v>74</v>
      </c>
      <c r="E45" s="24" t="s">
        <v>27</v>
      </c>
      <c r="F45" s="24" t="s">
        <v>138</v>
      </c>
      <c r="G45" s="24" t="s">
        <v>80</v>
      </c>
      <c r="H45" s="30">
        <f>прил._6!K167</f>
        <v>30</v>
      </c>
    </row>
    <row r="46" spans="1:9" ht="49.5" customHeight="1" x14ac:dyDescent="0.25">
      <c r="A46" s="20"/>
      <c r="B46" s="240" t="str">
        <f>прил._6!B135</f>
        <v>Муниципальная программа "Молодежь Северского района на 2018-2020 годы  в Новодмитриевском сельском поселении"</v>
      </c>
      <c r="C46" s="82" t="s">
        <v>98</v>
      </c>
      <c r="D46" s="82" t="s">
        <v>65</v>
      </c>
      <c r="E46" s="82" t="s">
        <v>24</v>
      </c>
      <c r="F46" s="82" t="s">
        <v>133</v>
      </c>
      <c r="G46" s="82"/>
      <c r="H46" s="83">
        <f>H47</f>
        <v>50</v>
      </c>
    </row>
    <row r="47" spans="1:9" ht="21" customHeight="1" x14ac:dyDescent="0.25">
      <c r="A47" s="22"/>
      <c r="B47" s="169" t="s">
        <v>51</v>
      </c>
      <c r="C47" s="170" t="s">
        <v>98</v>
      </c>
      <c r="D47" s="170" t="s">
        <v>74</v>
      </c>
      <c r="E47" s="170" t="s">
        <v>24</v>
      </c>
      <c r="F47" s="170" t="s">
        <v>133</v>
      </c>
      <c r="G47" s="24"/>
      <c r="H47" s="30">
        <f>H48</f>
        <v>50</v>
      </c>
    </row>
    <row r="48" spans="1:9" ht="48.75" customHeight="1" x14ac:dyDescent="0.25">
      <c r="A48" s="22"/>
      <c r="B48" s="169" t="s">
        <v>162</v>
      </c>
      <c r="C48" s="170" t="s">
        <v>98</v>
      </c>
      <c r="D48" s="170" t="s">
        <v>74</v>
      </c>
      <c r="E48" s="170" t="s">
        <v>23</v>
      </c>
      <c r="F48" s="170" t="s">
        <v>133</v>
      </c>
      <c r="G48" s="24"/>
      <c r="H48" s="30">
        <f>H49</f>
        <v>50</v>
      </c>
    </row>
    <row r="49" spans="1:9" ht="19.5" customHeight="1" x14ac:dyDescent="0.25">
      <c r="A49" s="22"/>
      <c r="B49" s="57" t="s">
        <v>37</v>
      </c>
      <c r="C49" s="170" t="s">
        <v>98</v>
      </c>
      <c r="D49" s="170" t="s">
        <v>74</v>
      </c>
      <c r="E49" s="170" t="s">
        <v>23</v>
      </c>
      <c r="F49" s="170" t="s">
        <v>139</v>
      </c>
      <c r="G49" s="24"/>
      <c r="H49" s="30">
        <f>H50</f>
        <v>50</v>
      </c>
    </row>
    <row r="50" spans="1:9" ht="29.25" customHeight="1" x14ac:dyDescent="0.25">
      <c r="A50" s="20"/>
      <c r="B50" s="57" t="s">
        <v>79</v>
      </c>
      <c r="C50" s="170" t="s">
        <v>98</v>
      </c>
      <c r="D50" s="170" t="s">
        <v>74</v>
      </c>
      <c r="E50" s="170" t="s">
        <v>23</v>
      </c>
      <c r="F50" s="170" t="s">
        <v>139</v>
      </c>
      <c r="G50" s="24" t="s">
        <v>80</v>
      </c>
      <c r="H50" s="30">
        <f>прил._6!K138</f>
        <v>50</v>
      </c>
      <c r="I50" s="320"/>
    </row>
    <row r="51" spans="1:9" ht="60" customHeight="1" x14ac:dyDescent="0.25">
      <c r="A51" s="26"/>
      <c r="B51" s="240" t="str">
        <f>прил._6!B58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51" s="82" t="s">
        <v>43</v>
      </c>
      <c r="D51" s="82" t="s">
        <v>65</v>
      </c>
      <c r="E51" s="82" t="s">
        <v>24</v>
      </c>
      <c r="F51" s="82" t="s">
        <v>133</v>
      </c>
      <c r="G51" s="84"/>
      <c r="H51" s="83">
        <f>H52</f>
        <v>14.4</v>
      </c>
    </row>
    <row r="52" spans="1:9" ht="27.75" customHeight="1" x14ac:dyDescent="0.25">
      <c r="A52" s="26"/>
      <c r="B52" s="107" t="s">
        <v>90</v>
      </c>
      <c r="C52" s="24" t="s">
        <v>43</v>
      </c>
      <c r="D52" s="24" t="s">
        <v>74</v>
      </c>
      <c r="E52" s="24" t="s">
        <v>24</v>
      </c>
      <c r="F52" s="24" t="s">
        <v>133</v>
      </c>
      <c r="G52" s="27"/>
      <c r="H52" s="30">
        <f>H53</f>
        <v>14.4</v>
      </c>
    </row>
    <row r="53" spans="1:9" ht="33.75" customHeight="1" x14ac:dyDescent="0.25">
      <c r="A53" s="26"/>
      <c r="B53" s="107" t="s">
        <v>91</v>
      </c>
      <c r="C53" s="24" t="s">
        <v>43</v>
      </c>
      <c r="D53" s="24" t="s">
        <v>74</v>
      </c>
      <c r="E53" s="24" t="s">
        <v>24</v>
      </c>
      <c r="F53" s="24" t="s">
        <v>140</v>
      </c>
      <c r="G53" s="27"/>
      <c r="H53" s="30">
        <f>H54</f>
        <v>14.4</v>
      </c>
    </row>
    <row r="54" spans="1:9" ht="28.5" customHeight="1" x14ac:dyDescent="0.25">
      <c r="A54" s="26"/>
      <c r="B54" s="105" t="s">
        <v>79</v>
      </c>
      <c r="C54" s="24" t="s">
        <v>43</v>
      </c>
      <c r="D54" s="24" t="s">
        <v>74</v>
      </c>
      <c r="E54" s="24" t="s">
        <v>24</v>
      </c>
      <c r="F54" s="24" t="s">
        <v>140</v>
      </c>
      <c r="G54" s="27" t="s">
        <v>80</v>
      </c>
      <c r="H54" s="30">
        <f>прил._6!K61</f>
        <v>14.4</v>
      </c>
    </row>
    <row r="55" spans="1:9" s="21" customFormat="1" ht="72" customHeight="1" x14ac:dyDescent="0.2">
      <c r="A55" s="23"/>
      <c r="B55" s="241" t="s">
        <v>172</v>
      </c>
      <c r="C55" s="49" t="s">
        <v>41</v>
      </c>
      <c r="D55" s="49" t="s">
        <v>65</v>
      </c>
      <c r="E55" s="49" t="s">
        <v>24</v>
      </c>
      <c r="F55" s="49" t="s">
        <v>133</v>
      </c>
      <c r="G55" s="84"/>
      <c r="H55" s="83">
        <f>H56</f>
        <v>40</v>
      </c>
    </row>
    <row r="56" spans="1:9" ht="30" customHeight="1" x14ac:dyDescent="0.25">
      <c r="A56" s="26"/>
      <c r="B56" s="94" t="s">
        <v>173</v>
      </c>
      <c r="C56" s="170" t="s">
        <v>41</v>
      </c>
      <c r="D56" s="170" t="s">
        <v>74</v>
      </c>
      <c r="E56" s="170" t="s">
        <v>24</v>
      </c>
      <c r="F56" s="170" t="s">
        <v>133</v>
      </c>
      <c r="G56" s="27"/>
      <c r="H56" s="30">
        <f>H57</f>
        <v>40</v>
      </c>
    </row>
    <row r="57" spans="1:9" ht="30" customHeight="1" x14ac:dyDescent="0.25">
      <c r="A57" s="26"/>
      <c r="B57" s="94" t="s">
        <v>173</v>
      </c>
      <c r="C57" s="170" t="s">
        <v>41</v>
      </c>
      <c r="D57" s="170" t="s">
        <v>74</v>
      </c>
      <c r="E57" s="170" t="s">
        <v>24</v>
      </c>
      <c r="F57" s="170" t="s">
        <v>161</v>
      </c>
      <c r="G57" s="27"/>
      <c r="H57" s="30">
        <f>H58</f>
        <v>40</v>
      </c>
    </row>
    <row r="58" spans="1:9" ht="44.25" customHeight="1" x14ac:dyDescent="0.25">
      <c r="A58" s="26"/>
      <c r="B58" s="94" t="s">
        <v>110</v>
      </c>
      <c r="C58" s="170" t="s">
        <v>41</v>
      </c>
      <c r="D58" s="170" t="s">
        <v>74</v>
      </c>
      <c r="E58" s="170" t="s">
        <v>24</v>
      </c>
      <c r="F58" s="170" t="s">
        <v>161</v>
      </c>
      <c r="G58" s="27" t="s">
        <v>111</v>
      </c>
      <c r="H58" s="30">
        <f>прил._6!K160</f>
        <v>40</v>
      </c>
    </row>
    <row r="59" spans="1:9" ht="66" customHeight="1" x14ac:dyDescent="0.25">
      <c r="A59" s="26"/>
      <c r="B59" s="241" t="s">
        <v>242</v>
      </c>
      <c r="C59" s="49" t="s">
        <v>42</v>
      </c>
      <c r="D59" s="49" t="s">
        <v>65</v>
      </c>
      <c r="E59" s="49" t="s">
        <v>24</v>
      </c>
      <c r="F59" s="49" t="s">
        <v>133</v>
      </c>
      <c r="G59" s="27"/>
      <c r="H59" s="83">
        <f>H60</f>
        <v>70</v>
      </c>
    </row>
    <row r="60" spans="1:9" ht="30" customHeight="1" x14ac:dyDescent="0.25">
      <c r="A60" s="26"/>
      <c r="B60" s="107" t="s">
        <v>202</v>
      </c>
      <c r="C60" s="170" t="s">
        <v>42</v>
      </c>
      <c r="D60" s="170" t="s">
        <v>74</v>
      </c>
      <c r="E60" s="170" t="s">
        <v>24</v>
      </c>
      <c r="F60" s="170" t="s">
        <v>133</v>
      </c>
      <c r="G60" s="58"/>
      <c r="H60" s="171">
        <f>H61</f>
        <v>70</v>
      </c>
    </row>
    <row r="61" spans="1:9" ht="30" customHeight="1" x14ac:dyDescent="0.25">
      <c r="A61" s="26"/>
      <c r="B61" s="57" t="s">
        <v>204</v>
      </c>
      <c r="C61" s="170" t="s">
        <v>42</v>
      </c>
      <c r="D61" s="170" t="s">
        <v>74</v>
      </c>
      <c r="E61" s="170" t="s">
        <v>24</v>
      </c>
      <c r="F61" s="170" t="s">
        <v>203</v>
      </c>
      <c r="G61" s="58"/>
      <c r="H61" s="171">
        <f>H62</f>
        <v>70</v>
      </c>
    </row>
    <row r="62" spans="1:9" ht="30" customHeight="1" x14ac:dyDescent="0.25">
      <c r="A62" s="26"/>
      <c r="B62" s="105" t="s">
        <v>79</v>
      </c>
      <c r="C62" s="170" t="s">
        <v>42</v>
      </c>
      <c r="D62" s="170" t="s">
        <v>74</v>
      </c>
      <c r="E62" s="170" t="s">
        <v>24</v>
      </c>
      <c r="F62" s="170" t="s">
        <v>203</v>
      </c>
      <c r="G62" s="58" t="s">
        <v>80</v>
      </c>
      <c r="H62" s="171">
        <f>прил._6!K65</f>
        <v>70</v>
      </c>
    </row>
    <row r="63" spans="1:9" ht="42.75" customHeight="1" x14ac:dyDescent="0.25">
      <c r="A63" s="20"/>
      <c r="B63" s="242" t="str">
        <f>прил._6!B103</f>
        <v>Муниципальная программа "Информационное общество Северского района в Новодмитриевском сельском поселении на 2018-2020 годы"</v>
      </c>
      <c r="C63" s="82" t="s">
        <v>99</v>
      </c>
      <c r="D63" s="82" t="s">
        <v>65</v>
      </c>
      <c r="E63" s="82" t="s">
        <v>24</v>
      </c>
      <c r="F63" s="82" t="s">
        <v>133</v>
      </c>
      <c r="G63" s="82"/>
      <c r="H63" s="83">
        <f>H64+H67</f>
        <v>450</v>
      </c>
    </row>
    <row r="64" spans="1:9" ht="21" customHeight="1" x14ac:dyDescent="0.25">
      <c r="A64" s="22"/>
      <c r="B64" s="169" t="s">
        <v>119</v>
      </c>
      <c r="C64" s="170" t="s">
        <v>99</v>
      </c>
      <c r="D64" s="170" t="s">
        <v>74</v>
      </c>
      <c r="E64" s="170" t="s">
        <v>24</v>
      </c>
      <c r="F64" s="170" t="s">
        <v>133</v>
      </c>
      <c r="G64" s="170"/>
      <c r="H64" s="95">
        <f>H65</f>
        <v>100</v>
      </c>
    </row>
    <row r="65" spans="1:9" ht="33" customHeight="1" x14ac:dyDescent="0.25">
      <c r="A65" s="22"/>
      <c r="B65" s="57" t="s">
        <v>56</v>
      </c>
      <c r="C65" s="170" t="s">
        <v>99</v>
      </c>
      <c r="D65" s="170" t="s">
        <v>74</v>
      </c>
      <c r="E65" s="170" t="s">
        <v>24</v>
      </c>
      <c r="F65" s="170" t="s">
        <v>141</v>
      </c>
      <c r="G65" s="170"/>
      <c r="H65" s="95">
        <f>H66</f>
        <v>100</v>
      </c>
    </row>
    <row r="66" spans="1:9" ht="33.75" customHeight="1" x14ac:dyDescent="0.25">
      <c r="A66" s="22"/>
      <c r="B66" s="57" t="s">
        <v>79</v>
      </c>
      <c r="C66" s="170" t="s">
        <v>99</v>
      </c>
      <c r="D66" s="170" t="s">
        <v>74</v>
      </c>
      <c r="E66" s="170" t="s">
        <v>24</v>
      </c>
      <c r="F66" s="170" t="s">
        <v>141</v>
      </c>
      <c r="G66" s="170" t="s">
        <v>80</v>
      </c>
      <c r="H66" s="95">
        <f>прил._6!K173</f>
        <v>100</v>
      </c>
    </row>
    <row r="67" spans="1:9" ht="24" customHeight="1" x14ac:dyDescent="0.25">
      <c r="A67" s="22"/>
      <c r="B67" s="105" t="s">
        <v>100</v>
      </c>
      <c r="C67" s="24" t="s">
        <v>99</v>
      </c>
      <c r="D67" s="24" t="s">
        <v>67</v>
      </c>
      <c r="E67" s="24" t="s">
        <v>24</v>
      </c>
      <c r="F67" s="24" t="s">
        <v>133</v>
      </c>
      <c r="G67" s="24"/>
      <c r="H67" s="30">
        <f>H68</f>
        <v>350</v>
      </c>
    </row>
    <row r="68" spans="1:9" ht="30" x14ac:dyDescent="0.25">
      <c r="A68" s="22"/>
      <c r="B68" s="105" t="s">
        <v>268</v>
      </c>
      <c r="C68" s="24" t="s">
        <v>99</v>
      </c>
      <c r="D68" s="24" t="s">
        <v>67</v>
      </c>
      <c r="E68" s="24" t="s">
        <v>24</v>
      </c>
      <c r="F68" s="24" t="s">
        <v>142</v>
      </c>
      <c r="G68" s="24"/>
      <c r="H68" s="30">
        <f>H69</f>
        <v>350</v>
      </c>
    </row>
    <row r="69" spans="1:9" ht="27.75" customHeight="1" x14ac:dyDescent="0.25">
      <c r="A69" s="22"/>
      <c r="B69" s="105" t="s">
        <v>79</v>
      </c>
      <c r="C69" s="24" t="s">
        <v>99</v>
      </c>
      <c r="D69" s="24" t="s">
        <v>67</v>
      </c>
      <c r="E69" s="24" t="s">
        <v>24</v>
      </c>
      <c r="F69" s="24" t="s">
        <v>142</v>
      </c>
      <c r="G69" s="24" t="s">
        <v>80</v>
      </c>
      <c r="H69" s="30">
        <v>350</v>
      </c>
      <c r="I69" s="320"/>
    </row>
    <row r="70" spans="1:9" ht="57.75" customHeight="1" x14ac:dyDescent="0.25">
      <c r="A70" s="20"/>
      <c r="B70" s="240" t="str">
        <f>прил._6!B109</f>
        <v>Муниципальная программа "Развитие жилищно-коммунальной инфраструктуры в Новодмитриевском сельском поселении на 2018-2020 годы"</v>
      </c>
      <c r="C70" s="82" t="s">
        <v>101</v>
      </c>
      <c r="D70" s="82" t="s">
        <v>65</v>
      </c>
      <c r="E70" s="82" t="s">
        <v>24</v>
      </c>
      <c r="F70" s="82" t="s">
        <v>133</v>
      </c>
      <c r="G70" s="82"/>
      <c r="H70" s="83">
        <f>H71+H74+H77</f>
        <v>544.38</v>
      </c>
    </row>
    <row r="71" spans="1:9" ht="19.5" customHeight="1" x14ac:dyDescent="0.25">
      <c r="A71" s="22"/>
      <c r="B71" s="107" t="s">
        <v>269</v>
      </c>
      <c r="C71" s="24" t="s">
        <v>101</v>
      </c>
      <c r="D71" s="24" t="s">
        <v>67</v>
      </c>
      <c r="E71" s="24" t="s">
        <v>24</v>
      </c>
      <c r="F71" s="24" t="s">
        <v>133</v>
      </c>
      <c r="G71" s="24"/>
      <c r="H71" s="30">
        <f>H72</f>
        <v>494.58</v>
      </c>
    </row>
    <row r="72" spans="1:9" ht="28.5" customHeight="1" x14ac:dyDescent="0.25">
      <c r="A72" s="22"/>
      <c r="B72" s="105" t="str">
        <f>прил._6!B111</f>
        <v>Мероприятия в области коммунального хозяйства</v>
      </c>
      <c r="C72" s="24" t="s">
        <v>101</v>
      </c>
      <c r="D72" s="24" t="s">
        <v>67</v>
      </c>
      <c r="E72" s="24" t="s">
        <v>24</v>
      </c>
      <c r="F72" s="24" t="s">
        <v>157</v>
      </c>
      <c r="G72" s="24"/>
      <c r="H72" s="30">
        <f>H73</f>
        <v>494.58</v>
      </c>
    </row>
    <row r="73" spans="1:9" ht="34.5" customHeight="1" x14ac:dyDescent="0.25">
      <c r="A73" s="329"/>
      <c r="B73" s="330" t="s">
        <v>79</v>
      </c>
      <c r="C73" s="310" t="s">
        <v>101</v>
      </c>
      <c r="D73" s="310" t="s">
        <v>67</v>
      </c>
      <c r="E73" s="310" t="s">
        <v>24</v>
      </c>
      <c r="F73" s="310" t="s">
        <v>157</v>
      </c>
      <c r="G73" s="310" t="s">
        <v>80</v>
      </c>
      <c r="H73" s="331">
        <v>494.58</v>
      </c>
      <c r="I73" s="301">
        <v>-350.62</v>
      </c>
    </row>
    <row r="74" spans="1:9" ht="21" customHeight="1" x14ac:dyDescent="0.25">
      <c r="A74" s="22"/>
      <c r="B74" s="105" t="str">
        <f>прил._6!B113</f>
        <v>Развитие теплоснабжения поселения</v>
      </c>
      <c r="C74" s="24" t="s">
        <v>101</v>
      </c>
      <c r="D74" s="24" t="s">
        <v>85</v>
      </c>
      <c r="E74" s="24" t="s">
        <v>24</v>
      </c>
      <c r="F74" s="24" t="s">
        <v>133</v>
      </c>
      <c r="G74" s="24"/>
      <c r="H74" s="30">
        <f>H75</f>
        <v>49.8</v>
      </c>
    </row>
    <row r="75" spans="1:9" ht="28.5" customHeight="1" x14ac:dyDescent="0.25">
      <c r="A75" s="22"/>
      <c r="B75" s="105" t="str">
        <f>прил._6!B114</f>
        <v>Проведение мероприятий по подготовке к осенне-зимнему периоду</v>
      </c>
      <c r="C75" s="24" t="s">
        <v>101</v>
      </c>
      <c r="D75" s="24" t="s">
        <v>85</v>
      </c>
      <c r="E75" s="24" t="s">
        <v>24</v>
      </c>
      <c r="F75" s="24" t="s">
        <v>143</v>
      </c>
      <c r="G75" s="24"/>
      <c r="H75" s="30">
        <v>49.8</v>
      </c>
    </row>
    <row r="76" spans="1:9" ht="26.25" customHeight="1" x14ac:dyDescent="0.25">
      <c r="A76" s="22"/>
      <c r="B76" s="105" t="str">
        <f>прил._6!B115</f>
        <v>Закупка товаров работ и услуг для государственных (муниципальных) нужд</v>
      </c>
      <c r="C76" s="24" t="s">
        <v>101</v>
      </c>
      <c r="D76" s="24" t="s">
        <v>85</v>
      </c>
      <c r="E76" s="24" t="s">
        <v>24</v>
      </c>
      <c r="F76" s="24" t="s">
        <v>143</v>
      </c>
      <c r="G76" s="24" t="s">
        <v>80</v>
      </c>
      <c r="H76" s="30">
        <v>49.8</v>
      </c>
      <c r="I76" s="320"/>
    </row>
    <row r="77" spans="1:9" ht="18.75" customHeight="1" x14ac:dyDescent="0.25">
      <c r="A77" s="22"/>
      <c r="B77" s="105" t="s">
        <v>104</v>
      </c>
      <c r="C77" s="24" t="s">
        <v>101</v>
      </c>
      <c r="D77" s="24" t="s">
        <v>92</v>
      </c>
      <c r="E77" s="24" t="s">
        <v>24</v>
      </c>
      <c r="F77" s="24" t="s">
        <v>133</v>
      </c>
      <c r="G77" s="24"/>
      <c r="H77" s="30">
        <f>H78</f>
        <v>0</v>
      </c>
    </row>
    <row r="78" spans="1:9" ht="26.25" customHeight="1" x14ac:dyDescent="0.25">
      <c r="A78" s="22"/>
      <c r="B78" s="107" t="str">
        <f>прил._6!B117</f>
        <v>Газификация Новодмитриевского сельского поселения</v>
      </c>
      <c r="C78" s="24" t="s">
        <v>101</v>
      </c>
      <c r="D78" s="24" t="s">
        <v>92</v>
      </c>
      <c r="E78" s="24" t="s">
        <v>24</v>
      </c>
      <c r="F78" s="24" t="s">
        <v>144</v>
      </c>
      <c r="G78" s="24"/>
      <c r="H78" s="30">
        <f>H79</f>
        <v>0</v>
      </c>
    </row>
    <row r="79" spans="1:9" ht="33.75" customHeight="1" x14ac:dyDescent="0.25">
      <c r="A79" s="329"/>
      <c r="B79" s="330" t="s">
        <v>79</v>
      </c>
      <c r="C79" s="310" t="s">
        <v>101</v>
      </c>
      <c r="D79" s="310" t="s">
        <v>92</v>
      </c>
      <c r="E79" s="310" t="s">
        <v>24</v>
      </c>
      <c r="F79" s="310" t="s">
        <v>144</v>
      </c>
      <c r="G79" s="310" t="s">
        <v>80</v>
      </c>
      <c r="H79" s="331">
        <v>0</v>
      </c>
      <c r="I79" s="301">
        <v>-50</v>
      </c>
    </row>
    <row r="80" spans="1:9" ht="56.25" customHeight="1" x14ac:dyDescent="0.25">
      <c r="A80" s="20"/>
      <c r="B80" s="240" t="str">
        <f>прил._6!B120</f>
        <v>Муниципальная программа "Благоустройство территории поселения в Новодмитриевском сельском поселении на 2018-2020 годы"</v>
      </c>
      <c r="C80" s="82" t="s">
        <v>106</v>
      </c>
      <c r="D80" s="82" t="s">
        <v>65</v>
      </c>
      <c r="E80" s="82" t="s">
        <v>24</v>
      </c>
      <c r="F80" s="82" t="s">
        <v>133</v>
      </c>
      <c r="G80" s="82"/>
      <c r="H80" s="83">
        <f>H81+H84+H87+H90</f>
        <v>2528.2200000000003</v>
      </c>
    </row>
    <row r="81" spans="1:36" ht="34.5" customHeight="1" x14ac:dyDescent="0.25">
      <c r="A81" s="22"/>
      <c r="B81" s="107" t="s">
        <v>107</v>
      </c>
      <c r="C81" s="24" t="s">
        <v>106</v>
      </c>
      <c r="D81" s="24" t="s">
        <v>74</v>
      </c>
      <c r="E81" s="24" t="s">
        <v>24</v>
      </c>
      <c r="F81" s="24" t="s">
        <v>133</v>
      </c>
      <c r="G81" s="24"/>
      <c r="H81" s="30">
        <f>H82</f>
        <v>1269.22</v>
      </c>
    </row>
    <row r="82" spans="1:36" ht="23.25" customHeight="1" x14ac:dyDescent="0.25">
      <c r="A82" s="22"/>
      <c r="B82" s="105" t="s">
        <v>270</v>
      </c>
      <c r="C82" s="24" t="s">
        <v>106</v>
      </c>
      <c r="D82" s="24" t="s">
        <v>74</v>
      </c>
      <c r="E82" s="24" t="s">
        <v>24</v>
      </c>
      <c r="F82" s="24" t="s">
        <v>145</v>
      </c>
      <c r="G82" s="24"/>
      <c r="H82" s="30">
        <f>H83</f>
        <v>1269.22</v>
      </c>
    </row>
    <row r="83" spans="1:36" ht="30" x14ac:dyDescent="0.25">
      <c r="A83" s="329"/>
      <c r="B83" s="330" t="s">
        <v>79</v>
      </c>
      <c r="C83" s="310" t="s">
        <v>106</v>
      </c>
      <c r="D83" s="310" t="s">
        <v>74</v>
      </c>
      <c r="E83" s="310" t="s">
        <v>24</v>
      </c>
      <c r="F83" s="310" t="s">
        <v>145</v>
      </c>
      <c r="G83" s="310" t="s">
        <v>80</v>
      </c>
      <c r="H83" s="331">
        <v>1269.22</v>
      </c>
      <c r="I83" s="301">
        <v>470.02</v>
      </c>
    </row>
    <row r="84" spans="1:36" ht="30.75" customHeight="1" x14ac:dyDescent="0.25">
      <c r="A84" s="22"/>
      <c r="B84" s="105" t="s">
        <v>108</v>
      </c>
      <c r="C84" s="24" t="s">
        <v>106</v>
      </c>
      <c r="D84" s="24" t="s">
        <v>67</v>
      </c>
      <c r="E84" s="24" t="s">
        <v>24</v>
      </c>
      <c r="F84" s="24" t="s">
        <v>133</v>
      </c>
      <c r="G84" s="24"/>
      <c r="H84" s="30">
        <f>H85</f>
        <v>0</v>
      </c>
    </row>
    <row r="85" spans="1:36" ht="30.75" customHeight="1" x14ac:dyDescent="0.25">
      <c r="A85" s="22"/>
      <c r="B85" s="105"/>
      <c r="C85" s="24" t="s">
        <v>106</v>
      </c>
      <c r="D85" s="24" t="s">
        <v>67</v>
      </c>
      <c r="E85" s="24" t="s">
        <v>24</v>
      </c>
      <c r="F85" s="24" t="s">
        <v>146</v>
      </c>
      <c r="G85" s="24"/>
      <c r="H85" s="30">
        <f>H86</f>
        <v>0</v>
      </c>
    </row>
    <row r="86" spans="1:36" ht="30.75" customHeight="1" x14ac:dyDescent="0.25">
      <c r="A86" s="22"/>
      <c r="B86" s="105" t="s">
        <v>79</v>
      </c>
      <c r="C86" s="24" t="s">
        <v>106</v>
      </c>
      <c r="D86" s="24" t="s">
        <v>67</v>
      </c>
      <c r="E86" s="24" t="s">
        <v>24</v>
      </c>
      <c r="F86" s="24" t="s">
        <v>146</v>
      </c>
      <c r="G86" s="24" t="s">
        <v>80</v>
      </c>
      <c r="H86" s="30">
        <v>0</v>
      </c>
      <c r="I86" s="320"/>
    </row>
    <row r="87" spans="1:36" s="136" customFormat="1" ht="46.5" customHeight="1" x14ac:dyDescent="0.25">
      <c r="A87" s="31"/>
      <c r="B87" s="57" t="s">
        <v>283</v>
      </c>
      <c r="C87" s="170" t="s">
        <v>106</v>
      </c>
      <c r="D87" s="170" t="s">
        <v>85</v>
      </c>
      <c r="E87" s="170" t="s">
        <v>24</v>
      </c>
      <c r="F87" s="170" t="s">
        <v>133</v>
      </c>
      <c r="G87" s="170"/>
      <c r="H87" s="171">
        <f>H88</f>
        <v>259</v>
      </c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</row>
    <row r="88" spans="1:36" s="136" customFormat="1" ht="48" customHeight="1" x14ac:dyDescent="0.25">
      <c r="A88" s="31"/>
      <c r="B88" s="57" t="s">
        <v>282</v>
      </c>
      <c r="C88" s="170" t="s">
        <v>106</v>
      </c>
      <c r="D88" s="170" t="s">
        <v>85</v>
      </c>
      <c r="E88" s="170" t="s">
        <v>24</v>
      </c>
      <c r="F88" s="170" t="s">
        <v>147</v>
      </c>
      <c r="G88" s="170"/>
      <c r="H88" s="171">
        <f>H89</f>
        <v>259</v>
      </c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</row>
    <row r="89" spans="1:36" s="136" customFormat="1" ht="35.25" customHeight="1" x14ac:dyDescent="0.25">
      <c r="A89" s="329"/>
      <c r="B89" s="330" t="s">
        <v>79</v>
      </c>
      <c r="C89" s="310" t="s">
        <v>106</v>
      </c>
      <c r="D89" s="310" t="s">
        <v>85</v>
      </c>
      <c r="E89" s="310" t="s">
        <v>24</v>
      </c>
      <c r="F89" s="310" t="s">
        <v>147</v>
      </c>
      <c r="G89" s="310" t="s">
        <v>80</v>
      </c>
      <c r="H89" s="331">
        <v>259</v>
      </c>
      <c r="I89" s="301">
        <v>-31</v>
      </c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</row>
    <row r="90" spans="1:36" ht="35.25" customHeight="1" x14ac:dyDescent="0.25">
      <c r="A90" s="22"/>
      <c r="B90" s="105" t="s">
        <v>109</v>
      </c>
      <c r="C90" s="24" t="s">
        <v>106</v>
      </c>
      <c r="D90" s="24" t="s">
        <v>92</v>
      </c>
      <c r="E90" s="24" t="s">
        <v>24</v>
      </c>
      <c r="F90" s="24" t="s">
        <v>133</v>
      </c>
      <c r="G90" s="24"/>
      <c r="H90" s="30">
        <f>H91</f>
        <v>1000</v>
      </c>
    </row>
    <row r="91" spans="1:36" ht="22.5" customHeight="1" x14ac:dyDescent="0.25">
      <c r="A91" s="22"/>
      <c r="B91" s="107" t="s">
        <v>271</v>
      </c>
      <c r="C91" s="24" t="s">
        <v>106</v>
      </c>
      <c r="D91" s="24" t="s">
        <v>92</v>
      </c>
      <c r="E91" s="24" t="s">
        <v>24</v>
      </c>
      <c r="F91" s="24" t="s">
        <v>148</v>
      </c>
      <c r="G91" s="24"/>
      <c r="H91" s="30">
        <f>H92</f>
        <v>1000</v>
      </c>
    </row>
    <row r="92" spans="1:36" ht="29.25" customHeight="1" x14ac:dyDescent="0.25">
      <c r="A92" s="22"/>
      <c r="B92" s="105" t="s">
        <v>79</v>
      </c>
      <c r="C92" s="24" t="s">
        <v>106</v>
      </c>
      <c r="D92" s="24" t="s">
        <v>92</v>
      </c>
      <c r="E92" s="24" t="s">
        <v>24</v>
      </c>
      <c r="F92" s="24" t="s">
        <v>148</v>
      </c>
      <c r="G92" s="24" t="s">
        <v>80</v>
      </c>
      <c r="H92" s="30">
        <v>1000</v>
      </c>
      <c r="I92" s="320"/>
    </row>
    <row r="93" spans="1:36" ht="32.25" customHeight="1" x14ac:dyDescent="0.25">
      <c r="A93" s="19"/>
      <c r="B93" s="242" t="s">
        <v>72</v>
      </c>
      <c r="C93" s="82" t="s">
        <v>73</v>
      </c>
      <c r="D93" s="82" t="s">
        <v>65</v>
      </c>
      <c r="E93" s="82" t="s">
        <v>24</v>
      </c>
      <c r="F93" s="82" t="s">
        <v>133</v>
      </c>
      <c r="G93" s="82"/>
      <c r="H93" s="83">
        <f>H94</f>
        <v>821.73</v>
      </c>
    </row>
    <row r="94" spans="1:36" ht="24.75" customHeight="1" x14ac:dyDescent="0.25">
      <c r="A94" s="19"/>
      <c r="B94" s="105" t="s">
        <v>52</v>
      </c>
      <c r="C94" s="24" t="s">
        <v>73</v>
      </c>
      <c r="D94" s="24" t="s">
        <v>74</v>
      </c>
      <c r="E94" s="24" t="s">
        <v>24</v>
      </c>
      <c r="F94" s="24" t="s">
        <v>133</v>
      </c>
      <c r="G94" s="24"/>
      <c r="H94" s="30">
        <f>H95</f>
        <v>821.73</v>
      </c>
    </row>
    <row r="95" spans="1:36" ht="30" x14ac:dyDescent="0.25">
      <c r="A95" s="19"/>
      <c r="B95" s="105" t="s">
        <v>68</v>
      </c>
      <c r="C95" s="24" t="s">
        <v>73</v>
      </c>
      <c r="D95" s="24" t="s">
        <v>74</v>
      </c>
      <c r="E95" s="24" t="s">
        <v>24</v>
      </c>
      <c r="F95" s="24" t="s">
        <v>149</v>
      </c>
      <c r="G95" s="24"/>
      <c r="H95" s="30">
        <f>H96</f>
        <v>821.73</v>
      </c>
    </row>
    <row r="96" spans="1:36" ht="45.75" customHeight="1" x14ac:dyDescent="0.25">
      <c r="A96" s="19"/>
      <c r="B96" s="105" t="s">
        <v>75</v>
      </c>
      <c r="C96" s="24" t="s">
        <v>73</v>
      </c>
      <c r="D96" s="24" t="s">
        <v>74</v>
      </c>
      <c r="E96" s="24" t="s">
        <v>24</v>
      </c>
      <c r="F96" s="24" t="s">
        <v>149</v>
      </c>
      <c r="G96" s="24" t="s">
        <v>76</v>
      </c>
      <c r="H96" s="30">
        <f>прил._6!K31</f>
        <v>821.73</v>
      </c>
    </row>
    <row r="97" spans="1:9" ht="18" customHeight="1" x14ac:dyDescent="0.25">
      <c r="A97" s="19"/>
      <c r="B97" s="242" t="s">
        <v>180</v>
      </c>
      <c r="C97" s="82" t="s">
        <v>78</v>
      </c>
      <c r="D97" s="82" t="s">
        <v>65</v>
      </c>
      <c r="E97" s="82" t="s">
        <v>24</v>
      </c>
      <c r="F97" s="82" t="s">
        <v>133</v>
      </c>
      <c r="G97" s="82"/>
      <c r="H97" s="137">
        <f>H98+H108+H111+H114+H117</f>
        <v>7652.98</v>
      </c>
    </row>
    <row r="98" spans="1:9" ht="16.5" customHeight="1" x14ac:dyDescent="0.25">
      <c r="A98" s="22"/>
      <c r="B98" s="105" t="s">
        <v>180</v>
      </c>
      <c r="C98" s="24" t="s">
        <v>78</v>
      </c>
      <c r="D98" s="24" t="s">
        <v>74</v>
      </c>
      <c r="E98" s="24" t="s">
        <v>24</v>
      </c>
      <c r="F98" s="24" t="s">
        <v>133</v>
      </c>
      <c r="G98" s="24"/>
      <c r="H98" s="30">
        <f>H99+H103+H106+H105</f>
        <v>7154.98</v>
      </c>
    </row>
    <row r="99" spans="1:9" ht="30" x14ac:dyDescent="0.25">
      <c r="A99" s="22"/>
      <c r="B99" s="105" t="s">
        <v>68</v>
      </c>
      <c r="C99" s="24" t="s">
        <v>78</v>
      </c>
      <c r="D99" s="24" t="s">
        <v>74</v>
      </c>
      <c r="E99" s="24" t="s">
        <v>24</v>
      </c>
      <c r="F99" s="24" t="s">
        <v>149</v>
      </c>
      <c r="G99" s="24"/>
      <c r="H99" s="30">
        <f>H100+H101+H102</f>
        <v>4627.28</v>
      </c>
    </row>
    <row r="100" spans="1:9" ht="72" customHeight="1" x14ac:dyDescent="0.25">
      <c r="A100" s="22"/>
      <c r="B100" s="105" t="s">
        <v>75</v>
      </c>
      <c r="C100" s="24" t="s">
        <v>78</v>
      </c>
      <c r="D100" s="24" t="s">
        <v>74</v>
      </c>
      <c r="E100" s="24" t="s">
        <v>24</v>
      </c>
      <c r="F100" s="24" t="s">
        <v>149</v>
      </c>
      <c r="G100" s="24" t="s">
        <v>76</v>
      </c>
      <c r="H100" s="30">
        <f>прил._6!K36</f>
        <v>3301</v>
      </c>
    </row>
    <row r="101" spans="1:9" ht="28.5" customHeight="1" x14ac:dyDescent="0.25">
      <c r="A101" s="22"/>
      <c r="B101" s="105" t="s">
        <v>79</v>
      </c>
      <c r="C101" s="24" t="s">
        <v>78</v>
      </c>
      <c r="D101" s="24" t="s">
        <v>74</v>
      </c>
      <c r="E101" s="24" t="s">
        <v>24</v>
      </c>
      <c r="F101" s="24" t="s">
        <v>149</v>
      </c>
      <c r="G101" s="24" t="s">
        <v>80</v>
      </c>
      <c r="H101" s="30">
        <v>1258.78</v>
      </c>
      <c r="I101" s="320"/>
    </row>
    <row r="102" spans="1:9" ht="20.25" customHeight="1" x14ac:dyDescent="0.25">
      <c r="A102" s="22"/>
      <c r="B102" s="105" t="s">
        <v>81</v>
      </c>
      <c r="C102" s="24" t="s">
        <v>78</v>
      </c>
      <c r="D102" s="24" t="s">
        <v>74</v>
      </c>
      <c r="E102" s="24" t="s">
        <v>24</v>
      </c>
      <c r="F102" s="24" t="s">
        <v>149</v>
      </c>
      <c r="G102" s="24" t="s">
        <v>82</v>
      </c>
      <c r="H102" s="30">
        <v>67.5</v>
      </c>
      <c r="I102" s="320"/>
    </row>
    <row r="103" spans="1:9" ht="47.25" customHeight="1" x14ac:dyDescent="0.25">
      <c r="A103" s="26"/>
      <c r="B103" s="105" t="s">
        <v>36</v>
      </c>
      <c r="C103" s="185" t="s">
        <v>78</v>
      </c>
      <c r="D103" s="185" t="s">
        <v>74</v>
      </c>
      <c r="E103" s="185" t="s">
        <v>24</v>
      </c>
      <c r="F103" s="185" t="s">
        <v>153</v>
      </c>
      <c r="G103" s="185"/>
      <c r="H103" s="227">
        <f>H104</f>
        <v>220.7</v>
      </c>
    </row>
    <row r="104" spans="1:9" ht="74.25" customHeight="1" x14ac:dyDescent="0.25">
      <c r="A104" s="26"/>
      <c r="B104" s="105" t="s">
        <v>75</v>
      </c>
      <c r="C104" s="185" t="s">
        <v>78</v>
      </c>
      <c r="D104" s="185" t="s">
        <v>74</v>
      </c>
      <c r="E104" s="185" t="s">
        <v>24</v>
      </c>
      <c r="F104" s="185" t="s">
        <v>153</v>
      </c>
      <c r="G104" s="185" t="s">
        <v>76</v>
      </c>
      <c r="H104" s="227">
        <f>прил._6!K74</f>
        <v>220.7</v>
      </c>
    </row>
    <row r="105" spans="1:9" ht="36.75" customHeight="1" x14ac:dyDescent="0.25">
      <c r="A105" s="26"/>
      <c r="B105" s="196" t="s">
        <v>79</v>
      </c>
      <c r="C105" s="185" t="s">
        <v>78</v>
      </c>
      <c r="D105" s="185" t="s">
        <v>74</v>
      </c>
      <c r="E105" s="185" t="s">
        <v>24</v>
      </c>
      <c r="F105" s="185" t="s">
        <v>153</v>
      </c>
      <c r="G105" s="185" t="s">
        <v>80</v>
      </c>
      <c r="H105" s="227">
        <v>1</v>
      </c>
    </row>
    <row r="106" spans="1:9" ht="29.25" customHeight="1" x14ac:dyDescent="0.25">
      <c r="A106" s="26"/>
      <c r="B106" s="105" t="s">
        <v>193</v>
      </c>
      <c r="C106" s="24" t="s">
        <v>78</v>
      </c>
      <c r="D106" s="24" t="s">
        <v>74</v>
      </c>
      <c r="E106" s="24" t="s">
        <v>24</v>
      </c>
      <c r="F106" s="24" t="s">
        <v>194</v>
      </c>
      <c r="G106" s="24"/>
      <c r="H106" s="30">
        <f>H107</f>
        <v>2306</v>
      </c>
    </row>
    <row r="107" spans="1:9" ht="22.5" customHeight="1" x14ac:dyDescent="0.25">
      <c r="A107" s="26"/>
      <c r="B107" s="105" t="s">
        <v>193</v>
      </c>
      <c r="C107" s="24" t="s">
        <v>78</v>
      </c>
      <c r="D107" s="24" t="s">
        <v>74</v>
      </c>
      <c r="E107" s="24" t="s">
        <v>24</v>
      </c>
      <c r="F107" s="24" t="s">
        <v>194</v>
      </c>
      <c r="G107" s="24" t="s">
        <v>82</v>
      </c>
      <c r="H107" s="30">
        <v>2306</v>
      </c>
      <c r="I107" s="320"/>
    </row>
    <row r="108" spans="1:9" ht="22.5" customHeight="1" x14ac:dyDescent="0.25">
      <c r="A108" s="22"/>
      <c r="B108" s="105" t="s">
        <v>55</v>
      </c>
      <c r="C108" s="24" t="s">
        <v>78</v>
      </c>
      <c r="D108" s="24" t="s">
        <v>67</v>
      </c>
      <c r="E108" s="24" t="s">
        <v>24</v>
      </c>
      <c r="F108" s="24" t="s">
        <v>133</v>
      </c>
      <c r="G108" s="24"/>
      <c r="H108" s="30">
        <f>H110</f>
        <v>3.8</v>
      </c>
    </row>
    <row r="109" spans="1:9" ht="46.5" customHeight="1" x14ac:dyDescent="0.25">
      <c r="A109" s="22"/>
      <c r="B109" s="105" t="s">
        <v>83</v>
      </c>
      <c r="C109" s="24" t="s">
        <v>78</v>
      </c>
      <c r="D109" s="24" t="s">
        <v>67</v>
      </c>
      <c r="E109" s="24" t="s">
        <v>24</v>
      </c>
      <c r="F109" s="24" t="s">
        <v>150</v>
      </c>
      <c r="G109" s="24"/>
      <c r="H109" s="30">
        <f>H110</f>
        <v>3.8</v>
      </c>
    </row>
    <row r="110" spans="1:9" ht="27" customHeight="1" x14ac:dyDescent="0.25">
      <c r="A110" s="22"/>
      <c r="B110" s="105" t="s">
        <v>79</v>
      </c>
      <c r="C110" s="24" t="s">
        <v>78</v>
      </c>
      <c r="D110" s="24" t="s">
        <v>67</v>
      </c>
      <c r="E110" s="24" t="s">
        <v>24</v>
      </c>
      <c r="F110" s="24" t="s">
        <v>150</v>
      </c>
      <c r="G110" s="24" t="s">
        <v>80</v>
      </c>
      <c r="H110" s="30">
        <f>прил._6!K41</f>
        <v>3.8</v>
      </c>
    </row>
    <row r="111" spans="1:9" ht="25.5" customHeight="1" x14ac:dyDescent="0.25">
      <c r="A111" s="22"/>
      <c r="B111" s="105" t="s">
        <v>54</v>
      </c>
      <c r="C111" s="24" t="s">
        <v>78</v>
      </c>
      <c r="D111" s="24" t="s">
        <v>85</v>
      </c>
      <c r="E111" s="24" t="s">
        <v>24</v>
      </c>
      <c r="F111" s="24" t="s">
        <v>133</v>
      </c>
      <c r="G111" s="24"/>
      <c r="H111" s="30">
        <f>H113</f>
        <v>10</v>
      </c>
    </row>
    <row r="112" spans="1:9" ht="20.25" customHeight="1" x14ac:dyDescent="0.25">
      <c r="A112" s="22"/>
      <c r="B112" s="105" t="s">
        <v>86</v>
      </c>
      <c r="C112" s="24" t="s">
        <v>78</v>
      </c>
      <c r="D112" s="24" t="s">
        <v>85</v>
      </c>
      <c r="E112" s="24" t="s">
        <v>24</v>
      </c>
      <c r="F112" s="24" t="s">
        <v>151</v>
      </c>
      <c r="G112" s="24"/>
      <c r="H112" s="30">
        <f>H113</f>
        <v>10</v>
      </c>
    </row>
    <row r="113" spans="1:9" ht="22.5" customHeight="1" x14ac:dyDescent="0.25">
      <c r="A113" s="22"/>
      <c r="B113" s="57" t="s">
        <v>81</v>
      </c>
      <c r="C113" s="170" t="s">
        <v>78</v>
      </c>
      <c r="D113" s="170" t="s">
        <v>85</v>
      </c>
      <c r="E113" s="170" t="s">
        <v>24</v>
      </c>
      <c r="F113" s="170" t="s">
        <v>151</v>
      </c>
      <c r="G113" s="170" t="s">
        <v>80</v>
      </c>
      <c r="H113" s="171">
        <f>прил._6!K56</f>
        <v>10</v>
      </c>
    </row>
    <row r="114" spans="1:9" s="28" customFormat="1" ht="34.5" customHeight="1" x14ac:dyDescent="0.25">
      <c r="A114" s="26"/>
      <c r="B114" s="107" t="s">
        <v>50</v>
      </c>
      <c r="C114" s="24" t="s">
        <v>78</v>
      </c>
      <c r="D114" s="24" t="s">
        <v>89</v>
      </c>
      <c r="E114" s="24" t="s">
        <v>24</v>
      </c>
      <c r="F114" s="24" t="s">
        <v>133</v>
      </c>
      <c r="G114" s="24"/>
      <c r="H114" s="30">
        <f>H116</f>
        <v>370</v>
      </c>
    </row>
    <row r="115" spans="1:9" x14ac:dyDescent="0.25">
      <c r="A115" s="26"/>
      <c r="B115" s="105" t="s">
        <v>114</v>
      </c>
      <c r="C115" s="24" t="s">
        <v>78</v>
      </c>
      <c r="D115" s="24" t="s">
        <v>89</v>
      </c>
      <c r="E115" s="24" t="s">
        <v>24</v>
      </c>
      <c r="F115" s="24" t="s">
        <v>152</v>
      </c>
      <c r="G115" s="24"/>
      <c r="H115" s="30">
        <v>370</v>
      </c>
    </row>
    <row r="116" spans="1:9" ht="30" x14ac:dyDescent="0.25">
      <c r="A116" s="26"/>
      <c r="B116" s="105" t="s">
        <v>115</v>
      </c>
      <c r="C116" s="24" t="s">
        <v>78</v>
      </c>
      <c r="D116" s="24" t="s">
        <v>89</v>
      </c>
      <c r="E116" s="24" t="s">
        <v>24</v>
      </c>
      <c r="F116" s="24" t="s">
        <v>152</v>
      </c>
      <c r="G116" s="24" t="s">
        <v>116</v>
      </c>
      <c r="H116" s="30">
        <f>прил._6!K155</f>
        <v>370</v>
      </c>
    </row>
    <row r="117" spans="1:9" x14ac:dyDescent="0.25">
      <c r="A117" s="26"/>
      <c r="B117" s="57" t="s">
        <v>286</v>
      </c>
      <c r="C117" s="170" t="s">
        <v>78</v>
      </c>
      <c r="D117" s="170" t="s">
        <v>159</v>
      </c>
      <c r="E117" s="170" t="s">
        <v>24</v>
      </c>
      <c r="F117" s="24" t="s">
        <v>133</v>
      </c>
      <c r="G117" s="58"/>
      <c r="H117" s="81">
        <f>H119+H122</f>
        <v>114.19999999999999</v>
      </c>
    </row>
    <row r="118" spans="1:9" ht="60" x14ac:dyDescent="0.25">
      <c r="A118" s="26"/>
      <c r="B118" s="57" t="s">
        <v>278</v>
      </c>
      <c r="C118" s="170" t="s">
        <v>78</v>
      </c>
      <c r="D118" s="170" t="s">
        <v>159</v>
      </c>
      <c r="E118" s="170" t="s">
        <v>24</v>
      </c>
      <c r="F118" s="170" t="s">
        <v>285</v>
      </c>
      <c r="G118" s="58"/>
      <c r="H118" s="81">
        <f>H119</f>
        <v>50.8</v>
      </c>
    </row>
    <row r="119" spans="1:9" x14ac:dyDescent="0.25">
      <c r="A119" s="26"/>
      <c r="B119" s="57" t="s">
        <v>69</v>
      </c>
      <c r="C119" s="170" t="s">
        <v>78</v>
      </c>
      <c r="D119" s="170" t="s">
        <v>159</v>
      </c>
      <c r="E119" s="170" t="s">
        <v>24</v>
      </c>
      <c r="F119" s="170" t="s">
        <v>285</v>
      </c>
      <c r="G119" s="58" t="s">
        <v>70</v>
      </c>
      <c r="H119" s="81">
        <f>прил._6!K44</f>
        <v>50.8</v>
      </c>
    </row>
    <row r="120" spans="1:9" ht="45" x14ac:dyDescent="0.25">
      <c r="A120" s="26"/>
      <c r="B120" s="57" t="s">
        <v>276</v>
      </c>
      <c r="C120" s="170" t="s">
        <v>78</v>
      </c>
      <c r="D120" s="170" t="s">
        <v>159</v>
      </c>
      <c r="E120" s="170" t="s">
        <v>24</v>
      </c>
      <c r="F120" s="170" t="s">
        <v>284</v>
      </c>
      <c r="G120" s="58"/>
      <c r="H120" s="81">
        <f>H122</f>
        <v>63.4</v>
      </c>
    </row>
    <row r="121" spans="1:9" ht="30" x14ac:dyDescent="0.25">
      <c r="A121" s="26"/>
      <c r="B121" s="57" t="s">
        <v>277</v>
      </c>
      <c r="C121" s="170" t="s">
        <v>78</v>
      </c>
      <c r="D121" s="170" t="s">
        <v>159</v>
      </c>
      <c r="E121" s="170" t="s">
        <v>24</v>
      </c>
      <c r="F121" s="170" t="s">
        <v>284</v>
      </c>
      <c r="G121" s="58"/>
      <c r="H121" s="81">
        <f>H122</f>
        <v>63.4</v>
      </c>
    </row>
    <row r="122" spans="1:9" x14ac:dyDescent="0.25">
      <c r="A122" s="26"/>
      <c r="B122" s="57" t="s">
        <v>69</v>
      </c>
      <c r="C122" s="170" t="s">
        <v>78</v>
      </c>
      <c r="D122" s="170" t="s">
        <v>159</v>
      </c>
      <c r="E122" s="170" t="s">
        <v>24</v>
      </c>
      <c r="F122" s="170" t="s">
        <v>284</v>
      </c>
      <c r="G122" s="58" t="s">
        <v>70</v>
      </c>
      <c r="H122" s="81">
        <f>прил._6!K47</f>
        <v>63.4</v>
      </c>
    </row>
    <row r="123" spans="1:9" ht="31.5" x14ac:dyDescent="0.25">
      <c r="A123" s="26"/>
      <c r="B123" s="133" t="s">
        <v>198</v>
      </c>
      <c r="C123" s="134" t="s">
        <v>196</v>
      </c>
      <c r="D123" s="134" t="s">
        <v>65</v>
      </c>
      <c r="E123" s="134" t="s">
        <v>24</v>
      </c>
      <c r="F123" s="134" t="s">
        <v>133</v>
      </c>
      <c r="G123" s="134"/>
      <c r="H123" s="135">
        <f>H124</f>
        <v>10</v>
      </c>
    </row>
    <row r="124" spans="1:9" ht="31.5" x14ac:dyDescent="0.25">
      <c r="A124" s="26"/>
      <c r="B124" s="113" t="s">
        <v>199</v>
      </c>
      <c r="C124" s="173" t="s">
        <v>196</v>
      </c>
      <c r="D124" s="182" t="s">
        <v>67</v>
      </c>
      <c r="E124" s="182" t="s">
        <v>24</v>
      </c>
      <c r="F124" s="182" t="s">
        <v>133</v>
      </c>
      <c r="G124" s="182"/>
      <c r="H124" s="183">
        <f>H125</f>
        <v>10</v>
      </c>
    </row>
    <row r="125" spans="1:9" ht="31.5" x14ac:dyDescent="0.25">
      <c r="A125" s="26"/>
      <c r="B125" s="113" t="s">
        <v>200</v>
      </c>
      <c r="C125" s="173" t="s">
        <v>196</v>
      </c>
      <c r="D125" s="182" t="s">
        <v>67</v>
      </c>
      <c r="E125" s="182" t="s">
        <v>24</v>
      </c>
      <c r="F125" s="182" t="s">
        <v>149</v>
      </c>
      <c r="G125" s="182"/>
      <c r="H125" s="183">
        <f>H126</f>
        <v>10</v>
      </c>
    </row>
    <row r="126" spans="1:9" ht="15.75" x14ac:dyDescent="0.25">
      <c r="A126" s="26"/>
      <c r="B126" s="172" t="s">
        <v>272</v>
      </c>
      <c r="C126" s="173" t="s">
        <v>196</v>
      </c>
      <c r="D126" s="182" t="s">
        <v>67</v>
      </c>
      <c r="E126" s="182" t="s">
        <v>24</v>
      </c>
      <c r="F126" s="182" t="s">
        <v>149</v>
      </c>
      <c r="G126" s="182" t="s">
        <v>80</v>
      </c>
      <c r="H126" s="183">
        <f>прил._6!K19</f>
        <v>10</v>
      </c>
    </row>
    <row r="127" spans="1:9" x14ac:dyDescent="0.25">
      <c r="A127" s="305"/>
      <c r="B127" s="321" t="s">
        <v>313</v>
      </c>
      <c r="C127" s="322" t="s">
        <v>314</v>
      </c>
      <c r="D127" s="322" t="s">
        <v>65</v>
      </c>
      <c r="E127" s="322" t="s">
        <v>65</v>
      </c>
      <c r="F127" s="322" t="s">
        <v>133</v>
      </c>
      <c r="G127" s="323"/>
      <c r="H127" s="324">
        <f>H130</f>
        <v>1</v>
      </c>
      <c r="I127" s="320"/>
    </row>
    <row r="128" spans="1:9" ht="45" x14ac:dyDescent="0.25">
      <c r="A128" s="306"/>
      <c r="B128" s="325" t="s">
        <v>315</v>
      </c>
      <c r="C128" s="326" t="s">
        <v>314</v>
      </c>
      <c r="D128" s="326" t="s">
        <v>67</v>
      </c>
      <c r="E128" s="326" t="s">
        <v>65</v>
      </c>
      <c r="F128" s="326" t="s">
        <v>133</v>
      </c>
      <c r="G128" s="327"/>
      <c r="H128" s="328">
        <v>1</v>
      </c>
    </row>
    <row r="129" spans="1:8" x14ac:dyDescent="0.25">
      <c r="A129" s="306"/>
      <c r="B129" s="325" t="s">
        <v>316</v>
      </c>
      <c r="C129" s="326" t="s">
        <v>314</v>
      </c>
      <c r="D129" s="326" t="s">
        <v>67</v>
      </c>
      <c r="E129" s="326" t="s">
        <v>65</v>
      </c>
      <c r="F129" s="326" t="s">
        <v>317</v>
      </c>
      <c r="G129" s="327"/>
      <c r="H129" s="328">
        <v>1</v>
      </c>
    </row>
    <row r="130" spans="1:8" x14ac:dyDescent="0.25">
      <c r="A130" s="306"/>
      <c r="B130" s="325" t="s">
        <v>318</v>
      </c>
      <c r="C130" s="326" t="s">
        <v>314</v>
      </c>
      <c r="D130" s="326" t="s">
        <v>67</v>
      </c>
      <c r="E130" s="326" t="s">
        <v>65</v>
      </c>
      <c r="F130" s="326" t="s">
        <v>317</v>
      </c>
      <c r="G130" s="327" t="s">
        <v>319</v>
      </c>
      <c r="H130" s="328">
        <v>1</v>
      </c>
    </row>
    <row r="131" spans="1:8" ht="43.5" x14ac:dyDescent="0.25">
      <c r="A131" s="19"/>
      <c r="B131" s="242" t="s">
        <v>63</v>
      </c>
      <c r="C131" s="82" t="s">
        <v>64</v>
      </c>
      <c r="D131" s="82" t="s">
        <v>65</v>
      </c>
      <c r="E131" s="82" t="s">
        <v>24</v>
      </c>
      <c r="F131" s="82" t="s">
        <v>133</v>
      </c>
      <c r="G131" s="82"/>
      <c r="H131" s="83">
        <f>H132</f>
        <v>70</v>
      </c>
    </row>
    <row r="132" spans="1:8" x14ac:dyDescent="0.25">
      <c r="A132" s="18"/>
      <c r="B132" s="105" t="s">
        <v>53</v>
      </c>
      <c r="C132" s="24" t="s">
        <v>64</v>
      </c>
      <c r="D132" s="24" t="s">
        <v>67</v>
      </c>
      <c r="E132" s="24" t="s">
        <v>24</v>
      </c>
      <c r="F132" s="24" t="s">
        <v>133</v>
      </c>
      <c r="G132" s="24"/>
      <c r="H132" s="30">
        <f>H133</f>
        <v>70</v>
      </c>
    </row>
    <row r="133" spans="1:8" ht="30" x14ac:dyDescent="0.25">
      <c r="A133" s="18"/>
      <c r="B133" s="105" t="s">
        <v>68</v>
      </c>
      <c r="C133" s="24" t="s">
        <v>64</v>
      </c>
      <c r="D133" s="24" t="s">
        <v>67</v>
      </c>
      <c r="E133" s="24" t="s">
        <v>24</v>
      </c>
      <c r="F133" s="24" t="s">
        <v>149</v>
      </c>
      <c r="G133" s="24"/>
      <c r="H133" s="30">
        <f>H134</f>
        <v>70</v>
      </c>
    </row>
    <row r="134" spans="1:8" ht="24.75" customHeight="1" x14ac:dyDescent="0.25">
      <c r="A134" s="18"/>
      <c r="B134" s="105" t="s">
        <v>69</v>
      </c>
      <c r="C134" s="24" t="s">
        <v>64</v>
      </c>
      <c r="D134" s="24" t="s">
        <v>67</v>
      </c>
      <c r="E134" s="24" t="s">
        <v>24</v>
      </c>
      <c r="F134" s="24" t="s">
        <v>149</v>
      </c>
      <c r="G134" s="24" t="s">
        <v>70</v>
      </c>
      <c r="H134" s="30">
        <f>прил._6!K24</f>
        <v>70</v>
      </c>
    </row>
    <row r="135" spans="1:8" ht="47.25" customHeight="1" x14ac:dyDescent="0.25">
      <c r="A135" s="181"/>
      <c r="B135" s="243" t="s">
        <v>249</v>
      </c>
      <c r="C135" s="244">
        <v>99</v>
      </c>
      <c r="D135" s="245" t="s">
        <v>65</v>
      </c>
      <c r="E135" s="245" t="s">
        <v>24</v>
      </c>
      <c r="F135" s="245" t="s">
        <v>133</v>
      </c>
      <c r="G135" s="245"/>
      <c r="H135" s="246">
        <f>H136</f>
        <v>300</v>
      </c>
    </row>
    <row r="136" spans="1:8" ht="32.25" customHeight="1" x14ac:dyDescent="0.25">
      <c r="A136" s="181"/>
      <c r="B136" s="247" t="s">
        <v>250</v>
      </c>
      <c r="C136" s="248">
        <v>99</v>
      </c>
      <c r="D136" s="249" t="s">
        <v>65</v>
      </c>
      <c r="E136" s="249" t="s">
        <v>24</v>
      </c>
      <c r="F136" s="249" t="s">
        <v>252</v>
      </c>
      <c r="G136" s="249"/>
      <c r="H136" s="250">
        <f>H137</f>
        <v>300</v>
      </c>
    </row>
    <row r="137" spans="1:8" ht="32.25" customHeight="1" x14ac:dyDescent="0.25">
      <c r="A137" s="181"/>
      <c r="B137" s="247" t="s">
        <v>250</v>
      </c>
      <c r="C137" s="248">
        <v>99</v>
      </c>
      <c r="D137" s="249" t="s">
        <v>65</v>
      </c>
      <c r="E137" s="249" t="s">
        <v>24</v>
      </c>
      <c r="F137" s="249" t="s">
        <v>252</v>
      </c>
      <c r="G137" s="249" t="s">
        <v>323</v>
      </c>
      <c r="H137" s="250">
        <f>прил._6!K51</f>
        <v>300</v>
      </c>
    </row>
    <row r="138" spans="1:8" ht="32.25" customHeight="1" x14ac:dyDescent="0.25">
      <c r="A138" s="29"/>
      <c r="B138" s="25" t="s">
        <v>306</v>
      </c>
      <c r="C138" s="85"/>
      <c r="D138" s="85"/>
      <c r="E138" s="85"/>
      <c r="F138" s="85"/>
      <c r="G138" s="375" t="s">
        <v>307</v>
      </c>
      <c r="H138" s="375"/>
    </row>
    <row r="139" spans="1:8" ht="32.25" customHeight="1" x14ac:dyDescent="0.25">
      <c r="A139" s="29"/>
      <c r="B139" s="25"/>
      <c r="C139" s="85"/>
      <c r="D139" s="85"/>
      <c r="E139" s="85"/>
      <c r="F139" s="85"/>
      <c r="G139" s="85"/>
      <c r="H139" s="86"/>
    </row>
    <row r="140" spans="1:8" ht="32.25" customHeight="1" x14ac:dyDescent="0.25">
      <c r="A140" s="29"/>
      <c r="B140" s="25"/>
      <c r="C140" s="85"/>
      <c r="D140" s="85"/>
      <c r="E140" s="85"/>
      <c r="F140" s="85"/>
      <c r="G140" s="85"/>
      <c r="H140" s="86"/>
    </row>
    <row r="141" spans="1:8" ht="18.75" x14ac:dyDescent="0.3">
      <c r="B141" s="371"/>
      <c r="C141" s="372"/>
      <c r="D141" s="372"/>
      <c r="E141" s="372"/>
      <c r="F141" s="372"/>
      <c r="G141" s="372"/>
      <c r="H141" s="372"/>
    </row>
    <row r="142" spans="1:8" x14ac:dyDescent="0.25">
      <c r="B142" s="28"/>
      <c r="C142" s="28"/>
      <c r="D142" s="28"/>
      <c r="E142" s="28"/>
      <c r="F142" s="28"/>
      <c r="G142" s="92"/>
      <c r="H142" s="28"/>
    </row>
  </sheetData>
  <autoFilter ref="A9:AJ137"/>
  <mergeCells count="10">
    <mergeCell ref="C8:F8"/>
    <mergeCell ref="C10:F10"/>
    <mergeCell ref="B141:H141"/>
    <mergeCell ref="C1:H1"/>
    <mergeCell ref="C2:H2"/>
    <mergeCell ref="C3:H3"/>
    <mergeCell ref="C4:H4"/>
    <mergeCell ref="C5:H5"/>
    <mergeCell ref="A6:H6"/>
    <mergeCell ref="G138:H138"/>
  </mergeCells>
  <phoneticPr fontId="33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3"/>
  <sheetViews>
    <sheetView topLeftCell="B4" zoomScale="80" zoomScaleNormal="80" zoomScaleSheetLayoutView="90" workbookViewId="0">
      <selection activeCell="L122" sqref="L122"/>
    </sheetView>
  </sheetViews>
  <sheetFormatPr defaultColWidth="11.42578125" defaultRowHeight="15" x14ac:dyDescent="0.25"/>
  <cols>
    <col min="1" max="1" width="3.85546875" style="52" customWidth="1"/>
    <col min="2" max="2" width="45.28515625" style="52" customWidth="1"/>
    <col min="3" max="3" width="4.85546875" style="52" customWidth="1"/>
    <col min="4" max="5" width="3.85546875" style="52" customWidth="1"/>
    <col min="6" max="6" width="6.28515625" style="52" customWidth="1"/>
    <col min="7" max="7" width="3.28515625" style="52" customWidth="1"/>
    <col min="8" max="8" width="6.140625" style="52" customWidth="1"/>
    <col min="9" max="9" width="9.5703125" style="52" customWidth="1"/>
    <col min="10" max="10" width="4.7109375" style="87" customWidth="1"/>
    <col min="11" max="11" width="13.85546875" style="52" customWidth="1"/>
    <col min="12" max="12" width="11.28515625" style="115" customWidth="1"/>
    <col min="13" max="13" width="14.7109375" style="116" customWidth="1"/>
    <col min="14" max="14" width="9.140625" style="116" customWidth="1"/>
    <col min="15" max="15" width="14.42578125" style="52" customWidth="1"/>
    <col min="16" max="246" width="9.140625" style="52" customWidth="1"/>
    <col min="247" max="247" width="3.85546875" style="52" customWidth="1"/>
    <col min="248" max="248" width="45.28515625" style="52" customWidth="1"/>
    <col min="249" max="249" width="4.85546875" style="52" customWidth="1"/>
    <col min="250" max="251" width="3.85546875" style="52" customWidth="1"/>
    <col min="252" max="252" width="3.7109375" style="52" customWidth="1"/>
    <col min="253" max="253" width="2.5703125" style="52" customWidth="1"/>
    <col min="254" max="254" width="7.42578125" style="52" customWidth="1"/>
    <col min="255" max="255" width="4.7109375" style="52" customWidth="1"/>
    <col min="256" max="16384" width="11.42578125" style="52"/>
  </cols>
  <sheetData>
    <row r="1" spans="1:17" x14ac:dyDescent="0.25">
      <c r="B1"/>
      <c r="C1" s="379" t="s">
        <v>254</v>
      </c>
      <c r="D1" s="379"/>
      <c r="E1" s="379"/>
      <c r="F1" s="379"/>
      <c r="G1" s="379"/>
      <c r="H1" s="379"/>
      <c r="I1" s="379"/>
      <c r="J1" s="379"/>
      <c r="K1" s="379"/>
    </row>
    <row r="2" spans="1:17" x14ac:dyDescent="0.25">
      <c r="C2" s="379" t="s">
        <v>0</v>
      </c>
      <c r="D2" s="379"/>
      <c r="E2" s="379"/>
      <c r="F2" s="379"/>
      <c r="G2" s="379"/>
      <c r="H2" s="379"/>
      <c r="I2" s="379"/>
      <c r="J2" s="379"/>
      <c r="K2" s="379"/>
      <c r="P2" s="130"/>
      <c r="Q2" s="130"/>
    </row>
    <row r="3" spans="1:17" x14ac:dyDescent="0.25">
      <c r="C3" s="379" t="s">
        <v>1</v>
      </c>
      <c r="D3" s="379"/>
      <c r="E3" s="379"/>
      <c r="F3" s="379"/>
      <c r="G3" s="379"/>
      <c r="H3" s="379"/>
      <c r="I3" s="379"/>
      <c r="J3" s="379"/>
      <c r="K3" s="379"/>
    </row>
    <row r="4" spans="1:17" x14ac:dyDescent="0.25">
      <c r="C4" s="379" t="s">
        <v>2</v>
      </c>
      <c r="D4" s="379"/>
      <c r="E4" s="379"/>
      <c r="F4" s="379"/>
      <c r="G4" s="379"/>
      <c r="H4" s="379"/>
      <c r="I4" s="379"/>
      <c r="J4" s="379"/>
      <c r="K4" s="379"/>
    </row>
    <row r="5" spans="1:17" ht="12.75" customHeight="1" x14ac:dyDescent="0.25">
      <c r="C5" s="379"/>
      <c r="D5" s="379"/>
      <c r="E5" s="379"/>
      <c r="F5" s="379"/>
      <c r="G5" s="379"/>
      <c r="H5" s="379"/>
      <c r="I5" s="379"/>
      <c r="J5" s="379"/>
      <c r="K5" s="379"/>
    </row>
    <row r="6" spans="1:17" x14ac:dyDescent="0.25">
      <c r="A6" s="380" t="s">
        <v>256</v>
      </c>
      <c r="B6" s="380"/>
      <c r="C6" s="380"/>
      <c r="D6" s="380"/>
      <c r="E6" s="380"/>
      <c r="F6" s="380"/>
      <c r="G6" s="380"/>
      <c r="H6" s="380"/>
      <c r="I6" s="380"/>
      <c r="J6" s="380"/>
      <c r="K6" s="380"/>
    </row>
    <row r="7" spans="1:17" ht="6" customHeight="1" x14ac:dyDescent="0.25">
      <c r="A7" s="376"/>
      <c r="B7" s="376"/>
      <c r="C7" s="376"/>
      <c r="D7" s="376"/>
      <c r="E7" s="376"/>
      <c r="F7" s="376"/>
      <c r="G7" s="376"/>
      <c r="H7" s="376"/>
      <c r="I7" s="376"/>
      <c r="J7" s="376"/>
      <c r="K7" s="376"/>
    </row>
    <row r="8" spans="1:17" ht="17.25" customHeight="1" x14ac:dyDescent="0.25">
      <c r="A8" s="89"/>
      <c r="B8" s="89"/>
      <c r="C8" s="89"/>
      <c r="D8" s="89"/>
      <c r="E8" s="89"/>
      <c r="F8" s="89"/>
      <c r="G8" s="89"/>
      <c r="H8" s="89"/>
      <c r="I8" s="89"/>
      <c r="J8" s="90"/>
      <c r="K8" s="91" t="s">
        <v>58</v>
      </c>
    </row>
    <row r="9" spans="1:17" ht="43.5" customHeight="1" x14ac:dyDescent="0.25">
      <c r="A9" s="251" t="s">
        <v>59</v>
      </c>
      <c r="B9" s="251" t="s">
        <v>4</v>
      </c>
      <c r="C9" s="252" t="s">
        <v>60</v>
      </c>
      <c r="D9" s="253" t="s">
        <v>61</v>
      </c>
      <c r="E9" s="253" t="s">
        <v>6</v>
      </c>
      <c r="F9" s="377" t="s">
        <v>33</v>
      </c>
      <c r="G9" s="377"/>
      <c r="H9" s="377"/>
      <c r="I9" s="377"/>
      <c r="J9" s="251" t="s">
        <v>34</v>
      </c>
      <c r="K9" s="254" t="s">
        <v>158</v>
      </c>
      <c r="L9" s="117"/>
      <c r="M9" s="118"/>
    </row>
    <row r="10" spans="1:17" x14ac:dyDescent="0.25">
      <c r="A10" s="32">
        <v>1</v>
      </c>
      <c r="B10" s="32">
        <v>2</v>
      </c>
      <c r="C10" s="32">
        <v>3</v>
      </c>
      <c r="D10" s="32">
        <v>4</v>
      </c>
      <c r="E10" s="32">
        <v>5</v>
      </c>
      <c r="F10" s="378">
        <v>6</v>
      </c>
      <c r="G10" s="378"/>
      <c r="H10" s="378"/>
      <c r="I10" s="378"/>
      <c r="J10" s="32">
        <v>7</v>
      </c>
      <c r="K10" s="184">
        <v>8</v>
      </c>
      <c r="L10" s="129"/>
      <c r="M10" s="129"/>
    </row>
    <row r="11" spans="1:17" x14ac:dyDescent="0.25">
      <c r="A11" s="32"/>
      <c r="B11" s="32"/>
      <c r="C11" s="32"/>
      <c r="D11" s="32"/>
      <c r="E11" s="32"/>
      <c r="F11" s="207"/>
      <c r="G11" s="207"/>
      <c r="H11" s="207"/>
      <c r="I11" s="207"/>
      <c r="J11" s="32"/>
      <c r="K11" s="184"/>
      <c r="L11" s="129"/>
      <c r="M11" s="129"/>
    </row>
    <row r="12" spans="1:17" x14ac:dyDescent="0.25">
      <c r="A12" s="32"/>
      <c r="B12" s="54" t="s">
        <v>62</v>
      </c>
      <c r="C12" s="48"/>
      <c r="D12" s="48"/>
      <c r="E12" s="48"/>
      <c r="F12" s="79"/>
      <c r="G12" s="79"/>
      <c r="H12" s="79"/>
      <c r="I12" s="79"/>
      <c r="J12" s="48"/>
      <c r="K12" s="180">
        <f>K13+K25</f>
        <v>22587.13</v>
      </c>
      <c r="L12" s="117"/>
      <c r="M12" s="60"/>
      <c r="N12" s="119"/>
      <c r="O12" s="53"/>
      <c r="Q12" s="53"/>
    </row>
    <row r="13" spans="1:17" ht="29.25" x14ac:dyDescent="0.25">
      <c r="A13" s="48">
        <v>1</v>
      </c>
      <c r="B13" s="114" t="s">
        <v>123</v>
      </c>
      <c r="C13" s="48">
        <v>991</v>
      </c>
      <c r="D13" s="49"/>
      <c r="E13" s="49"/>
      <c r="F13" s="78"/>
      <c r="G13" s="78"/>
      <c r="H13" s="78"/>
      <c r="I13" s="78"/>
      <c r="J13" s="49"/>
      <c r="K13" s="180">
        <f>K14</f>
        <v>80</v>
      </c>
    </row>
    <row r="14" spans="1:17" ht="21.75" customHeight="1" x14ac:dyDescent="0.25">
      <c r="A14" s="48"/>
      <c r="B14" s="114" t="s">
        <v>8</v>
      </c>
      <c r="C14" s="48">
        <v>991</v>
      </c>
      <c r="D14" s="49" t="s">
        <v>23</v>
      </c>
      <c r="E14" s="49" t="s">
        <v>24</v>
      </c>
      <c r="F14" s="78"/>
      <c r="G14" s="78"/>
      <c r="H14" s="78"/>
      <c r="I14" s="78"/>
      <c r="J14" s="49"/>
      <c r="K14" s="180">
        <f>K15+K20</f>
        <v>80</v>
      </c>
    </row>
    <row r="15" spans="1:17" ht="60.75" customHeight="1" x14ac:dyDescent="0.25">
      <c r="A15" s="48"/>
      <c r="B15" s="113" t="s">
        <v>197</v>
      </c>
      <c r="C15" s="48">
        <v>991</v>
      </c>
      <c r="D15" s="49" t="s">
        <v>23</v>
      </c>
      <c r="E15" s="49" t="s">
        <v>27</v>
      </c>
      <c r="F15" s="78"/>
      <c r="G15" s="55"/>
      <c r="H15" s="55"/>
      <c r="I15" s="55"/>
      <c r="J15" s="49"/>
      <c r="K15" s="180">
        <f>K16</f>
        <v>10</v>
      </c>
      <c r="M15" s="118"/>
      <c r="N15" s="118"/>
    </row>
    <row r="16" spans="1:17" ht="33" customHeight="1" x14ac:dyDescent="0.25">
      <c r="A16" s="32"/>
      <c r="B16" s="113" t="s">
        <v>198</v>
      </c>
      <c r="C16" s="32">
        <v>991</v>
      </c>
      <c r="D16" s="170" t="s">
        <v>23</v>
      </c>
      <c r="E16" s="170" t="s">
        <v>27</v>
      </c>
      <c r="F16" s="33" t="s">
        <v>196</v>
      </c>
      <c r="G16" s="33" t="s">
        <v>65</v>
      </c>
      <c r="H16" s="33" t="s">
        <v>24</v>
      </c>
      <c r="I16" s="33" t="s">
        <v>133</v>
      </c>
      <c r="J16" s="170"/>
      <c r="K16" s="176">
        <f>K17</f>
        <v>10</v>
      </c>
      <c r="O16" s="53"/>
    </row>
    <row r="17" spans="1:17" ht="31.5" x14ac:dyDescent="0.25">
      <c r="A17" s="32"/>
      <c r="B17" s="113" t="s">
        <v>199</v>
      </c>
      <c r="C17" s="32">
        <v>991</v>
      </c>
      <c r="D17" s="170" t="s">
        <v>23</v>
      </c>
      <c r="E17" s="170" t="s">
        <v>27</v>
      </c>
      <c r="F17" s="33" t="s">
        <v>196</v>
      </c>
      <c r="G17" s="33" t="s">
        <v>67</v>
      </c>
      <c r="H17" s="33" t="s">
        <v>24</v>
      </c>
      <c r="I17" s="33" t="s">
        <v>133</v>
      </c>
      <c r="J17" s="170"/>
      <c r="K17" s="176">
        <f>K18</f>
        <v>10</v>
      </c>
      <c r="M17" s="118"/>
      <c r="N17" s="118"/>
      <c r="P17" s="53"/>
    </row>
    <row r="18" spans="1:17" ht="31.5" x14ac:dyDescent="0.25">
      <c r="A18" s="48"/>
      <c r="B18" s="113" t="s">
        <v>200</v>
      </c>
      <c r="C18" s="32">
        <v>991</v>
      </c>
      <c r="D18" s="170" t="s">
        <v>23</v>
      </c>
      <c r="E18" s="170" t="s">
        <v>27</v>
      </c>
      <c r="F18" s="264" t="s">
        <v>196</v>
      </c>
      <c r="G18" s="264" t="s">
        <v>67</v>
      </c>
      <c r="H18" s="264" t="s">
        <v>24</v>
      </c>
      <c r="I18" s="264" t="s">
        <v>149</v>
      </c>
      <c r="J18" s="170"/>
      <c r="K18" s="176">
        <f>K19</f>
        <v>10</v>
      </c>
    </row>
    <row r="19" spans="1:17" ht="31.5" x14ac:dyDescent="0.25">
      <c r="A19" s="48"/>
      <c r="B19" s="172" t="s">
        <v>273</v>
      </c>
      <c r="C19" s="32">
        <v>991</v>
      </c>
      <c r="D19" s="170" t="s">
        <v>23</v>
      </c>
      <c r="E19" s="170" t="s">
        <v>27</v>
      </c>
      <c r="F19" s="264" t="s">
        <v>196</v>
      </c>
      <c r="G19" s="264" t="s">
        <v>67</v>
      </c>
      <c r="H19" s="264" t="s">
        <v>24</v>
      </c>
      <c r="I19" s="264" t="s">
        <v>149</v>
      </c>
      <c r="J19" s="170" t="s">
        <v>80</v>
      </c>
      <c r="K19" s="176">
        <v>10</v>
      </c>
    </row>
    <row r="20" spans="1:17" ht="63.75" customHeight="1" x14ac:dyDescent="0.25">
      <c r="A20" s="48"/>
      <c r="B20" s="114" t="s">
        <v>274</v>
      </c>
      <c r="C20" s="48">
        <v>991</v>
      </c>
      <c r="D20" s="49" t="s">
        <v>23</v>
      </c>
      <c r="E20" s="49" t="s">
        <v>29</v>
      </c>
      <c r="F20" s="50"/>
      <c r="G20" s="50"/>
      <c r="H20" s="50"/>
      <c r="I20" s="50"/>
      <c r="J20" s="49"/>
      <c r="K20" s="80">
        <f>K21</f>
        <v>70</v>
      </c>
      <c r="M20" s="118"/>
    </row>
    <row r="21" spans="1:17" ht="31.5" customHeight="1" x14ac:dyDescent="0.25">
      <c r="A21" s="32"/>
      <c r="B21" s="57" t="s">
        <v>275</v>
      </c>
      <c r="C21" s="32">
        <v>991</v>
      </c>
      <c r="D21" s="170" t="s">
        <v>23</v>
      </c>
      <c r="E21" s="170" t="s">
        <v>29</v>
      </c>
      <c r="F21" s="33" t="s">
        <v>64</v>
      </c>
      <c r="G21" s="33" t="s">
        <v>65</v>
      </c>
      <c r="H21" s="33" t="s">
        <v>24</v>
      </c>
      <c r="I21" s="33" t="s">
        <v>133</v>
      </c>
      <c r="J21" s="170"/>
      <c r="K21" s="176">
        <f>K22</f>
        <v>70</v>
      </c>
      <c r="O21" s="53"/>
    </row>
    <row r="22" spans="1:17" x14ac:dyDescent="0.25">
      <c r="A22" s="32"/>
      <c r="B22" s="57" t="s">
        <v>53</v>
      </c>
      <c r="C22" s="32">
        <v>991</v>
      </c>
      <c r="D22" s="170" t="s">
        <v>23</v>
      </c>
      <c r="E22" s="170" t="s">
        <v>29</v>
      </c>
      <c r="F22" s="33" t="s">
        <v>64</v>
      </c>
      <c r="G22" s="33" t="s">
        <v>67</v>
      </c>
      <c r="H22" s="33" t="s">
        <v>24</v>
      </c>
      <c r="I22" s="33" t="s">
        <v>133</v>
      </c>
      <c r="J22" s="170"/>
      <c r="K22" s="81">
        <f>K23</f>
        <v>70</v>
      </c>
      <c r="N22" s="118"/>
      <c r="P22" s="53"/>
    </row>
    <row r="23" spans="1:17" ht="30" customHeight="1" x14ac:dyDescent="0.25">
      <c r="A23" s="32"/>
      <c r="B23" s="57" t="s">
        <v>68</v>
      </c>
      <c r="C23" s="32">
        <v>991</v>
      </c>
      <c r="D23" s="170" t="s">
        <v>23</v>
      </c>
      <c r="E23" s="170" t="s">
        <v>29</v>
      </c>
      <c r="F23" s="33" t="s">
        <v>64</v>
      </c>
      <c r="G23" s="33" t="s">
        <v>67</v>
      </c>
      <c r="H23" s="33" t="s">
        <v>24</v>
      </c>
      <c r="I23" s="33" t="s">
        <v>149</v>
      </c>
      <c r="J23" s="170"/>
      <c r="K23" s="81">
        <f>K24</f>
        <v>70</v>
      </c>
      <c r="O23" s="53"/>
      <c r="P23" s="53"/>
    </row>
    <row r="24" spans="1:17" ht="21" customHeight="1" x14ac:dyDescent="0.25">
      <c r="A24" s="32"/>
      <c r="B24" s="57" t="s">
        <v>69</v>
      </c>
      <c r="C24" s="184">
        <v>991</v>
      </c>
      <c r="D24" s="185" t="s">
        <v>23</v>
      </c>
      <c r="E24" s="185" t="s">
        <v>29</v>
      </c>
      <c r="F24" s="208" t="s">
        <v>64</v>
      </c>
      <c r="G24" s="208" t="s">
        <v>67</v>
      </c>
      <c r="H24" s="208" t="s">
        <v>24</v>
      </c>
      <c r="I24" s="208" t="s">
        <v>149</v>
      </c>
      <c r="J24" s="185" t="s">
        <v>70</v>
      </c>
      <c r="K24" s="176">
        <v>70</v>
      </c>
      <c r="L24" s="117"/>
      <c r="M24" s="118"/>
      <c r="N24" s="118"/>
      <c r="O24" s="53"/>
    </row>
    <row r="25" spans="1:17" ht="36.75" customHeight="1" x14ac:dyDescent="0.25">
      <c r="A25" s="48">
        <v>2</v>
      </c>
      <c r="B25" s="56" t="s">
        <v>71</v>
      </c>
      <c r="C25" s="48">
        <v>992</v>
      </c>
      <c r="D25" s="47"/>
      <c r="E25" s="47"/>
      <c r="F25" s="33"/>
      <c r="G25" s="33"/>
      <c r="H25" s="33"/>
      <c r="I25" s="33"/>
      <c r="J25" s="48"/>
      <c r="K25" s="80">
        <f>K26+K69+K77+K92+K107+K133+K139+K150+K161+K168+K174</f>
        <v>22507.13</v>
      </c>
      <c r="L25" s="117"/>
      <c r="N25" s="118"/>
      <c r="O25" s="53"/>
      <c r="P25" s="53"/>
      <c r="Q25" s="53"/>
    </row>
    <row r="26" spans="1:17" s="51" customFormat="1" ht="14.25" x14ac:dyDescent="0.2">
      <c r="A26" s="48"/>
      <c r="B26" s="56" t="s">
        <v>8</v>
      </c>
      <c r="C26" s="48">
        <v>992</v>
      </c>
      <c r="D26" s="49" t="s">
        <v>23</v>
      </c>
      <c r="E26" s="49" t="s">
        <v>24</v>
      </c>
      <c r="F26" s="50"/>
      <c r="G26" s="50"/>
      <c r="H26" s="50"/>
      <c r="I26" s="50"/>
      <c r="J26" s="49"/>
      <c r="K26" s="80">
        <f>K27+K32+K48+K52+K57</f>
        <v>8267.43</v>
      </c>
      <c r="L26" s="120"/>
      <c r="M26" s="121"/>
      <c r="N26" s="121"/>
    </row>
    <row r="27" spans="1:17" s="51" customFormat="1" ht="51" customHeight="1" x14ac:dyDescent="0.2">
      <c r="A27" s="48"/>
      <c r="B27" s="114" t="s">
        <v>38</v>
      </c>
      <c r="C27" s="48">
        <v>992</v>
      </c>
      <c r="D27" s="49" t="s">
        <v>23</v>
      </c>
      <c r="E27" s="49" t="s">
        <v>25</v>
      </c>
      <c r="F27" s="50"/>
      <c r="G27" s="50"/>
      <c r="H27" s="50"/>
      <c r="I27" s="50"/>
      <c r="J27" s="49"/>
      <c r="K27" s="80">
        <f>K28</f>
        <v>821.73</v>
      </c>
      <c r="L27" s="120"/>
      <c r="M27" s="121"/>
      <c r="N27" s="121"/>
    </row>
    <row r="28" spans="1:17" s="51" customFormat="1" ht="30" x14ac:dyDescent="0.25">
      <c r="A28" s="48"/>
      <c r="B28" s="57" t="s">
        <v>72</v>
      </c>
      <c r="C28" s="32">
        <v>992</v>
      </c>
      <c r="D28" s="170" t="s">
        <v>23</v>
      </c>
      <c r="E28" s="170" t="s">
        <v>25</v>
      </c>
      <c r="F28" s="33" t="s">
        <v>73</v>
      </c>
      <c r="G28" s="33" t="s">
        <v>65</v>
      </c>
      <c r="H28" s="33" t="s">
        <v>24</v>
      </c>
      <c r="I28" s="33" t="s">
        <v>133</v>
      </c>
      <c r="J28" s="170"/>
      <c r="K28" s="81">
        <f>K29</f>
        <v>821.73</v>
      </c>
      <c r="L28" s="120"/>
      <c r="M28" s="121"/>
      <c r="N28" s="121"/>
      <c r="O28" s="60"/>
    </row>
    <row r="29" spans="1:17" s="51" customFormat="1" x14ac:dyDescent="0.25">
      <c r="A29" s="48"/>
      <c r="B29" s="57" t="s">
        <v>52</v>
      </c>
      <c r="C29" s="32">
        <v>992</v>
      </c>
      <c r="D29" s="170" t="s">
        <v>23</v>
      </c>
      <c r="E29" s="170" t="s">
        <v>25</v>
      </c>
      <c r="F29" s="33" t="s">
        <v>73</v>
      </c>
      <c r="G29" s="33" t="s">
        <v>74</v>
      </c>
      <c r="H29" s="33" t="s">
        <v>24</v>
      </c>
      <c r="I29" s="33" t="s">
        <v>133</v>
      </c>
      <c r="J29" s="170"/>
      <c r="K29" s="81">
        <f>K30</f>
        <v>821.73</v>
      </c>
      <c r="L29" s="120"/>
      <c r="M29" s="121"/>
      <c r="N29" s="121"/>
      <c r="O29" s="60"/>
    </row>
    <row r="30" spans="1:17" s="51" customFormat="1" ht="30" x14ac:dyDescent="0.25">
      <c r="A30" s="48"/>
      <c r="B30" s="57" t="s">
        <v>68</v>
      </c>
      <c r="C30" s="32">
        <v>992</v>
      </c>
      <c r="D30" s="170" t="s">
        <v>23</v>
      </c>
      <c r="E30" s="170" t="s">
        <v>25</v>
      </c>
      <c r="F30" s="33" t="s">
        <v>73</v>
      </c>
      <c r="G30" s="33" t="s">
        <v>74</v>
      </c>
      <c r="H30" s="33" t="s">
        <v>24</v>
      </c>
      <c r="I30" s="33" t="s">
        <v>149</v>
      </c>
      <c r="J30" s="170"/>
      <c r="K30" s="81">
        <f>K31</f>
        <v>821.73</v>
      </c>
      <c r="L30" s="120"/>
      <c r="M30" s="121"/>
      <c r="N30" s="121"/>
    </row>
    <row r="31" spans="1:17" s="51" customFormat="1" ht="75" customHeight="1" x14ac:dyDescent="0.25">
      <c r="A31" s="48"/>
      <c r="B31" s="57" t="s">
        <v>75</v>
      </c>
      <c r="C31" s="32">
        <v>992</v>
      </c>
      <c r="D31" s="170" t="s">
        <v>23</v>
      </c>
      <c r="E31" s="170" t="s">
        <v>25</v>
      </c>
      <c r="F31" s="33" t="s">
        <v>73</v>
      </c>
      <c r="G31" s="33" t="s">
        <v>74</v>
      </c>
      <c r="H31" s="33" t="s">
        <v>24</v>
      </c>
      <c r="I31" s="33" t="s">
        <v>149</v>
      </c>
      <c r="J31" s="170" t="s">
        <v>76</v>
      </c>
      <c r="K31" s="176">
        <v>821.73</v>
      </c>
      <c r="L31" s="120"/>
      <c r="M31" s="121"/>
      <c r="N31" s="121"/>
      <c r="O31" s="60"/>
    </row>
    <row r="32" spans="1:17" s="51" customFormat="1" ht="72.75" customHeight="1" x14ac:dyDescent="0.2">
      <c r="A32" s="48"/>
      <c r="B32" s="114" t="s">
        <v>77</v>
      </c>
      <c r="C32" s="48">
        <v>992</v>
      </c>
      <c r="D32" s="49" t="s">
        <v>23</v>
      </c>
      <c r="E32" s="49" t="s">
        <v>26</v>
      </c>
      <c r="F32" s="50"/>
      <c r="G32" s="50"/>
      <c r="H32" s="50"/>
      <c r="I32" s="50"/>
      <c r="J32" s="49"/>
      <c r="K32" s="80">
        <f>K36+K37+K38+K44+K41+K47</f>
        <v>4745.3</v>
      </c>
      <c r="L32" s="120"/>
      <c r="M32" s="122"/>
      <c r="N32" s="121"/>
    </row>
    <row r="33" spans="1:14" s="51" customFormat="1" ht="24.75" customHeight="1" x14ac:dyDescent="0.25">
      <c r="A33" s="48"/>
      <c r="B33" s="57" t="s">
        <v>180</v>
      </c>
      <c r="C33" s="32">
        <v>992</v>
      </c>
      <c r="D33" s="170" t="s">
        <v>23</v>
      </c>
      <c r="E33" s="170" t="s">
        <v>26</v>
      </c>
      <c r="F33" s="33" t="s">
        <v>78</v>
      </c>
      <c r="G33" s="33" t="s">
        <v>65</v>
      </c>
      <c r="H33" s="33" t="s">
        <v>24</v>
      </c>
      <c r="I33" s="33" t="s">
        <v>133</v>
      </c>
      <c r="J33" s="170"/>
      <c r="K33" s="81">
        <f>K34+K39+K42</f>
        <v>4681.9000000000005</v>
      </c>
      <c r="L33" s="120"/>
      <c r="M33" s="121"/>
      <c r="N33" s="121"/>
    </row>
    <row r="34" spans="1:14" ht="24.75" customHeight="1" x14ac:dyDescent="0.25">
      <c r="A34" s="31"/>
      <c r="B34" s="57" t="s">
        <v>180</v>
      </c>
      <c r="C34" s="32">
        <v>992</v>
      </c>
      <c r="D34" s="170" t="s">
        <v>23</v>
      </c>
      <c r="E34" s="170" t="s">
        <v>26</v>
      </c>
      <c r="F34" s="33" t="s">
        <v>78</v>
      </c>
      <c r="G34" s="33" t="s">
        <v>74</v>
      </c>
      <c r="H34" s="33" t="s">
        <v>24</v>
      </c>
      <c r="I34" s="33" t="s">
        <v>133</v>
      </c>
      <c r="J34" s="170"/>
      <c r="K34" s="81">
        <f>K35</f>
        <v>4627.3</v>
      </c>
    </row>
    <row r="35" spans="1:14" ht="30" x14ac:dyDescent="0.25">
      <c r="A35" s="31"/>
      <c r="B35" s="57" t="s">
        <v>68</v>
      </c>
      <c r="C35" s="32">
        <v>992</v>
      </c>
      <c r="D35" s="170" t="s">
        <v>23</v>
      </c>
      <c r="E35" s="170" t="s">
        <v>26</v>
      </c>
      <c r="F35" s="33" t="s">
        <v>78</v>
      </c>
      <c r="G35" s="33" t="s">
        <v>74</v>
      </c>
      <c r="H35" s="33" t="s">
        <v>24</v>
      </c>
      <c r="I35" s="33" t="s">
        <v>149</v>
      </c>
      <c r="J35" s="170"/>
      <c r="K35" s="81">
        <f>K36+K37+K38</f>
        <v>4627.3</v>
      </c>
    </row>
    <row r="36" spans="1:14" ht="76.5" customHeight="1" x14ac:dyDescent="0.25">
      <c r="A36" s="31"/>
      <c r="B36" s="196" t="s">
        <v>75</v>
      </c>
      <c r="C36" s="184">
        <v>992</v>
      </c>
      <c r="D36" s="185" t="s">
        <v>23</v>
      </c>
      <c r="E36" s="185" t="s">
        <v>26</v>
      </c>
      <c r="F36" s="208" t="s">
        <v>78</v>
      </c>
      <c r="G36" s="208" t="s">
        <v>74</v>
      </c>
      <c r="H36" s="208" t="s">
        <v>24</v>
      </c>
      <c r="I36" s="208" t="s">
        <v>149</v>
      </c>
      <c r="J36" s="185" t="s">
        <v>76</v>
      </c>
      <c r="K36" s="176">
        <v>3301</v>
      </c>
    </row>
    <row r="37" spans="1:14" ht="28.5" customHeight="1" x14ac:dyDescent="0.25">
      <c r="A37" s="31"/>
      <c r="B37" s="196" t="s">
        <v>79</v>
      </c>
      <c r="C37" s="184">
        <v>992</v>
      </c>
      <c r="D37" s="185" t="s">
        <v>23</v>
      </c>
      <c r="E37" s="185" t="s">
        <v>26</v>
      </c>
      <c r="F37" s="208" t="s">
        <v>78</v>
      </c>
      <c r="G37" s="208" t="s">
        <v>74</v>
      </c>
      <c r="H37" s="208" t="s">
        <v>24</v>
      </c>
      <c r="I37" s="208" t="s">
        <v>149</v>
      </c>
      <c r="J37" s="185" t="s">
        <v>80</v>
      </c>
      <c r="K37" s="176">
        <v>1258.8</v>
      </c>
      <c r="L37" s="270"/>
    </row>
    <row r="38" spans="1:14" ht="24.75" customHeight="1" x14ac:dyDescent="0.25">
      <c r="A38" s="193"/>
      <c r="B38" s="196" t="s">
        <v>81</v>
      </c>
      <c r="C38" s="184">
        <v>992</v>
      </c>
      <c r="D38" s="185" t="s">
        <v>23</v>
      </c>
      <c r="E38" s="185" t="s">
        <v>26</v>
      </c>
      <c r="F38" s="208" t="s">
        <v>78</v>
      </c>
      <c r="G38" s="208" t="s">
        <v>74</v>
      </c>
      <c r="H38" s="208" t="s">
        <v>24</v>
      </c>
      <c r="I38" s="208" t="s">
        <v>149</v>
      </c>
      <c r="J38" s="185" t="s">
        <v>82</v>
      </c>
      <c r="K38" s="176">
        <v>67.5</v>
      </c>
      <c r="L38" s="270"/>
    </row>
    <row r="39" spans="1:14" ht="23.25" customHeight="1" x14ac:dyDescent="0.25">
      <c r="A39" s="31"/>
      <c r="B39" s="196" t="s">
        <v>55</v>
      </c>
      <c r="C39" s="184">
        <v>992</v>
      </c>
      <c r="D39" s="185" t="s">
        <v>23</v>
      </c>
      <c r="E39" s="185" t="s">
        <v>26</v>
      </c>
      <c r="F39" s="208" t="s">
        <v>78</v>
      </c>
      <c r="G39" s="208" t="s">
        <v>67</v>
      </c>
      <c r="H39" s="208" t="s">
        <v>24</v>
      </c>
      <c r="I39" s="208" t="s">
        <v>133</v>
      </c>
      <c r="J39" s="185"/>
      <c r="K39" s="176">
        <f>K40</f>
        <v>3.8</v>
      </c>
    </row>
    <row r="40" spans="1:14" ht="45" x14ac:dyDescent="0.25">
      <c r="A40" s="31"/>
      <c r="B40" s="196" t="s">
        <v>83</v>
      </c>
      <c r="C40" s="184">
        <v>992</v>
      </c>
      <c r="D40" s="185" t="s">
        <v>23</v>
      </c>
      <c r="E40" s="185" t="s">
        <v>26</v>
      </c>
      <c r="F40" s="208" t="s">
        <v>78</v>
      </c>
      <c r="G40" s="208" t="s">
        <v>67</v>
      </c>
      <c r="H40" s="208" t="s">
        <v>24</v>
      </c>
      <c r="I40" s="208" t="s">
        <v>150</v>
      </c>
      <c r="J40" s="185"/>
      <c r="K40" s="176">
        <f>K41</f>
        <v>3.8</v>
      </c>
    </row>
    <row r="41" spans="1:14" ht="39" customHeight="1" x14ac:dyDescent="0.25">
      <c r="A41" s="31"/>
      <c r="B41" s="196" t="s">
        <v>79</v>
      </c>
      <c r="C41" s="184">
        <v>992</v>
      </c>
      <c r="D41" s="185" t="s">
        <v>23</v>
      </c>
      <c r="E41" s="185" t="s">
        <v>26</v>
      </c>
      <c r="F41" s="208" t="s">
        <v>78</v>
      </c>
      <c r="G41" s="208" t="s">
        <v>67</v>
      </c>
      <c r="H41" s="208" t="s">
        <v>24</v>
      </c>
      <c r="I41" s="208" t="s">
        <v>150</v>
      </c>
      <c r="J41" s="185" t="s">
        <v>80</v>
      </c>
      <c r="K41" s="176">
        <v>3.8</v>
      </c>
      <c r="L41" s="87"/>
    </row>
    <row r="42" spans="1:14" ht="24.75" customHeight="1" x14ac:dyDescent="0.25">
      <c r="A42" s="31"/>
      <c r="B42" s="196" t="s">
        <v>286</v>
      </c>
      <c r="C42" s="184">
        <v>992</v>
      </c>
      <c r="D42" s="185" t="s">
        <v>23</v>
      </c>
      <c r="E42" s="185" t="s">
        <v>26</v>
      </c>
      <c r="F42" s="208" t="s">
        <v>78</v>
      </c>
      <c r="G42" s="208" t="s">
        <v>159</v>
      </c>
      <c r="H42" s="208" t="s">
        <v>24</v>
      </c>
      <c r="I42" s="208" t="s">
        <v>133</v>
      </c>
      <c r="J42" s="185"/>
      <c r="K42" s="176">
        <f>K43</f>
        <v>50.8</v>
      </c>
    </row>
    <row r="43" spans="1:14" ht="60" x14ac:dyDescent="0.25">
      <c r="A43" s="31"/>
      <c r="B43" s="196" t="s">
        <v>278</v>
      </c>
      <c r="C43" s="184">
        <v>992</v>
      </c>
      <c r="D43" s="185" t="s">
        <v>23</v>
      </c>
      <c r="E43" s="185" t="s">
        <v>26</v>
      </c>
      <c r="F43" s="208" t="s">
        <v>78</v>
      </c>
      <c r="G43" s="208" t="s">
        <v>159</v>
      </c>
      <c r="H43" s="208" t="s">
        <v>24</v>
      </c>
      <c r="I43" s="208" t="s">
        <v>285</v>
      </c>
      <c r="J43" s="185"/>
      <c r="K43" s="176">
        <f>K44</f>
        <v>50.8</v>
      </c>
    </row>
    <row r="44" spans="1:14" ht="24.75" customHeight="1" x14ac:dyDescent="0.25">
      <c r="A44" s="31"/>
      <c r="B44" s="196" t="s">
        <v>69</v>
      </c>
      <c r="C44" s="184">
        <v>992</v>
      </c>
      <c r="D44" s="185" t="s">
        <v>23</v>
      </c>
      <c r="E44" s="185" t="s">
        <v>26</v>
      </c>
      <c r="F44" s="208" t="s">
        <v>78</v>
      </c>
      <c r="G44" s="208" t="s">
        <v>159</v>
      </c>
      <c r="H44" s="208" t="s">
        <v>24</v>
      </c>
      <c r="I44" s="208" t="s">
        <v>285</v>
      </c>
      <c r="J44" s="185" t="s">
        <v>70</v>
      </c>
      <c r="K44" s="176">
        <v>50.8</v>
      </c>
    </row>
    <row r="45" spans="1:14" ht="33" customHeight="1" x14ac:dyDescent="0.25">
      <c r="A45" s="32"/>
      <c r="B45" s="196" t="s">
        <v>286</v>
      </c>
      <c r="C45" s="184">
        <v>992</v>
      </c>
      <c r="D45" s="185" t="s">
        <v>23</v>
      </c>
      <c r="E45" s="185" t="s">
        <v>26</v>
      </c>
      <c r="F45" s="208" t="s">
        <v>78</v>
      </c>
      <c r="G45" s="208" t="s">
        <v>65</v>
      </c>
      <c r="H45" s="208" t="s">
        <v>24</v>
      </c>
      <c r="I45" s="208" t="s">
        <v>133</v>
      </c>
      <c r="J45" s="185"/>
      <c r="K45" s="176">
        <f>K47</f>
        <v>63.4</v>
      </c>
    </row>
    <row r="46" spans="1:14" ht="27.75" customHeight="1" x14ac:dyDescent="0.25">
      <c r="A46" s="32"/>
      <c r="B46" s="196" t="s">
        <v>277</v>
      </c>
      <c r="C46" s="184">
        <v>992</v>
      </c>
      <c r="D46" s="185" t="s">
        <v>23</v>
      </c>
      <c r="E46" s="185" t="s">
        <v>26</v>
      </c>
      <c r="F46" s="208" t="s">
        <v>78</v>
      </c>
      <c r="G46" s="208" t="s">
        <v>159</v>
      </c>
      <c r="H46" s="208" t="s">
        <v>24</v>
      </c>
      <c r="I46" s="208" t="s">
        <v>284</v>
      </c>
      <c r="J46" s="185"/>
      <c r="K46" s="176">
        <f>K47</f>
        <v>63.4</v>
      </c>
    </row>
    <row r="47" spans="1:14" ht="27.75" customHeight="1" x14ac:dyDescent="0.25">
      <c r="A47" s="32"/>
      <c r="B47" s="196" t="s">
        <v>69</v>
      </c>
      <c r="C47" s="184">
        <v>992</v>
      </c>
      <c r="D47" s="185" t="s">
        <v>23</v>
      </c>
      <c r="E47" s="185" t="s">
        <v>26</v>
      </c>
      <c r="F47" s="208" t="s">
        <v>78</v>
      </c>
      <c r="G47" s="208" t="s">
        <v>159</v>
      </c>
      <c r="H47" s="208" t="s">
        <v>24</v>
      </c>
      <c r="I47" s="208" t="s">
        <v>284</v>
      </c>
      <c r="J47" s="185" t="s">
        <v>70</v>
      </c>
      <c r="K47" s="176">
        <v>63.4</v>
      </c>
    </row>
    <row r="48" spans="1:14" ht="27.75" customHeight="1" x14ac:dyDescent="0.25">
      <c r="A48" s="32"/>
      <c r="B48" s="255" t="s">
        <v>248</v>
      </c>
      <c r="C48" s="177">
        <v>992</v>
      </c>
      <c r="D48" s="178" t="s">
        <v>23</v>
      </c>
      <c r="E48" s="178" t="s">
        <v>30</v>
      </c>
      <c r="F48" s="179"/>
      <c r="G48" s="179"/>
      <c r="H48" s="179"/>
      <c r="I48" s="179"/>
      <c r="J48" s="178"/>
      <c r="K48" s="180">
        <f>K49</f>
        <v>300</v>
      </c>
    </row>
    <row r="49" spans="1:14" ht="27.75" customHeight="1" x14ac:dyDescent="0.25">
      <c r="A49" s="32"/>
      <c r="B49" s="196" t="s">
        <v>249</v>
      </c>
      <c r="C49" s="184">
        <v>992</v>
      </c>
      <c r="D49" s="185" t="s">
        <v>23</v>
      </c>
      <c r="E49" s="185" t="s">
        <v>30</v>
      </c>
      <c r="F49" s="208" t="s">
        <v>251</v>
      </c>
      <c r="G49" s="208" t="s">
        <v>65</v>
      </c>
      <c r="H49" s="208" t="s">
        <v>24</v>
      </c>
      <c r="I49" s="208" t="s">
        <v>133</v>
      </c>
      <c r="J49" s="185"/>
      <c r="K49" s="176">
        <f>K51</f>
        <v>300</v>
      </c>
    </row>
    <row r="50" spans="1:14" ht="27.75" customHeight="1" x14ac:dyDescent="0.25">
      <c r="A50" s="32"/>
      <c r="B50" s="196" t="s">
        <v>193</v>
      </c>
      <c r="C50" s="184">
        <v>992</v>
      </c>
      <c r="D50" s="185" t="s">
        <v>23</v>
      </c>
      <c r="E50" s="185" t="s">
        <v>30</v>
      </c>
      <c r="F50" s="208" t="s">
        <v>251</v>
      </c>
      <c r="G50" s="208" t="s">
        <v>159</v>
      </c>
      <c r="H50" s="208" t="s">
        <v>24</v>
      </c>
      <c r="I50" s="208" t="s">
        <v>133</v>
      </c>
      <c r="J50" s="185"/>
      <c r="K50" s="176">
        <f>K51</f>
        <v>300</v>
      </c>
      <c r="L50" s="270"/>
    </row>
    <row r="51" spans="1:14" ht="27.75" customHeight="1" x14ac:dyDescent="0.25">
      <c r="A51" s="32"/>
      <c r="B51" s="196" t="s">
        <v>250</v>
      </c>
      <c r="C51" s="184">
        <v>992</v>
      </c>
      <c r="D51" s="185" t="s">
        <v>23</v>
      </c>
      <c r="E51" s="185" t="s">
        <v>30</v>
      </c>
      <c r="F51" s="208" t="s">
        <v>251</v>
      </c>
      <c r="G51" s="208" t="s">
        <v>159</v>
      </c>
      <c r="H51" s="208" t="s">
        <v>24</v>
      </c>
      <c r="I51" s="208" t="s">
        <v>252</v>
      </c>
      <c r="J51" s="185" t="s">
        <v>323</v>
      </c>
      <c r="K51" s="176">
        <v>300</v>
      </c>
      <c r="L51" s="270"/>
    </row>
    <row r="52" spans="1:14" ht="19.5" customHeight="1" x14ac:dyDescent="0.25">
      <c r="A52" s="31"/>
      <c r="B52" s="195" t="s">
        <v>84</v>
      </c>
      <c r="C52" s="177">
        <v>992</v>
      </c>
      <c r="D52" s="178" t="s">
        <v>23</v>
      </c>
      <c r="E52" s="178" t="s">
        <v>43</v>
      </c>
      <c r="F52" s="179"/>
      <c r="G52" s="179"/>
      <c r="H52" s="179"/>
      <c r="I52" s="179"/>
      <c r="J52" s="178"/>
      <c r="K52" s="180">
        <f>K53</f>
        <v>10</v>
      </c>
    </row>
    <row r="53" spans="1:14" ht="22.5" customHeight="1" x14ac:dyDescent="0.25">
      <c r="A53" s="31"/>
      <c r="B53" s="196" t="s">
        <v>57</v>
      </c>
      <c r="C53" s="184">
        <v>992</v>
      </c>
      <c r="D53" s="185" t="s">
        <v>23</v>
      </c>
      <c r="E53" s="185" t="s">
        <v>43</v>
      </c>
      <c r="F53" s="208" t="s">
        <v>78</v>
      </c>
      <c r="G53" s="208" t="s">
        <v>65</v>
      </c>
      <c r="H53" s="208" t="s">
        <v>24</v>
      </c>
      <c r="I53" s="208" t="s">
        <v>133</v>
      </c>
      <c r="J53" s="185"/>
      <c r="K53" s="176">
        <f>K54</f>
        <v>10</v>
      </c>
    </row>
    <row r="54" spans="1:14" ht="30" x14ac:dyDescent="0.25">
      <c r="A54" s="31"/>
      <c r="B54" s="196" t="s">
        <v>54</v>
      </c>
      <c r="C54" s="184">
        <v>992</v>
      </c>
      <c r="D54" s="185" t="s">
        <v>23</v>
      </c>
      <c r="E54" s="185" t="s">
        <v>43</v>
      </c>
      <c r="F54" s="208" t="s">
        <v>78</v>
      </c>
      <c r="G54" s="208" t="s">
        <v>85</v>
      </c>
      <c r="H54" s="208" t="s">
        <v>24</v>
      </c>
      <c r="I54" s="208" t="s">
        <v>133</v>
      </c>
      <c r="J54" s="185"/>
      <c r="K54" s="176">
        <f>K55</f>
        <v>10</v>
      </c>
    </row>
    <row r="55" spans="1:14" ht="22.5" customHeight="1" x14ac:dyDescent="0.25">
      <c r="A55" s="31"/>
      <c r="B55" s="196" t="s">
        <v>86</v>
      </c>
      <c r="C55" s="184">
        <v>992</v>
      </c>
      <c r="D55" s="185" t="s">
        <v>23</v>
      </c>
      <c r="E55" s="185" t="s">
        <v>43</v>
      </c>
      <c r="F55" s="208" t="s">
        <v>78</v>
      </c>
      <c r="G55" s="208" t="s">
        <v>85</v>
      </c>
      <c r="H55" s="208" t="s">
        <v>24</v>
      </c>
      <c r="I55" s="208" t="s">
        <v>151</v>
      </c>
      <c r="J55" s="185"/>
      <c r="K55" s="176">
        <f>K56</f>
        <v>10</v>
      </c>
    </row>
    <row r="56" spans="1:14" ht="27" customHeight="1" x14ac:dyDescent="0.25">
      <c r="A56" s="31"/>
      <c r="B56" s="196" t="s">
        <v>81</v>
      </c>
      <c r="C56" s="184">
        <v>992</v>
      </c>
      <c r="D56" s="185" t="s">
        <v>23</v>
      </c>
      <c r="E56" s="185" t="s">
        <v>43</v>
      </c>
      <c r="F56" s="208" t="s">
        <v>78</v>
      </c>
      <c r="G56" s="208" t="s">
        <v>85</v>
      </c>
      <c r="H56" s="208" t="s">
        <v>24</v>
      </c>
      <c r="I56" s="208" t="s">
        <v>151</v>
      </c>
      <c r="J56" s="185" t="s">
        <v>82</v>
      </c>
      <c r="K56" s="176">
        <v>10</v>
      </c>
    </row>
    <row r="57" spans="1:14" s="51" customFormat="1" ht="28.5" customHeight="1" x14ac:dyDescent="0.25">
      <c r="A57" s="47"/>
      <c r="B57" s="197" t="s">
        <v>279</v>
      </c>
      <c r="C57" s="177">
        <v>992</v>
      </c>
      <c r="D57" s="178" t="s">
        <v>23</v>
      </c>
      <c r="E57" s="178">
        <v>13</v>
      </c>
      <c r="F57" s="179"/>
      <c r="G57" s="179"/>
      <c r="H57" s="208"/>
      <c r="I57" s="179"/>
      <c r="J57" s="178"/>
      <c r="K57" s="180">
        <f>K61+K65+K68</f>
        <v>2390.4</v>
      </c>
      <c r="L57" s="120"/>
      <c r="M57" s="121"/>
      <c r="N57" s="121"/>
    </row>
    <row r="58" spans="1:14" ht="72" customHeight="1" x14ac:dyDescent="0.25">
      <c r="A58" s="31"/>
      <c r="B58" s="198" t="s">
        <v>176</v>
      </c>
      <c r="C58" s="184">
        <v>992</v>
      </c>
      <c r="D58" s="185" t="s">
        <v>23</v>
      </c>
      <c r="E58" s="185">
        <v>13</v>
      </c>
      <c r="F58" s="208" t="s">
        <v>43</v>
      </c>
      <c r="G58" s="208" t="s">
        <v>65</v>
      </c>
      <c r="H58" s="208" t="s">
        <v>24</v>
      </c>
      <c r="I58" s="208" t="s">
        <v>133</v>
      </c>
      <c r="J58" s="199"/>
      <c r="K58" s="176">
        <f>K59</f>
        <v>14.4</v>
      </c>
    </row>
    <row r="59" spans="1:14" ht="34.5" customHeight="1" x14ac:dyDescent="0.25">
      <c r="A59" s="31"/>
      <c r="B59" s="198" t="s">
        <v>90</v>
      </c>
      <c r="C59" s="184">
        <v>992</v>
      </c>
      <c r="D59" s="185" t="s">
        <v>23</v>
      </c>
      <c r="E59" s="185">
        <v>13</v>
      </c>
      <c r="F59" s="208" t="s">
        <v>43</v>
      </c>
      <c r="G59" s="208" t="s">
        <v>74</v>
      </c>
      <c r="H59" s="208" t="s">
        <v>24</v>
      </c>
      <c r="I59" s="208" t="s">
        <v>133</v>
      </c>
      <c r="J59" s="199"/>
      <c r="K59" s="176">
        <f>K60</f>
        <v>14.4</v>
      </c>
    </row>
    <row r="60" spans="1:14" s="28" customFormat="1" ht="44.25" customHeight="1" x14ac:dyDescent="0.25">
      <c r="A60" s="26"/>
      <c r="B60" s="198" t="s">
        <v>91</v>
      </c>
      <c r="C60" s="184">
        <v>992</v>
      </c>
      <c r="D60" s="185" t="s">
        <v>23</v>
      </c>
      <c r="E60" s="185">
        <v>13</v>
      </c>
      <c r="F60" s="208" t="s">
        <v>43</v>
      </c>
      <c r="G60" s="208" t="s">
        <v>74</v>
      </c>
      <c r="H60" s="208" t="s">
        <v>24</v>
      </c>
      <c r="I60" s="208" t="s">
        <v>140</v>
      </c>
      <c r="J60" s="199"/>
      <c r="K60" s="176">
        <f>K61</f>
        <v>14.4</v>
      </c>
      <c r="L60" s="123"/>
      <c r="M60" s="124"/>
      <c r="N60" s="124"/>
    </row>
    <row r="61" spans="1:14" ht="29.25" customHeight="1" x14ac:dyDescent="0.25">
      <c r="A61" s="31"/>
      <c r="B61" s="196" t="s">
        <v>79</v>
      </c>
      <c r="C61" s="184">
        <v>992</v>
      </c>
      <c r="D61" s="185" t="s">
        <v>23</v>
      </c>
      <c r="E61" s="185">
        <v>13</v>
      </c>
      <c r="F61" s="208" t="s">
        <v>43</v>
      </c>
      <c r="G61" s="208" t="s">
        <v>74</v>
      </c>
      <c r="H61" s="208" t="s">
        <v>24</v>
      </c>
      <c r="I61" s="208" t="s">
        <v>140</v>
      </c>
      <c r="J61" s="185" t="s">
        <v>80</v>
      </c>
      <c r="K61" s="176">
        <v>14.4</v>
      </c>
    </row>
    <row r="62" spans="1:14" ht="72" customHeight="1" x14ac:dyDescent="0.25">
      <c r="A62" s="31"/>
      <c r="B62" s="198" t="s">
        <v>242</v>
      </c>
      <c r="C62" s="184">
        <v>992</v>
      </c>
      <c r="D62" s="185" t="s">
        <v>23</v>
      </c>
      <c r="E62" s="185">
        <v>13</v>
      </c>
      <c r="F62" s="208" t="s">
        <v>42</v>
      </c>
      <c r="G62" s="208" t="s">
        <v>65</v>
      </c>
      <c r="H62" s="208" t="s">
        <v>24</v>
      </c>
      <c r="I62" s="208" t="s">
        <v>133</v>
      </c>
      <c r="J62" s="185"/>
      <c r="K62" s="176">
        <f>K63</f>
        <v>70</v>
      </c>
    </row>
    <row r="63" spans="1:14" ht="35.25" customHeight="1" x14ac:dyDescent="0.25">
      <c r="A63" s="31"/>
      <c r="B63" s="198" t="s">
        <v>202</v>
      </c>
      <c r="C63" s="184">
        <v>992</v>
      </c>
      <c r="D63" s="185" t="s">
        <v>23</v>
      </c>
      <c r="E63" s="185">
        <v>13</v>
      </c>
      <c r="F63" s="208" t="s">
        <v>42</v>
      </c>
      <c r="G63" s="208" t="s">
        <v>74</v>
      </c>
      <c r="H63" s="208" t="s">
        <v>24</v>
      </c>
      <c r="I63" s="208" t="s">
        <v>133</v>
      </c>
      <c r="J63" s="185"/>
      <c r="K63" s="176">
        <f>K64</f>
        <v>70</v>
      </c>
    </row>
    <row r="64" spans="1:14" ht="58.5" customHeight="1" x14ac:dyDescent="0.25">
      <c r="A64" s="31"/>
      <c r="B64" s="198" t="s">
        <v>288</v>
      </c>
      <c r="C64" s="184">
        <v>992</v>
      </c>
      <c r="D64" s="185" t="s">
        <v>23</v>
      </c>
      <c r="E64" s="185">
        <v>13</v>
      </c>
      <c r="F64" s="208" t="s">
        <v>42</v>
      </c>
      <c r="G64" s="208" t="s">
        <v>74</v>
      </c>
      <c r="H64" s="208" t="s">
        <v>24</v>
      </c>
      <c r="I64" s="208" t="s">
        <v>203</v>
      </c>
      <c r="J64" s="185"/>
      <c r="K64" s="176">
        <f>K65</f>
        <v>70</v>
      </c>
    </row>
    <row r="65" spans="1:256" ht="35.25" customHeight="1" x14ac:dyDescent="0.25">
      <c r="A65" s="31"/>
      <c r="B65" s="196" t="s">
        <v>79</v>
      </c>
      <c r="C65" s="184">
        <v>992</v>
      </c>
      <c r="D65" s="185" t="s">
        <v>23</v>
      </c>
      <c r="E65" s="185">
        <v>13</v>
      </c>
      <c r="F65" s="208" t="s">
        <v>42</v>
      </c>
      <c r="G65" s="208" t="s">
        <v>74</v>
      </c>
      <c r="H65" s="208" t="s">
        <v>24</v>
      </c>
      <c r="I65" s="208" t="s">
        <v>203</v>
      </c>
      <c r="J65" s="185" t="s">
        <v>80</v>
      </c>
      <c r="K65" s="176">
        <v>70</v>
      </c>
    </row>
    <row r="66" spans="1:256" s="51" customFormat="1" ht="21.75" customHeight="1" x14ac:dyDescent="0.25">
      <c r="A66" s="31"/>
      <c r="B66" s="196" t="s">
        <v>57</v>
      </c>
      <c r="C66" s="184">
        <v>992</v>
      </c>
      <c r="D66" s="185" t="s">
        <v>23</v>
      </c>
      <c r="E66" s="185" t="s">
        <v>42</v>
      </c>
      <c r="F66" s="208" t="s">
        <v>78</v>
      </c>
      <c r="G66" s="208" t="s">
        <v>74</v>
      </c>
      <c r="H66" s="208" t="s">
        <v>24</v>
      </c>
      <c r="I66" s="208" t="s">
        <v>133</v>
      </c>
      <c r="J66" s="185"/>
      <c r="K66" s="176">
        <f>K67</f>
        <v>2306</v>
      </c>
      <c r="L66" s="115"/>
      <c r="M66" s="116"/>
      <c r="N66" s="116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2"/>
      <c r="CA66" s="52"/>
      <c r="CB66" s="52"/>
      <c r="CC66" s="52"/>
      <c r="CD66" s="52"/>
      <c r="CE66" s="52"/>
      <c r="CF66" s="52"/>
      <c r="CG66" s="52"/>
      <c r="CH66" s="52"/>
      <c r="CI66" s="52"/>
      <c r="CJ66" s="52"/>
      <c r="CK66" s="52"/>
      <c r="CL66" s="52"/>
      <c r="CM66" s="52"/>
      <c r="CN66" s="52"/>
      <c r="CO66" s="52"/>
      <c r="CP66" s="52"/>
      <c r="CQ66" s="52"/>
      <c r="CR66" s="52"/>
      <c r="CS66" s="52"/>
      <c r="CT66" s="52"/>
      <c r="CU66" s="52"/>
      <c r="CV66" s="52"/>
      <c r="CW66" s="52"/>
      <c r="CX66" s="52"/>
      <c r="CY66" s="52"/>
      <c r="CZ66" s="52"/>
      <c r="DA66" s="52"/>
      <c r="DB66" s="52"/>
      <c r="DC66" s="52"/>
      <c r="DD66" s="52"/>
      <c r="DE66" s="52"/>
      <c r="DF66" s="52"/>
      <c r="DG66" s="52"/>
      <c r="DH66" s="52"/>
      <c r="DI66" s="52"/>
      <c r="DJ66" s="52"/>
      <c r="DK66" s="52"/>
      <c r="DL66" s="52"/>
      <c r="DM66" s="52"/>
      <c r="DN66" s="52"/>
      <c r="DO66" s="52"/>
      <c r="DP66" s="52"/>
      <c r="DQ66" s="52"/>
      <c r="DR66" s="52"/>
      <c r="DS66" s="52"/>
      <c r="DT66" s="52"/>
      <c r="DU66" s="52"/>
      <c r="DV66" s="52"/>
      <c r="DW66" s="52"/>
      <c r="DX66" s="52"/>
      <c r="DY66" s="52"/>
      <c r="DZ66" s="52"/>
      <c r="EA66" s="52"/>
      <c r="EB66" s="52"/>
      <c r="EC66" s="52"/>
      <c r="ED66" s="52"/>
      <c r="EE66" s="52"/>
      <c r="EF66" s="52"/>
      <c r="EG66" s="52"/>
      <c r="EH66" s="52"/>
      <c r="EI66" s="52"/>
      <c r="EJ66" s="52"/>
      <c r="EK66" s="52"/>
      <c r="EL66" s="52"/>
      <c r="EM66" s="52"/>
      <c r="EN66" s="52"/>
      <c r="EO66" s="52"/>
      <c r="EP66" s="52"/>
      <c r="EQ66" s="52"/>
      <c r="ER66" s="52"/>
      <c r="ES66" s="52"/>
      <c r="ET66" s="52"/>
      <c r="EU66" s="52"/>
      <c r="EV66" s="52"/>
      <c r="EW66" s="52"/>
      <c r="EX66" s="52"/>
      <c r="EY66" s="52"/>
      <c r="EZ66" s="52"/>
      <c r="FA66" s="52"/>
      <c r="FB66" s="52"/>
      <c r="FC66" s="52"/>
      <c r="FD66" s="52"/>
      <c r="FE66" s="52"/>
      <c r="FF66" s="52"/>
      <c r="FG66" s="52"/>
      <c r="FH66" s="52"/>
      <c r="FI66" s="52"/>
      <c r="FJ66" s="52"/>
      <c r="FK66" s="52"/>
      <c r="FL66" s="52"/>
      <c r="FM66" s="52"/>
      <c r="FN66" s="52"/>
      <c r="FO66" s="52"/>
      <c r="FP66" s="52"/>
      <c r="FQ66" s="52"/>
      <c r="FR66" s="52"/>
      <c r="FS66" s="52"/>
      <c r="FT66" s="52"/>
      <c r="FU66" s="52"/>
      <c r="FV66" s="52"/>
      <c r="FW66" s="52"/>
      <c r="FX66" s="52"/>
      <c r="FY66" s="52"/>
      <c r="FZ66" s="52"/>
      <c r="GA66" s="52"/>
      <c r="GB66" s="52"/>
      <c r="GC66" s="52"/>
      <c r="GD66" s="52"/>
      <c r="GE66" s="52"/>
      <c r="GF66" s="52"/>
      <c r="GG66" s="52"/>
      <c r="GH66" s="52"/>
      <c r="GI66" s="52"/>
      <c r="GJ66" s="52"/>
      <c r="GK66" s="52"/>
      <c r="GL66" s="52"/>
      <c r="GM66" s="52"/>
      <c r="GN66" s="52"/>
      <c r="GO66" s="52"/>
      <c r="GP66" s="52"/>
      <c r="GQ66" s="52"/>
      <c r="GR66" s="52"/>
      <c r="GS66" s="52"/>
      <c r="GT66" s="52"/>
      <c r="GU66" s="52"/>
      <c r="GV66" s="52"/>
      <c r="GW66" s="52"/>
      <c r="GX66" s="52"/>
      <c r="GY66" s="52"/>
      <c r="GZ66" s="52"/>
      <c r="HA66" s="52"/>
      <c r="HB66" s="52"/>
      <c r="HC66" s="52"/>
      <c r="HD66" s="52"/>
      <c r="HE66" s="52"/>
      <c r="HF66" s="52"/>
      <c r="HG66" s="52"/>
      <c r="HH66" s="52"/>
      <c r="HI66" s="52"/>
      <c r="HJ66" s="52"/>
      <c r="HK66" s="52"/>
      <c r="HL66" s="52"/>
      <c r="HM66" s="52"/>
      <c r="HN66" s="52"/>
      <c r="HO66" s="52"/>
      <c r="HP66" s="52"/>
      <c r="HQ66" s="52"/>
      <c r="HR66" s="52"/>
      <c r="HS66" s="52"/>
      <c r="HT66" s="52"/>
      <c r="HU66" s="52"/>
      <c r="HV66" s="52"/>
      <c r="HW66" s="52"/>
      <c r="HX66" s="52"/>
      <c r="HY66" s="52"/>
      <c r="HZ66" s="52"/>
      <c r="IA66" s="52"/>
      <c r="IB66" s="52"/>
      <c r="IC66" s="52"/>
      <c r="ID66" s="52"/>
      <c r="IE66" s="52"/>
      <c r="IF66" s="52"/>
      <c r="IG66" s="52"/>
      <c r="IH66" s="52"/>
      <c r="II66" s="52"/>
      <c r="IJ66" s="52"/>
      <c r="IK66" s="52"/>
      <c r="IL66" s="52"/>
      <c r="IM66" s="52"/>
      <c r="IN66" s="52"/>
      <c r="IO66" s="52"/>
      <c r="IP66" s="52"/>
      <c r="IQ66" s="52"/>
      <c r="IR66" s="52"/>
      <c r="IS66" s="52"/>
      <c r="IT66" s="52"/>
      <c r="IU66" s="52"/>
      <c r="IV66" s="52"/>
    </row>
    <row r="67" spans="1:256" s="51" customFormat="1" ht="21.75" customHeight="1" x14ac:dyDescent="0.25">
      <c r="A67" s="31"/>
      <c r="B67" s="196" t="s">
        <v>193</v>
      </c>
      <c r="C67" s="184">
        <v>992</v>
      </c>
      <c r="D67" s="185" t="s">
        <v>23</v>
      </c>
      <c r="E67" s="185" t="s">
        <v>42</v>
      </c>
      <c r="F67" s="208" t="s">
        <v>78</v>
      </c>
      <c r="G67" s="208" t="s">
        <v>74</v>
      </c>
      <c r="H67" s="208" t="s">
        <v>24</v>
      </c>
      <c r="I67" s="208" t="s">
        <v>194</v>
      </c>
      <c r="J67" s="185"/>
      <c r="K67" s="176">
        <f>K68</f>
        <v>2306</v>
      </c>
      <c r="L67" s="115"/>
      <c r="M67" s="116"/>
      <c r="N67" s="116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52"/>
      <c r="DP67" s="52"/>
      <c r="DQ67" s="52"/>
      <c r="DR67" s="52"/>
      <c r="DS67" s="52"/>
      <c r="DT67" s="52"/>
      <c r="DU67" s="52"/>
      <c r="DV67" s="52"/>
      <c r="DW67" s="52"/>
      <c r="DX67" s="52"/>
      <c r="DY67" s="52"/>
      <c r="DZ67" s="52"/>
      <c r="EA67" s="52"/>
      <c r="EB67" s="52"/>
      <c r="EC67" s="52"/>
      <c r="ED67" s="52"/>
      <c r="EE67" s="52"/>
      <c r="EF67" s="52"/>
      <c r="EG67" s="52"/>
      <c r="EH67" s="52"/>
      <c r="EI67" s="52"/>
      <c r="EJ67" s="52"/>
      <c r="EK67" s="52"/>
      <c r="EL67" s="52"/>
      <c r="EM67" s="52"/>
      <c r="EN67" s="52"/>
      <c r="EO67" s="52"/>
      <c r="EP67" s="52"/>
      <c r="EQ67" s="52"/>
      <c r="ER67" s="52"/>
      <c r="ES67" s="52"/>
      <c r="ET67" s="52"/>
      <c r="EU67" s="52"/>
      <c r="EV67" s="52"/>
      <c r="EW67" s="52"/>
      <c r="EX67" s="52"/>
      <c r="EY67" s="52"/>
      <c r="EZ67" s="52"/>
      <c r="FA67" s="52"/>
      <c r="FB67" s="52"/>
      <c r="FC67" s="52"/>
      <c r="FD67" s="52"/>
      <c r="FE67" s="52"/>
      <c r="FF67" s="52"/>
      <c r="FG67" s="52"/>
      <c r="FH67" s="52"/>
      <c r="FI67" s="52"/>
      <c r="FJ67" s="52"/>
      <c r="FK67" s="52"/>
      <c r="FL67" s="52"/>
      <c r="FM67" s="52"/>
      <c r="FN67" s="52"/>
      <c r="FO67" s="52"/>
      <c r="FP67" s="52"/>
      <c r="FQ67" s="52"/>
      <c r="FR67" s="52"/>
      <c r="FS67" s="52"/>
      <c r="FT67" s="52"/>
      <c r="FU67" s="52"/>
      <c r="FV67" s="52"/>
      <c r="FW67" s="52"/>
      <c r="FX67" s="52"/>
      <c r="FY67" s="52"/>
      <c r="FZ67" s="52"/>
      <c r="GA67" s="52"/>
      <c r="GB67" s="52"/>
      <c r="GC67" s="52"/>
      <c r="GD67" s="52"/>
      <c r="GE67" s="52"/>
      <c r="GF67" s="52"/>
      <c r="GG67" s="52"/>
      <c r="GH67" s="52"/>
      <c r="GI67" s="52"/>
      <c r="GJ67" s="52"/>
      <c r="GK67" s="52"/>
      <c r="GL67" s="52"/>
      <c r="GM67" s="52"/>
      <c r="GN67" s="52"/>
      <c r="GO67" s="52"/>
      <c r="GP67" s="52"/>
      <c r="GQ67" s="52"/>
      <c r="GR67" s="52"/>
      <c r="GS67" s="52"/>
      <c r="GT67" s="52"/>
      <c r="GU67" s="52"/>
      <c r="GV67" s="52"/>
      <c r="GW67" s="52"/>
      <c r="GX67" s="52"/>
      <c r="GY67" s="52"/>
      <c r="GZ67" s="52"/>
      <c r="HA67" s="52"/>
      <c r="HB67" s="52"/>
      <c r="HC67" s="52"/>
      <c r="HD67" s="52"/>
      <c r="HE67" s="52"/>
      <c r="HF67" s="52"/>
      <c r="HG67" s="52"/>
      <c r="HH67" s="52"/>
      <c r="HI67" s="52"/>
      <c r="HJ67" s="52"/>
      <c r="HK67" s="52"/>
      <c r="HL67" s="52"/>
      <c r="HM67" s="52"/>
      <c r="HN67" s="52"/>
      <c r="HO67" s="52"/>
      <c r="HP67" s="52"/>
      <c r="HQ67" s="52"/>
      <c r="HR67" s="52"/>
      <c r="HS67" s="52"/>
      <c r="HT67" s="52"/>
      <c r="HU67" s="52"/>
      <c r="HV67" s="52"/>
      <c r="HW67" s="52"/>
      <c r="HX67" s="52"/>
      <c r="HY67" s="52"/>
      <c r="HZ67" s="52"/>
      <c r="IA67" s="52"/>
      <c r="IB67" s="52"/>
      <c r="IC67" s="52"/>
      <c r="ID67" s="52"/>
      <c r="IE67" s="52"/>
      <c r="IF67" s="52"/>
      <c r="IG67" s="52"/>
      <c r="IH67" s="52"/>
      <c r="II67" s="52"/>
      <c r="IJ67" s="52"/>
      <c r="IK67" s="52"/>
      <c r="IL67" s="52"/>
      <c r="IM67" s="52"/>
      <c r="IN67" s="52"/>
      <c r="IO67" s="52"/>
      <c r="IP67" s="52"/>
      <c r="IQ67" s="52"/>
      <c r="IR67" s="52"/>
      <c r="IS67" s="52"/>
      <c r="IT67" s="52"/>
      <c r="IU67" s="52"/>
      <c r="IV67" s="52"/>
    </row>
    <row r="68" spans="1:256" ht="25.5" customHeight="1" x14ac:dyDescent="0.25">
      <c r="A68" s="31"/>
      <c r="B68" s="196" t="s">
        <v>300</v>
      </c>
      <c r="C68" s="184">
        <v>992</v>
      </c>
      <c r="D68" s="185" t="s">
        <v>23</v>
      </c>
      <c r="E68" s="185" t="s">
        <v>42</v>
      </c>
      <c r="F68" s="208" t="s">
        <v>78</v>
      </c>
      <c r="G68" s="208" t="s">
        <v>74</v>
      </c>
      <c r="H68" s="208" t="s">
        <v>24</v>
      </c>
      <c r="I68" s="208" t="s">
        <v>194</v>
      </c>
      <c r="J68" s="185" t="s">
        <v>82</v>
      </c>
      <c r="K68" s="176">
        <v>2306</v>
      </c>
      <c r="L68" s="318"/>
    </row>
    <row r="69" spans="1:256" s="51" customFormat="1" ht="26.25" customHeight="1" x14ac:dyDescent="0.2">
      <c r="A69" s="47"/>
      <c r="B69" s="195" t="s">
        <v>35</v>
      </c>
      <c r="C69" s="177">
        <v>992</v>
      </c>
      <c r="D69" s="178" t="s">
        <v>25</v>
      </c>
      <c r="E69" s="178" t="s">
        <v>24</v>
      </c>
      <c r="F69" s="179"/>
      <c r="G69" s="179"/>
      <c r="H69" s="179"/>
      <c r="I69" s="179"/>
      <c r="J69" s="178"/>
      <c r="K69" s="180">
        <f>K72</f>
        <v>221.7</v>
      </c>
      <c r="L69" s="120"/>
      <c r="M69" s="121"/>
      <c r="N69" s="121"/>
    </row>
    <row r="70" spans="1:256" ht="32.25" customHeight="1" x14ac:dyDescent="0.25">
      <c r="A70" s="31"/>
      <c r="B70" s="195" t="s">
        <v>10</v>
      </c>
      <c r="C70" s="177">
        <v>992</v>
      </c>
      <c r="D70" s="178" t="s">
        <v>25</v>
      </c>
      <c r="E70" s="178" t="s">
        <v>27</v>
      </c>
      <c r="F70" s="179"/>
      <c r="G70" s="179"/>
      <c r="H70" s="179"/>
      <c r="I70" s="179"/>
      <c r="J70" s="178"/>
      <c r="K70" s="180">
        <f>K72</f>
        <v>221.7</v>
      </c>
    </row>
    <row r="71" spans="1:256" x14ac:dyDescent="0.25">
      <c r="A71" s="31"/>
      <c r="B71" s="196" t="s">
        <v>57</v>
      </c>
      <c r="C71" s="184">
        <v>992</v>
      </c>
      <c r="D71" s="185" t="s">
        <v>25</v>
      </c>
      <c r="E71" s="185" t="s">
        <v>27</v>
      </c>
      <c r="F71" s="208" t="s">
        <v>78</v>
      </c>
      <c r="G71" s="208" t="s">
        <v>65</v>
      </c>
      <c r="H71" s="208" t="s">
        <v>24</v>
      </c>
      <c r="I71" s="208" t="s">
        <v>66</v>
      </c>
      <c r="J71" s="185"/>
      <c r="K71" s="176">
        <f>K73</f>
        <v>221.7</v>
      </c>
    </row>
    <row r="72" spans="1:256" x14ac:dyDescent="0.25">
      <c r="A72" s="31"/>
      <c r="B72" s="196" t="s">
        <v>180</v>
      </c>
      <c r="C72" s="184">
        <v>992</v>
      </c>
      <c r="D72" s="185" t="s">
        <v>25</v>
      </c>
      <c r="E72" s="185" t="s">
        <v>27</v>
      </c>
      <c r="F72" s="208" t="s">
        <v>78</v>
      </c>
      <c r="G72" s="208" t="s">
        <v>74</v>
      </c>
      <c r="H72" s="208" t="s">
        <v>24</v>
      </c>
      <c r="I72" s="208" t="s">
        <v>66</v>
      </c>
      <c r="J72" s="185"/>
      <c r="K72" s="176">
        <f>K73</f>
        <v>221.7</v>
      </c>
    </row>
    <row r="73" spans="1:256" ht="46.5" customHeight="1" x14ac:dyDescent="0.25">
      <c r="A73" s="31"/>
      <c r="B73" s="196" t="s">
        <v>36</v>
      </c>
      <c r="C73" s="184">
        <v>992</v>
      </c>
      <c r="D73" s="185" t="s">
        <v>25</v>
      </c>
      <c r="E73" s="185" t="s">
        <v>27</v>
      </c>
      <c r="F73" s="208" t="s">
        <v>78</v>
      </c>
      <c r="G73" s="208" t="s">
        <v>74</v>
      </c>
      <c r="H73" s="208" t="s">
        <v>24</v>
      </c>
      <c r="I73" s="208" t="s">
        <v>153</v>
      </c>
      <c r="J73" s="185"/>
      <c r="K73" s="176">
        <f>K76+K74</f>
        <v>221.7</v>
      </c>
    </row>
    <row r="74" spans="1:256" ht="75" customHeight="1" x14ac:dyDescent="0.25">
      <c r="A74" s="31"/>
      <c r="B74" s="196" t="s">
        <v>75</v>
      </c>
      <c r="C74" s="184">
        <v>992</v>
      </c>
      <c r="D74" s="185" t="s">
        <v>25</v>
      </c>
      <c r="E74" s="185" t="s">
        <v>27</v>
      </c>
      <c r="F74" s="208" t="s">
        <v>78</v>
      </c>
      <c r="G74" s="208" t="s">
        <v>74</v>
      </c>
      <c r="H74" s="208" t="s">
        <v>24</v>
      </c>
      <c r="I74" s="208" t="s">
        <v>153</v>
      </c>
      <c r="J74" s="185" t="s">
        <v>76</v>
      </c>
      <c r="K74" s="200">
        <v>220.7</v>
      </c>
    </row>
    <row r="75" spans="1:256" ht="37.5" hidden="1" customHeight="1" x14ac:dyDescent="0.25">
      <c r="A75" s="31"/>
      <c r="B75" s="196" t="s">
        <v>79</v>
      </c>
      <c r="C75" s="184">
        <v>992</v>
      </c>
      <c r="D75" s="185" t="s">
        <v>25</v>
      </c>
      <c r="E75" s="185" t="s">
        <v>27</v>
      </c>
      <c r="F75" s="208" t="s">
        <v>78</v>
      </c>
      <c r="G75" s="208" t="s">
        <v>74</v>
      </c>
      <c r="H75" s="208" t="s">
        <v>24</v>
      </c>
      <c r="I75" s="208" t="s">
        <v>153</v>
      </c>
      <c r="J75" s="185" t="s">
        <v>80</v>
      </c>
      <c r="K75" s="200">
        <v>0</v>
      </c>
    </row>
    <row r="76" spans="1:256" ht="37.5" customHeight="1" x14ac:dyDescent="0.25">
      <c r="A76" s="31"/>
      <c r="B76" s="196" t="s">
        <v>79</v>
      </c>
      <c r="C76" s="184">
        <v>992</v>
      </c>
      <c r="D76" s="185" t="s">
        <v>25</v>
      </c>
      <c r="E76" s="185" t="s">
        <v>27</v>
      </c>
      <c r="F76" s="208" t="s">
        <v>78</v>
      </c>
      <c r="G76" s="208" t="s">
        <v>74</v>
      </c>
      <c r="H76" s="208" t="s">
        <v>24</v>
      </c>
      <c r="I76" s="208" t="s">
        <v>153</v>
      </c>
      <c r="J76" s="185" t="s">
        <v>80</v>
      </c>
      <c r="K76" s="200">
        <v>1</v>
      </c>
    </row>
    <row r="77" spans="1:256" s="51" customFormat="1" ht="39.75" customHeight="1" x14ac:dyDescent="0.2">
      <c r="A77" s="47"/>
      <c r="B77" s="197" t="s">
        <v>11</v>
      </c>
      <c r="C77" s="177">
        <v>992</v>
      </c>
      <c r="D77" s="178" t="s">
        <v>27</v>
      </c>
      <c r="E77" s="178" t="s">
        <v>24</v>
      </c>
      <c r="F77" s="179"/>
      <c r="G77" s="179"/>
      <c r="H77" s="179"/>
      <c r="I77" s="179"/>
      <c r="J77" s="178"/>
      <c r="K77" s="180">
        <f>K78+K84</f>
        <v>525</v>
      </c>
      <c r="L77" s="120"/>
      <c r="M77" s="121"/>
      <c r="N77" s="121"/>
    </row>
    <row r="78" spans="1:256" ht="56.25" customHeight="1" x14ac:dyDescent="0.25">
      <c r="A78" s="31"/>
      <c r="B78" s="197" t="s">
        <v>12</v>
      </c>
      <c r="C78" s="177">
        <v>992</v>
      </c>
      <c r="D78" s="178" t="s">
        <v>27</v>
      </c>
      <c r="E78" s="178" t="s">
        <v>28</v>
      </c>
      <c r="F78" s="179"/>
      <c r="G78" s="179"/>
      <c r="H78" s="179"/>
      <c r="I78" s="179"/>
      <c r="J78" s="178"/>
      <c r="K78" s="180">
        <f>K79</f>
        <v>500</v>
      </c>
    </row>
    <row r="79" spans="1:256" ht="60" x14ac:dyDescent="0.25">
      <c r="A79" s="31"/>
      <c r="B79" s="198" t="s">
        <v>179</v>
      </c>
      <c r="C79" s="184">
        <v>992</v>
      </c>
      <c r="D79" s="185" t="s">
        <v>27</v>
      </c>
      <c r="E79" s="185" t="s">
        <v>28</v>
      </c>
      <c r="F79" s="208" t="s">
        <v>31</v>
      </c>
      <c r="G79" s="208" t="s">
        <v>65</v>
      </c>
      <c r="H79" s="208" t="s">
        <v>24</v>
      </c>
      <c r="I79" s="208" t="s">
        <v>133</v>
      </c>
      <c r="J79" s="185"/>
      <c r="K79" s="176">
        <f>K80</f>
        <v>500</v>
      </c>
    </row>
    <row r="80" spans="1:256" ht="45.75" customHeight="1" x14ac:dyDescent="0.25">
      <c r="A80" s="31"/>
      <c r="B80" s="198" t="s">
        <v>183</v>
      </c>
      <c r="C80" s="184">
        <v>992</v>
      </c>
      <c r="D80" s="185" t="s">
        <v>27</v>
      </c>
      <c r="E80" s="185" t="s">
        <v>28</v>
      </c>
      <c r="F80" s="208" t="s">
        <v>31</v>
      </c>
      <c r="G80" s="208" t="s">
        <v>74</v>
      </c>
      <c r="H80" s="208" t="s">
        <v>24</v>
      </c>
      <c r="I80" s="208" t="s">
        <v>133</v>
      </c>
      <c r="J80" s="185"/>
      <c r="K80" s="176">
        <f>K81</f>
        <v>500</v>
      </c>
    </row>
    <row r="81" spans="1:14" ht="84" customHeight="1" x14ac:dyDescent="0.25">
      <c r="A81" s="31"/>
      <c r="B81" s="196" t="s">
        <v>181</v>
      </c>
      <c r="C81" s="184">
        <v>992</v>
      </c>
      <c r="D81" s="185" t="s">
        <v>27</v>
      </c>
      <c r="E81" s="185" t="s">
        <v>28</v>
      </c>
      <c r="F81" s="208" t="s">
        <v>31</v>
      </c>
      <c r="G81" s="208" t="s">
        <v>74</v>
      </c>
      <c r="H81" s="208" t="s">
        <v>24</v>
      </c>
      <c r="I81" s="208" t="s">
        <v>154</v>
      </c>
      <c r="J81" s="185"/>
      <c r="K81" s="176">
        <f>K82+K83</f>
        <v>500</v>
      </c>
    </row>
    <row r="82" spans="1:14" ht="43.5" customHeight="1" x14ac:dyDescent="0.25">
      <c r="A82" s="31"/>
      <c r="B82" s="196" t="s">
        <v>75</v>
      </c>
      <c r="C82" s="184">
        <v>992</v>
      </c>
      <c r="D82" s="185" t="s">
        <v>27</v>
      </c>
      <c r="E82" s="185" t="s">
        <v>28</v>
      </c>
      <c r="F82" s="208" t="s">
        <v>31</v>
      </c>
      <c r="G82" s="208" t="s">
        <v>74</v>
      </c>
      <c r="H82" s="208" t="s">
        <v>24</v>
      </c>
      <c r="I82" s="208" t="s">
        <v>154</v>
      </c>
      <c r="J82" s="185" t="s">
        <v>76</v>
      </c>
      <c r="K82" s="176">
        <v>355</v>
      </c>
    </row>
    <row r="83" spans="1:14" ht="36" customHeight="1" x14ac:dyDescent="0.25">
      <c r="A83" s="31"/>
      <c r="B83" s="196" t="s">
        <v>79</v>
      </c>
      <c r="C83" s="184">
        <v>992</v>
      </c>
      <c r="D83" s="185" t="s">
        <v>27</v>
      </c>
      <c r="E83" s="185" t="s">
        <v>28</v>
      </c>
      <c r="F83" s="208" t="s">
        <v>31</v>
      </c>
      <c r="G83" s="208" t="s">
        <v>74</v>
      </c>
      <c r="H83" s="208" t="s">
        <v>24</v>
      </c>
      <c r="I83" s="208" t="s">
        <v>154</v>
      </c>
      <c r="J83" s="185" t="s">
        <v>80</v>
      </c>
      <c r="K83" s="176">
        <v>145</v>
      </c>
    </row>
    <row r="84" spans="1:14" s="51" customFormat="1" ht="36" customHeight="1" x14ac:dyDescent="0.2">
      <c r="A84" s="47"/>
      <c r="B84" s="197" t="s">
        <v>136</v>
      </c>
      <c r="C84" s="177">
        <v>992</v>
      </c>
      <c r="D84" s="178" t="s">
        <v>27</v>
      </c>
      <c r="E84" s="178" t="s">
        <v>47</v>
      </c>
      <c r="F84" s="179"/>
      <c r="G84" s="179"/>
      <c r="H84" s="179"/>
      <c r="I84" s="179"/>
      <c r="J84" s="178"/>
      <c r="K84" s="180">
        <f>K85</f>
        <v>25</v>
      </c>
      <c r="L84" s="120"/>
      <c r="M84" s="121"/>
      <c r="N84" s="121"/>
    </row>
    <row r="85" spans="1:14" s="51" customFormat="1" ht="60.75" customHeight="1" x14ac:dyDescent="0.25">
      <c r="A85" s="31"/>
      <c r="B85" s="198" t="s">
        <v>179</v>
      </c>
      <c r="C85" s="184">
        <v>992</v>
      </c>
      <c r="D85" s="185" t="s">
        <v>27</v>
      </c>
      <c r="E85" s="185" t="s">
        <v>47</v>
      </c>
      <c r="F85" s="208" t="s">
        <v>31</v>
      </c>
      <c r="G85" s="208" t="s">
        <v>65</v>
      </c>
      <c r="H85" s="208" t="s">
        <v>24</v>
      </c>
      <c r="I85" s="208" t="s">
        <v>133</v>
      </c>
      <c r="J85" s="185"/>
      <c r="K85" s="176">
        <f>K86+K89</f>
        <v>25</v>
      </c>
      <c r="L85" s="120"/>
      <c r="M85" s="121"/>
      <c r="N85" s="121"/>
    </row>
    <row r="86" spans="1:14" ht="60" customHeight="1" x14ac:dyDescent="0.25">
      <c r="A86" s="31"/>
      <c r="B86" s="201" t="s">
        <v>164</v>
      </c>
      <c r="C86" s="184">
        <v>992</v>
      </c>
      <c r="D86" s="185" t="s">
        <v>27</v>
      </c>
      <c r="E86" s="185" t="s">
        <v>47</v>
      </c>
      <c r="F86" s="208" t="s">
        <v>31</v>
      </c>
      <c r="G86" s="208" t="s">
        <v>87</v>
      </c>
      <c r="H86" s="208" t="s">
        <v>24</v>
      </c>
      <c r="I86" s="208" t="s">
        <v>133</v>
      </c>
      <c r="J86" s="185"/>
      <c r="K86" s="176">
        <f>K87</f>
        <v>5</v>
      </c>
    </row>
    <row r="87" spans="1:14" ht="24.75" customHeight="1" x14ac:dyDescent="0.25">
      <c r="A87" s="31"/>
      <c r="B87" s="196" t="s">
        <v>131</v>
      </c>
      <c r="C87" s="184">
        <v>992</v>
      </c>
      <c r="D87" s="185" t="s">
        <v>27</v>
      </c>
      <c r="E87" s="185" t="s">
        <v>47</v>
      </c>
      <c r="F87" s="208" t="s">
        <v>31</v>
      </c>
      <c r="G87" s="208" t="s">
        <v>87</v>
      </c>
      <c r="H87" s="208" t="s">
        <v>24</v>
      </c>
      <c r="I87" s="208" t="s">
        <v>156</v>
      </c>
      <c r="J87" s="185"/>
      <c r="K87" s="176">
        <f>K88</f>
        <v>5</v>
      </c>
    </row>
    <row r="88" spans="1:14" ht="30.75" customHeight="1" x14ac:dyDescent="0.25">
      <c r="A88" s="31"/>
      <c r="B88" s="201" t="s">
        <v>79</v>
      </c>
      <c r="C88" s="184">
        <v>992</v>
      </c>
      <c r="D88" s="185" t="s">
        <v>27</v>
      </c>
      <c r="E88" s="185" t="s">
        <v>47</v>
      </c>
      <c r="F88" s="208" t="s">
        <v>31</v>
      </c>
      <c r="G88" s="208" t="s">
        <v>87</v>
      </c>
      <c r="H88" s="208" t="s">
        <v>24</v>
      </c>
      <c r="I88" s="208" t="s">
        <v>156</v>
      </c>
      <c r="J88" s="185" t="s">
        <v>80</v>
      </c>
      <c r="K88" s="176">
        <v>5</v>
      </c>
    </row>
    <row r="89" spans="1:14" ht="20.25" customHeight="1" x14ac:dyDescent="0.25">
      <c r="A89" s="31"/>
      <c r="B89" s="196" t="s">
        <v>94</v>
      </c>
      <c r="C89" s="184">
        <v>992</v>
      </c>
      <c r="D89" s="185" t="s">
        <v>27</v>
      </c>
      <c r="E89" s="185" t="s">
        <v>47</v>
      </c>
      <c r="F89" s="202" t="s">
        <v>31</v>
      </c>
      <c r="G89" s="202" t="s">
        <v>88</v>
      </c>
      <c r="H89" s="202" t="s">
        <v>24</v>
      </c>
      <c r="I89" s="202" t="s">
        <v>133</v>
      </c>
      <c r="J89" s="185"/>
      <c r="K89" s="176">
        <f>K90</f>
        <v>20</v>
      </c>
    </row>
    <row r="90" spans="1:14" s="110" customFormat="1" ht="28.5" customHeight="1" x14ac:dyDescent="0.25">
      <c r="A90" s="109"/>
      <c r="B90" s="203" t="s">
        <v>182</v>
      </c>
      <c r="C90" s="184">
        <v>992</v>
      </c>
      <c r="D90" s="185" t="s">
        <v>27</v>
      </c>
      <c r="E90" s="185" t="s">
        <v>47</v>
      </c>
      <c r="F90" s="208" t="s">
        <v>31</v>
      </c>
      <c r="G90" s="208" t="s">
        <v>88</v>
      </c>
      <c r="H90" s="208" t="s">
        <v>24</v>
      </c>
      <c r="I90" s="208" t="s">
        <v>155</v>
      </c>
      <c r="J90" s="185"/>
      <c r="K90" s="176">
        <f>K91</f>
        <v>20</v>
      </c>
      <c r="L90" s="115"/>
      <c r="M90" s="125"/>
      <c r="N90" s="125"/>
    </row>
    <row r="91" spans="1:14" s="110" customFormat="1" ht="35.25" customHeight="1" x14ac:dyDescent="0.25">
      <c r="A91" s="109"/>
      <c r="B91" s="256" t="s">
        <v>110</v>
      </c>
      <c r="C91" s="184">
        <v>992</v>
      </c>
      <c r="D91" s="185" t="s">
        <v>27</v>
      </c>
      <c r="E91" s="185" t="s">
        <v>47</v>
      </c>
      <c r="F91" s="208" t="s">
        <v>31</v>
      </c>
      <c r="G91" s="208" t="s">
        <v>88</v>
      </c>
      <c r="H91" s="208" t="s">
        <v>24</v>
      </c>
      <c r="I91" s="208" t="s">
        <v>155</v>
      </c>
      <c r="J91" s="185" t="s">
        <v>111</v>
      </c>
      <c r="K91" s="176">
        <v>20</v>
      </c>
      <c r="L91" s="115"/>
      <c r="M91" s="125"/>
      <c r="N91" s="125"/>
    </row>
    <row r="92" spans="1:14" s="112" customFormat="1" ht="19.5" customHeight="1" x14ac:dyDescent="0.2">
      <c r="A92" s="111"/>
      <c r="B92" s="204" t="s">
        <v>14</v>
      </c>
      <c r="C92" s="177">
        <v>992</v>
      </c>
      <c r="D92" s="178" t="s">
        <v>26</v>
      </c>
      <c r="E92" s="178" t="s">
        <v>24</v>
      </c>
      <c r="F92" s="179"/>
      <c r="G92" s="179"/>
      <c r="H92" s="179"/>
      <c r="I92" s="179"/>
      <c r="J92" s="178"/>
      <c r="K92" s="180">
        <f>K93+K102</f>
        <v>3798.3</v>
      </c>
      <c r="L92" s="126"/>
      <c r="M92" s="127"/>
      <c r="N92" s="128"/>
    </row>
    <row r="93" spans="1:14" x14ac:dyDescent="0.25">
      <c r="A93" s="31"/>
      <c r="B93" s="197" t="s">
        <v>95</v>
      </c>
      <c r="C93" s="177">
        <v>992</v>
      </c>
      <c r="D93" s="178" t="s">
        <v>26</v>
      </c>
      <c r="E93" s="178" t="s">
        <v>28</v>
      </c>
      <c r="F93" s="179"/>
      <c r="G93" s="179"/>
      <c r="H93" s="179"/>
      <c r="I93" s="179"/>
      <c r="J93" s="178"/>
      <c r="K93" s="180">
        <f>K94+K98</f>
        <v>3448.3</v>
      </c>
    </row>
    <row r="94" spans="1:14" ht="45" x14ac:dyDescent="0.25">
      <c r="A94" s="31"/>
      <c r="B94" s="196" t="s">
        <v>175</v>
      </c>
      <c r="C94" s="184">
        <v>992</v>
      </c>
      <c r="D94" s="185" t="s">
        <v>26</v>
      </c>
      <c r="E94" s="185" t="s">
        <v>28</v>
      </c>
      <c r="F94" s="208" t="s">
        <v>25</v>
      </c>
      <c r="G94" s="208" t="s">
        <v>65</v>
      </c>
      <c r="H94" s="208" t="s">
        <v>24</v>
      </c>
      <c r="I94" s="208" t="s">
        <v>133</v>
      </c>
      <c r="J94" s="185"/>
      <c r="K94" s="176">
        <f>K95</f>
        <v>50</v>
      </c>
    </row>
    <row r="95" spans="1:14" x14ac:dyDescent="0.25">
      <c r="A95" s="31"/>
      <c r="B95" s="196" t="s">
        <v>105</v>
      </c>
      <c r="C95" s="184">
        <v>992</v>
      </c>
      <c r="D95" s="185" t="s">
        <v>26</v>
      </c>
      <c r="E95" s="185" t="s">
        <v>28</v>
      </c>
      <c r="F95" s="208" t="s">
        <v>25</v>
      </c>
      <c r="G95" s="208" t="s">
        <v>74</v>
      </c>
      <c r="H95" s="208" t="s">
        <v>24</v>
      </c>
      <c r="I95" s="208" t="s">
        <v>133</v>
      </c>
      <c r="J95" s="185"/>
      <c r="K95" s="176">
        <f>K96</f>
        <v>50</v>
      </c>
    </row>
    <row r="96" spans="1:14" ht="45" x14ac:dyDescent="0.25">
      <c r="A96" s="31"/>
      <c r="B96" s="196" t="s">
        <v>174</v>
      </c>
      <c r="C96" s="184">
        <v>992</v>
      </c>
      <c r="D96" s="185" t="s">
        <v>26</v>
      </c>
      <c r="E96" s="185" t="s">
        <v>28</v>
      </c>
      <c r="F96" s="208" t="s">
        <v>25</v>
      </c>
      <c r="G96" s="208" t="s">
        <v>74</v>
      </c>
      <c r="H96" s="208" t="s">
        <v>24</v>
      </c>
      <c r="I96" s="208" t="s">
        <v>132</v>
      </c>
      <c r="J96" s="185"/>
      <c r="K96" s="176">
        <f>K97</f>
        <v>50</v>
      </c>
    </row>
    <row r="97" spans="1:12" ht="30" x14ac:dyDescent="0.25">
      <c r="A97" s="31"/>
      <c r="B97" s="196" t="s">
        <v>79</v>
      </c>
      <c r="C97" s="184">
        <v>992</v>
      </c>
      <c r="D97" s="185" t="s">
        <v>26</v>
      </c>
      <c r="E97" s="185" t="s">
        <v>28</v>
      </c>
      <c r="F97" s="208" t="s">
        <v>25</v>
      </c>
      <c r="G97" s="208" t="s">
        <v>74</v>
      </c>
      <c r="H97" s="208" t="s">
        <v>24</v>
      </c>
      <c r="I97" s="208" t="s">
        <v>132</v>
      </c>
      <c r="J97" s="185" t="s">
        <v>80</v>
      </c>
      <c r="K97" s="176">
        <v>50</v>
      </c>
    </row>
    <row r="98" spans="1:12" ht="69.75" customHeight="1" x14ac:dyDescent="0.25">
      <c r="A98" s="31"/>
      <c r="B98" s="198" t="s">
        <v>184</v>
      </c>
      <c r="C98" s="184">
        <v>992</v>
      </c>
      <c r="D98" s="185" t="s">
        <v>26</v>
      </c>
      <c r="E98" s="185" t="s">
        <v>28</v>
      </c>
      <c r="F98" s="208" t="s">
        <v>26</v>
      </c>
      <c r="G98" s="208" t="s">
        <v>65</v>
      </c>
      <c r="H98" s="208" t="s">
        <v>24</v>
      </c>
      <c r="I98" s="208" t="s">
        <v>133</v>
      </c>
      <c r="J98" s="185"/>
      <c r="K98" s="176">
        <f>K99</f>
        <v>3398.3</v>
      </c>
    </row>
    <row r="99" spans="1:12" ht="21.75" customHeight="1" x14ac:dyDescent="0.25">
      <c r="A99" s="31"/>
      <c r="B99" s="196" t="s">
        <v>96</v>
      </c>
      <c r="C99" s="184">
        <v>992</v>
      </c>
      <c r="D99" s="185" t="s">
        <v>26</v>
      </c>
      <c r="E99" s="185" t="s">
        <v>28</v>
      </c>
      <c r="F99" s="208" t="s">
        <v>26</v>
      </c>
      <c r="G99" s="208" t="s">
        <v>74</v>
      </c>
      <c r="H99" s="208" t="s">
        <v>24</v>
      </c>
      <c r="I99" s="208" t="s">
        <v>133</v>
      </c>
      <c r="J99" s="185"/>
      <c r="K99" s="176">
        <f>K100</f>
        <v>3398.3</v>
      </c>
    </row>
    <row r="100" spans="1:12" ht="40.5" customHeight="1" x14ac:dyDescent="0.25">
      <c r="A100" s="31"/>
      <c r="B100" s="198" t="s">
        <v>185</v>
      </c>
      <c r="C100" s="184">
        <v>992</v>
      </c>
      <c r="D100" s="185" t="s">
        <v>26</v>
      </c>
      <c r="E100" s="185" t="s">
        <v>28</v>
      </c>
      <c r="F100" s="208" t="s">
        <v>26</v>
      </c>
      <c r="G100" s="208" t="s">
        <v>74</v>
      </c>
      <c r="H100" s="208" t="s">
        <v>24</v>
      </c>
      <c r="I100" s="208" t="s">
        <v>134</v>
      </c>
      <c r="J100" s="185"/>
      <c r="K100" s="176">
        <f>K101</f>
        <v>3398.3</v>
      </c>
    </row>
    <row r="101" spans="1:12" ht="30" x14ac:dyDescent="0.25">
      <c r="A101" s="31"/>
      <c r="B101" s="196" t="s">
        <v>79</v>
      </c>
      <c r="C101" s="184">
        <v>992</v>
      </c>
      <c r="D101" s="185" t="s">
        <v>26</v>
      </c>
      <c r="E101" s="185" t="s">
        <v>28</v>
      </c>
      <c r="F101" s="208" t="s">
        <v>26</v>
      </c>
      <c r="G101" s="208" t="s">
        <v>74</v>
      </c>
      <c r="H101" s="208" t="s">
        <v>24</v>
      </c>
      <c r="I101" s="208" t="s">
        <v>134</v>
      </c>
      <c r="J101" s="185" t="s">
        <v>80</v>
      </c>
      <c r="K101" s="176">
        <f>3448.3-50</f>
        <v>3398.3</v>
      </c>
    </row>
    <row r="102" spans="1:12" ht="18.75" customHeight="1" x14ac:dyDescent="0.25">
      <c r="A102" s="31"/>
      <c r="B102" s="195" t="s">
        <v>97</v>
      </c>
      <c r="C102" s="177">
        <v>992</v>
      </c>
      <c r="D102" s="178" t="s">
        <v>26</v>
      </c>
      <c r="E102" s="178" t="s">
        <v>98</v>
      </c>
      <c r="F102" s="179"/>
      <c r="G102" s="179"/>
      <c r="H102" s="179"/>
      <c r="I102" s="179"/>
      <c r="J102" s="178"/>
      <c r="K102" s="180">
        <f>K103</f>
        <v>350</v>
      </c>
    </row>
    <row r="103" spans="1:12" ht="60" x14ac:dyDescent="0.25">
      <c r="A103" s="31"/>
      <c r="B103" s="196" t="s">
        <v>165</v>
      </c>
      <c r="C103" s="184">
        <v>992</v>
      </c>
      <c r="D103" s="185" t="s">
        <v>26</v>
      </c>
      <c r="E103" s="185" t="s">
        <v>98</v>
      </c>
      <c r="F103" s="208" t="s">
        <v>99</v>
      </c>
      <c r="G103" s="208" t="s">
        <v>65</v>
      </c>
      <c r="H103" s="208" t="s">
        <v>24</v>
      </c>
      <c r="I103" s="208" t="s">
        <v>133</v>
      </c>
      <c r="J103" s="185"/>
      <c r="K103" s="176">
        <f>K104</f>
        <v>350</v>
      </c>
    </row>
    <row r="104" spans="1:12" x14ac:dyDescent="0.25">
      <c r="A104" s="31"/>
      <c r="B104" s="196" t="s">
        <v>186</v>
      </c>
      <c r="C104" s="184">
        <v>992</v>
      </c>
      <c r="D104" s="185" t="s">
        <v>26</v>
      </c>
      <c r="E104" s="185" t="s">
        <v>98</v>
      </c>
      <c r="F104" s="208" t="s">
        <v>99</v>
      </c>
      <c r="G104" s="208" t="s">
        <v>67</v>
      </c>
      <c r="H104" s="208" t="s">
        <v>24</v>
      </c>
      <c r="I104" s="208" t="s">
        <v>133</v>
      </c>
      <c r="J104" s="185"/>
      <c r="K104" s="176">
        <f>K105</f>
        <v>350</v>
      </c>
    </row>
    <row r="105" spans="1:12" ht="30" x14ac:dyDescent="0.25">
      <c r="A105" s="31"/>
      <c r="B105" s="196" t="s">
        <v>280</v>
      </c>
      <c r="C105" s="184">
        <v>992</v>
      </c>
      <c r="D105" s="185" t="s">
        <v>26</v>
      </c>
      <c r="E105" s="185" t="s">
        <v>98</v>
      </c>
      <c r="F105" s="208" t="s">
        <v>99</v>
      </c>
      <c r="G105" s="208" t="s">
        <v>67</v>
      </c>
      <c r="H105" s="208" t="s">
        <v>24</v>
      </c>
      <c r="I105" s="208" t="s">
        <v>142</v>
      </c>
      <c r="J105" s="185"/>
      <c r="K105" s="176">
        <f>K106</f>
        <v>350</v>
      </c>
    </row>
    <row r="106" spans="1:12" ht="30" x14ac:dyDescent="0.25">
      <c r="A106" s="31"/>
      <c r="B106" s="196" t="s">
        <v>79</v>
      </c>
      <c r="C106" s="184">
        <v>992</v>
      </c>
      <c r="D106" s="185" t="s">
        <v>26</v>
      </c>
      <c r="E106" s="185" t="s">
        <v>98</v>
      </c>
      <c r="F106" s="208" t="s">
        <v>99</v>
      </c>
      <c r="G106" s="208" t="s">
        <v>67</v>
      </c>
      <c r="H106" s="208" t="s">
        <v>24</v>
      </c>
      <c r="I106" s="208" t="s">
        <v>142</v>
      </c>
      <c r="J106" s="185" t="s">
        <v>80</v>
      </c>
      <c r="K106" s="176">
        <v>350</v>
      </c>
      <c r="L106" s="270"/>
    </row>
    <row r="107" spans="1:12" x14ac:dyDescent="0.25">
      <c r="A107" s="31"/>
      <c r="B107" s="195"/>
      <c r="C107" s="177">
        <v>992</v>
      </c>
      <c r="D107" s="178" t="s">
        <v>31</v>
      </c>
      <c r="E107" s="178" t="s">
        <v>24</v>
      </c>
      <c r="F107" s="179"/>
      <c r="G107" s="179"/>
      <c r="H107" s="179"/>
      <c r="I107" s="179"/>
      <c r="J107" s="178"/>
      <c r="K107" s="180">
        <f>K108+K119</f>
        <v>3072.6000000000004</v>
      </c>
    </row>
    <row r="108" spans="1:12" ht="18.75" customHeight="1" x14ac:dyDescent="0.25">
      <c r="A108" s="31"/>
      <c r="B108" s="197" t="s">
        <v>16</v>
      </c>
      <c r="C108" s="177">
        <v>992</v>
      </c>
      <c r="D108" s="178" t="s">
        <v>31</v>
      </c>
      <c r="E108" s="178" t="s">
        <v>25</v>
      </c>
      <c r="F108" s="179"/>
      <c r="G108" s="179"/>
      <c r="H108" s="179"/>
      <c r="I108" s="179"/>
      <c r="J108" s="178"/>
      <c r="K108" s="180">
        <f>K109</f>
        <v>544.38</v>
      </c>
    </row>
    <row r="109" spans="1:12" ht="60" x14ac:dyDescent="0.25">
      <c r="A109" s="31"/>
      <c r="B109" s="198" t="s">
        <v>169</v>
      </c>
      <c r="C109" s="184">
        <v>992</v>
      </c>
      <c r="D109" s="185" t="s">
        <v>31</v>
      </c>
      <c r="E109" s="185" t="s">
        <v>25</v>
      </c>
      <c r="F109" s="208" t="s">
        <v>101</v>
      </c>
      <c r="G109" s="208" t="s">
        <v>65</v>
      </c>
      <c r="H109" s="208" t="s">
        <v>24</v>
      </c>
      <c r="I109" s="208" t="s">
        <v>133</v>
      </c>
      <c r="J109" s="185"/>
      <c r="K109" s="176">
        <f>K110+K113+K116</f>
        <v>544.38</v>
      </c>
    </row>
    <row r="110" spans="1:12" x14ac:dyDescent="0.25">
      <c r="A110" s="31"/>
      <c r="B110" s="198" t="s">
        <v>166</v>
      </c>
      <c r="C110" s="184">
        <v>992</v>
      </c>
      <c r="D110" s="185" t="s">
        <v>31</v>
      </c>
      <c r="E110" s="185" t="s">
        <v>25</v>
      </c>
      <c r="F110" s="208" t="s">
        <v>101</v>
      </c>
      <c r="G110" s="208" t="s">
        <v>67</v>
      </c>
      <c r="H110" s="208" t="s">
        <v>24</v>
      </c>
      <c r="I110" s="208" t="s">
        <v>133</v>
      </c>
      <c r="J110" s="185"/>
      <c r="K110" s="176">
        <f>K111</f>
        <v>494.58</v>
      </c>
    </row>
    <row r="111" spans="1:12" ht="30" x14ac:dyDescent="0.25">
      <c r="A111" s="31"/>
      <c r="B111" s="198" t="s">
        <v>48</v>
      </c>
      <c r="C111" s="184">
        <v>992</v>
      </c>
      <c r="D111" s="185" t="s">
        <v>31</v>
      </c>
      <c r="E111" s="185" t="s">
        <v>25</v>
      </c>
      <c r="F111" s="208" t="s">
        <v>101</v>
      </c>
      <c r="G111" s="208" t="s">
        <v>67</v>
      </c>
      <c r="H111" s="208" t="s">
        <v>24</v>
      </c>
      <c r="I111" s="208" t="s">
        <v>157</v>
      </c>
      <c r="J111" s="185"/>
      <c r="K111" s="176">
        <f>K112</f>
        <v>494.58</v>
      </c>
    </row>
    <row r="112" spans="1:12" ht="30" x14ac:dyDescent="0.25">
      <c r="A112" s="31"/>
      <c r="B112" s="332" t="s">
        <v>79</v>
      </c>
      <c r="C112" s="333">
        <v>992</v>
      </c>
      <c r="D112" s="310" t="s">
        <v>31</v>
      </c>
      <c r="E112" s="310" t="s">
        <v>25</v>
      </c>
      <c r="F112" s="334" t="s">
        <v>101</v>
      </c>
      <c r="G112" s="334" t="s">
        <v>67</v>
      </c>
      <c r="H112" s="334" t="s">
        <v>24</v>
      </c>
      <c r="I112" s="334" t="s">
        <v>157</v>
      </c>
      <c r="J112" s="310" t="s">
        <v>80</v>
      </c>
      <c r="K112" s="311">
        <v>494.58</v>
      </c>
      <c r="L112" s="302">
        <v>-350.62</v>
      </c>
    </row>
    <row r="113" spans="1:21" ht="19.5" customHeight="1" x14ac:dyDescent="0.25">
      <c r="A113" s="31"/>
      <c r="B113" s="198" t="s">
        <v>103</v>
      </c>
      <c r="C113" s="184">
        <v>992</v>
      </c>
      <c r="D113" s="185" t="s">
        <v>31</v>
      </c>
      <c r="E113" s="185" t="s">
        <v>25</v>
      </c>
      <c r="F113" s="208" t="s">
        <v>101</v>
      </c>
      <c r="G113" s="208" t="s">
        <v>85</v>
      </c>
      <c r="H113" s="208" t="s">
        <v>24</v>
      </c>
      <c r="I113" s="208" t="s">
        <v>133</v>
      </c>
      <c r="J113" s="185"/>
      <c r="K113" s="176">
        <f>K114</f>
        <v>49.8</v>
      </c>
    </row>
    <row r="114" spans="1:21" ht="32.25" customHeight="1" x14ac:dyDescent="0.25">
      <c r="A114" s="31"/>
      <c r="B114" s="198" t="s">
        <v>102</v>
      </c>
      <c r="C114" s="184">
        <v>992</v>
      </c>
      <c r="D114" s="185" t="s">
        <v>31</v>
      </c>
      <c r="E114" s="185" t="s">
        <v>25</v>
      </c>
      <c r="F114" s="208" t="s">
        <v>101</v>
      </c>
      <c r="G114" s="208" t="s">
        <v>85</v>
      </c>
      <c r="H114" s="208" t="s">
        <v>24</v>
      </c>
      <c r="I114" s="208" t="s">
        <v>143</v>
      </c>
      <c r="J114" s="185"/>
      <c r="K114" s="176">
        <f>K115</f>
        <v>49.8</v>
      </c>
    </row>
    <row r="115" spans="1:21" ht="33" customHeight="1" x14ac:dyDescent="0.25">
      <c r="A115" s="31"/>
      <c r="B115" s="196" t="s">
        <v>79</v>
      </c>
      <c r="C115" s="184">
        <v>992</v>
      </c>
      <c r="D115" s="185" t="s">
        <v>31</v>
      </c>
      <c r="E115" s="185" t="s">
        <v>25</v>
      </c>
      <c r="F115" s="208" t="s">
        <v>101</v>
      </c>
      <c r="G115" s="208" t="s">
        <v>85</v>
      </c>
      <c r="H115" s="208" t="s">
        <v>24</v>
      </c>
      <c r="I115" s="208" t="s">
        <v>143</v>
      </c>
      <c r="J115" s="185" t="s">
        <v>80</v>
      </c>
      <c r="K115" s="176">
        <v>49.8</v>
      </c>
      <c r="L115" s="270"/>
    </row>
    <row r="116" spans="1:21" ht="16.5" customHeight="1" x14ac:dyDescent="0.25">
      <c r="A116" s="31"/>
      <c r="B116" s="196" t="s">
        <v>104</v>
      </c>
      <c r="C116" s="184">
        <v>992</v>
      </c>
      <c r="D116" s="185" t="s">
        <v>31</v>
      </c>
      <c r="E116" s="185" t="s">
        <v>25</v>
      </c>
      <c r="F116" s="208" t="s">
        <v>101</v>
      </c>
      <c r="G116" s="208" t="s">
        <v>92</v>
      </c>
      <c r="H116" s="208" t="s">
        <v>24</v>
      </c>
      <c r="I116" s="208" t="s">
        <v>133</v>
      </c>
      <c r="J116" s="185"/>
      <c r="K116" s="176">
        <f>K117</f>
        <v>0</v>
      </c>
    </row>
    <row r="117" spans="1:21" ht="28.5" customHeight="1" x14ac:dyDescent="0.25">
      <c r="A117" s="31"/>
      <c r="B117" s="196" t="s">
        <v>167</v>
      </c>
      <c r="C117" s="184">
        <v>992</v>
      </c>
      <c r="D117" s="185" t="s">
        <v>31</v>
      </c>
      <c r="E117" s="185" t="s">
        <v>25</v>
      </c>
      <c r="F117" s="208" t="s">
        <v>101</v>
      </c>
      <c r="G117" s="208" t="s">
        <v>92</v>
      </c>
      <c r="H117" s="208" t="s">
        <v>24</v>
      </c>
      <c r="I117" s="208" t="s">
        <v>144</v>
      </c>
      <c r="J117" s="185"/>
      <c r="K117" s="176">
        <f>K118</f>
        <v>0</v>
      </c>
    </row>
    <row r="118" spans="1:21" ht="32.25" customHeight="1" x14ac:dyDescent="0.25">
      <c r="A118" s="31"/>
      <c r="B118" s="330" t="s">
        <v>79</v>
      </c>
      <c r="C118" s="333">
        <v>992</v>
      </c>
      <c r="D118" s="310" t="s">
        <v>31</v>
      </c>
      <c r="E118" s="310" t="s">
        <v>25</v>
      </c>
      <c r="F118" s="334" t="s">
        <v>101</v>
      </c>
      <c r="G118" s="334" t="s">
        <v>92</v>
      </c>
      <c r="H118" s="334" t="s">
        <v>24</v>
      </c>
      <c r="I118" s="334" t="s">
        <v>144</v>
      </c>
      <c r="J118" s="310" t="s">
        <v>80</v>
      </c>
      <c r="K118" s="311">
        <v>0</v>
      </c>
      <c r="L118" s="302">
        <v>-50</v>
      </c>
    </row>
    <row r="119" spans="1:21" s="51" customFormat="1" ht="22.5" customHeight="1" x14ac:dyDescent="0.2">
      <c r="A119" s="47"/>
      <c r="B119" s="197" t="s">
        <v>17</v>
      </c>
      <c r="C119" s="177">
        <v>992</v>
      </c>
      <c r="D119" s="178" t="s">
        <v>31</v>
      </c>
      <c r="E119" s="178" t="s">
        <v>27</v>
      </c>
      <c r="F119" s="179"/>
      <c r="G119" s="179"/>
      <c r="H119" s="179"/>
      <c r="I119" s="179"/>
      <c r="J119" s="178"/>
      <c r="K119" s="180">
        <f>K120</f>
        <v>2528.2200000000003</v>
      </c>
      <c r="L119" s="120"/>
      <c r="M119" s="122"/>
      <c r="N119" s="121"/>
    </row>
    <row r="120" spans="1:21" ht="45" x14ac:dyDescent="0.25">
      <c r="A120" s="31"/>
      <c r="B120" s="198" t="s">
        <v>168</v>
      </c>
      <c r="C120" s="184">
        <v>992</v>
      </c>
      <c r="D120" s="185" t="s">
        <v>31</v>
      </c>
      <c r="E120" s="185" t="s">
        <v>27</v>
      </c>
      <c r="F120" s="208" t="s">
        <v>106</v>
      </c>
      <c r="G120" s="208" t="s">
        <v>65</v>
      </c>
      <c r="H120" s="208" t="s">
        <v>24</v>
      </c>
      <c r="I120" s="208" t="s">
        <v>133</v>
      </c>
      <c r="J120" s="185"/>
      <c r="K120" s="176">
        <f>K121+K124+K127+K130</f>
        <v>2528.2200000000003</v>
      </c>
    </row>
    <row r="121" spans="1:21" ht="27.75" customHeight="1" x14ac:dyDescent="0.25">
      <c r="A121" s="31"/>
      <c r="B121" s="198" t="s">
        <v>107</v>
      </c>
      <c r="C121" s="184">
        <v>992</v>
      </c>
      <c r="D121" s="185" t="s">
        <v>31</v>
      </c>
      <c r="E121" s="185" t="s">
        <v>27</v>
      </c>
      <c r="F121" s="208" t="s">
        <v>106</v>
      </c>
      <c r="G121" s="208" t="s">
        <v>74</v>
      </c>
      <c r="H121" s="208" t="s">
        <v>24</v>
      </c>
      <c r="I121" s="208" t="s">
        <v>133</v>
      </c>
      <c r="J121" s="185"/>
      <c r="K121" s="176">
        <f>K122</f>
        <v>1269.22</v>
      </c>
    </row>
    <row r="122" spans="1:21" ht="60" x14ac:dyDescent="0.25">
      <c r="A122" s="31"/>
      <c r="B122" s="196" t="s">
        <v>187</v>
      </c>
      <c r="C122" s="184">
        <v>992</v>
      </c>
      <c r="D122" s="185" t="s">
        <v>31</v>
      </c>
      <c r="E122" s="185" t="s">
        <v>27</v>
      </c>
      <c r="F122" s="208" t="s">
        <v>106</v>
      </c>
      <c r="G122" s="208" t="s">
        <v>74</v>
      </c>
      <c r="H122" s="208" t="s">
        <v>24</v>
      </c>
      <c r="I122" s="208" t="s">
        <v>145</v>
      </c>
      <c r="J122" s="185"/>
      <c r="K122" s="176">
        <f>K123</f>
        <v>1269.22</v>
      </c>
      <c r="U122" s="52" t="s">
        <v>195</v>
      </c>
    </row>
    <row r="123" spans="1:21" ht="40.5" customHeight="1" x14ac:dyDescent="0.25">
      <c r="A123" s="31"/>
      <c r="B123" s="330" t="s">
        <v>79</v>
      </c>
      <c r="C123" s="333">
        <v>992</v>
      </c>
      <c r="D123" s="310" t="s">
        <v>31</v>
      </c>
      <c r="E123" s="310" t="s">
        <v>27</v>
      </c>
      <c r="F123" s="334" t="s">
        <v>106</v>
      </c>
      <c r="G123" s="334" t="s">
        <v>74</v>
      </c>
      <c r="H123" s="334" t="s">
        <v>24</v>
      </c>
      <c r="I123" s="334" t="s">
        <v>145</v>
      </c>
      <c r="J123" s="310" t="s">
        <v>80</v>
      </c>
      <c r="K123" s="311">
        <v>1269.22</v>
      </c>
      <c r="L123" s="302">
        <v>470.02</v>
      </c>
    </row>
    <row r="124" spans="1:21" ht="30" x14ac:dyDescent="0.25">
      <c r="A124" s="193"/>
      <c r="B124" s="196" t="s">
        <v>108</v>
      </c>
      <c r="C124" s="184">
        <v>992</v>
      </c>
      <c r="D124" s="185" t="s">
        <v>31</v>
      </c>
      <c r="E124" s="185" t="s">
        <v>27</v>
      </c>
      <c r="F124" s="208" t="s">
        <v>106</v>
      </c>
      <c r="G124" s="208" t="s">
        <v>67</v>
      </c>
      <c r="H124" s="208" t="s">
        <v>24</v>
      </c>
      <c r="I124" s="208" t="s">
        <v>133</v>
      </c>
      <c r="J124" s="185"/>
      <c r="K124" s="176">
        <f>K125</f>
        <v>0</v>
      </c>
    </row>
    <row r="125" spans="1:21" ht="45" x14ac:dyDescent="0.25">
      <c r="A125" s="193"/>
      <c r="B125" s="196" t="s">
        <v>188</v>
      </c>
      <c r="C125" s="184">
        <v>992</v>
      </c>
      <c r="D125" s="185" t="s">
        <v>31</v>
      </c>
      <c r="E125" s="185" t="s">
        <v>27</v>
      </c>
      <c r="F125" s="208" t="s">
        <v>106</v>
      </c>
      <c r="G125" s="208" t="s">
        <v>67</v>
      </c>
      <c r="H125" s="208" t="s">
        <v>24</v>
      </c>
      <c r="I125" s="208" t="s">
        <v>146</v>
      </c>
      <c r="J125" s="185"/>
      <c r="K125" s="176">
        <f>K126</f>
        <v>0</v>
      </c>
    </row>
    <row r="126" spans="1:21" ht="30" x14ac:dyDescent="0.25">
      <c r="A126" s="193"/>
      <c r="B126" s="196" t="s">
        <v>79</v>
      </c>
      <c r="C126" s="184">
        <v>992</v>
      </c>
      <c r="D126" s="185" t="s">
        <v>31</v>
      </c>
      <c r="E126" s="185" t="s">
        <v>27</v>
      </c>
      <c r="F126" s="208" t="s">
        <v>106</v>
      </c>
      <c r="G126" s="208" t="s">
        <v>67</v>
      </c>
      <c r="H126" s="208" t="s">
        <v>24</v>
      </c>
      <c r="I126" s="208" t="s">
        <v>146</v>
      </c>
      <c r="J126" s="185" t="s">
        <v>80</v>
      </c>
      <c r="K126" s="176">
        <v>0</v>
      </c>
      <c r="L126" s="270"/>
      <c r="N126" s="115"/>
    </row>
    <row r="127" spans="1:21" ht="43.5" customHeight="1" x14ac:dyDescent="0.25">
      <c r="A127" s="31"/>
      <c r="B127" s="196" t="s">
        <v>109</v>
      </c>
      <c r="C127" s="184">
        <v>992</v>
      </c>
      <c r="D127" s="185" t="s">
        <v>31</v>
      </c>
      <c r="E127" s="185" t="s">
        <v>27</v>
      </c>
      <c r="F127" s="208" t="s">
        <v>106</v>
      </c>
      <c r="G127" s="208" t="s">
        <v>92</v>
      </c>
      <c r="H127" s="208" t="s">
        <v>24</v>
      </c>
      <c r="I127" s="208" t="s">
        <v>133</v>
      </c>
      <c r="J127" s="185"/>
      <c r="K127" s="176">
        <f>K128</f>
        <v>1000</v>
      </c>
      <c r="M127" s="118"/>
    </row>
    <row r="128" spans="1:21" ht="59.25" customHeight="1" x14ac:dyDescent="0.25">
      <c r="A128" s="31"/>
      <c r="B128" s="198" t="s">
        <v>189</v>
      </c>
      <c r="C128" s="184">
        <v>992</v>
      </c>
      <c r="D128" s="185" t="s">
        <v>31</v>
      </c>
      <c r="E128" s="185" t="s">
        <v>27</v>
      </c>
      <c r="F128" s="208" t="s">
        <v>106</v>
      </c>
      <c r="G128" s="208" t="s">
        <v>92</v>
      </c>
      <c r="H128" s="208" t="s">
        <v>24</v>
      </c>
      <c r="I128" s="208" t="s">
        <v>148</v>
      </c>
      <c r="J128" s="185"/>
      <c r="K128" s="176">
        <f>K129</f>
        <v>1000</v>
      </c>
    </row>
    <row r="129" spans="1:14" ht="33.75" customHeight="1" x14ac:dyDescent="0.25">
      <c r="A129" s="31"/>
      <c r="B129" s="196" t="s">
        <v>79</v>
      </c>
      <c r="C129" s="184">
        <v>992</v>
      </c>
      <c r="D129" s="185" t="s">
        <v>31</v>
      </c>
      <c r="E129" s="185" t="s">
        <v>27</v>
      </c>
      <c r="F129" s="208" t="s">
        <v>106</v>
      </c>
      <c r="G129" s="208" t="s">
        <v>92</v>
      </c>
      <c r="H129" s="208" t="s">
        <v>24</v>
      </c>
      <c r="I129" s="208" t="s">
        <v>148</v>
      </c>
      <c r="J129" s="185" t="s">
        <v>80</v>
      </c>
      <c r="K129" s="176">
        <v>1000</v>
      </c>
      <c r="L129" s="206"/>
    </row>
    <row r="130" spans="1:14" ht="49.5" customHeight="1" x14ac:dyDescent="0.25">
      <c r="A130" s="31"/>
      <c r="B130" s="196" t="s">
        <v>281</v>
      </c>
      <c r="C130" s="184">
        <v>992</v>
      </c>
      <c r="D130" s="185" t="s">
        <v>31</v>
      </c>
      <c r="E130" s="185" t="s">
        <v>27</v>
      </c>
      <c r="F130" s="208" t="s">
        <v>106</v>
      </c>
      <c r="G130" s="208" t="s">
        <v>85</v>
      </c>
      <c r="H130" s="208" t="s">
        <v>24</v>
      </c>
      <c r="I130" s="208" t="s">
        <v>133</v>
      </c>
      <c r="J130" s="185"/>
      <c r="K130" s="176">
        <f>K131</f>
        <v>259</v>
      </c>
      <c r="L130" s="163"/>
    </row>
    <row r="131" spans="1:14" ht="51.75" customHeight="1" x14ac:dyDescent="0.25">
      <c r="A131" s="31"/>
      <c r="B131" s="196" t="s">
        <v>287</v>
      </c>
      <c r="C131" s="184">
        <v>992</v>
      </c>
      <c r="D131" s="185" t="s">
        <v>31</v>
      </c>
      <c r="E131" s="185" t="s">
        <v>27</v>
      </c>
      <c r="F131" s="208" t="s">
        <v>106</v>
      </c>
      <c r="G131" s="208" t="s">
        <v>85</v>
      </c>
      <c r="H131" s="208" t="s">
        <v>24</v>
      </c>
      <c r="I131" s="208" t="s">
        <v>147</v>
      </c>
      <c r="J131" s="185"/>
      <c r="K131" s="176">
        <f>K132</f>
        <v>259</v>
      </c>
      <c r="L131" s="163"/>
    </row>
    <row r="132" spans="1:14" ht="33.75" customHeight="1" x14ac:dyDescent="0.25">
      <c r="A132" s="31"/>
      <c r="B132" s="330" t="s">
        <v>79</v>
      </c>
      <c r="C132" s="333">
        <v>992</v>
      </c>
      <c r="D132" s="310" t="s">
        <v>31</v>
      </c>
      <c r="E132" s="310" t="s">
        <v>27</v>
      </c>
      <c r="F132" s="334" t="s">
        <v>106</v>
      </c>
      <c r="G132" s="334" t="s">
        <v>85</v>
      </c>
      <c r="H132" s="334" t="s">
        <v>24</v>
      </c>
      <c r="I132" s="334" t="s">
        <v>147</v>
      </c>
      <c r="J132" s="310" t="s">
        <v>80</v>
      </c>
      <c r="K132" s="311">
        <v>259</v>
      </c>
      <c r="L132" s="319">
        <v>-31</v>
      </c>
    </row>
    <row r="133" spans="1:14" s="51" customFormat="1" x14ac:dyDescent="0.25">
      <c r="A133" s="47"/>
      <c r="B133" s="197" t="s">
        <v>18</v>
      </c>
      <c r="C133" s="177">
        <v>992</v>
      </c>
      <c r="D133" s="178" t="s">
        <v>30</v>
      </c>
      <c r="E133" s="178" t="s">
        <v>24</v>
      </c>
      <c r="F133" s="179"/>
      <c r="G133" s="179"/>
      <c r="H133" s="208"/>
      <c r="I133" s="179"/>
      <c r="J133" s="178"/>
      <c r="K133" s="180">
        <f>K134</f>
        <v>50</v>
      </c>
      <c r="L133" s="120"/>
      <c r="M133" s="121"/>
      <c r="N133" s="121"/>
    </row>
    <row r="134" spans="1:14" x14ac:dyDescent="0.25">
      <c r="A134" s="31"/>
      <c r="B134" s="195" t="s">
        <v>177</v>
      </c>
      <c r="C134" s="177">
        <v>992</v>
      </c>
      <c r="D134" s="178" t="s">
        <v>30</v>
      </c>
      <c r="E134" s="178" t="s">
        <v>30</v>
      </c>
      <c r="F134" s="179"/>
      <c r="G134" s="179"/>
      <c r="H134" s="208"/>
      <c r="I134" s="179"/>
      <c r="J134" s="178"/>
      <c r="K134" s="180">
        <f>K135</f>
        <v>50</v>
      </c>
    </row>
    <row r="135" spans="1:14" ht="45" x14ac:dyDescent="0.25">
      <c r="A135" s="31"/>
      <c r="B135" s="198" t="s">
        <v>170</v>
      </c>
      <c r="C135" s="184">
        <v>992</v>
      </c>
      <c r="D135" s="185" t="s">
        <v>30</v>
      </c>
      <c r="E135" s="185" t="s">
        <v>30</v>
      </c>
      <c r="F135" s="208" t="s">
        <v>98</v>
      </c>
      <c r="G135" s="208" t="s">
        <v>65</v>
      </c>
      <c r="H135" s="208" t="s">
        <v>24</v>
      </c>
      <c r="I135" s="208" t="s">
        <v>133</v>
      </c>
      <c r="J135" s="185"/>
      <c r="K135" s="176">
        <f>K136</f>
        <v>50</v>
      </c>
    </row>
    <row r="136" spans="1:14" ht="18" customHeight="1" x14ac:dyDescent="0.25">
      <c r="A136" s="31"/>
      <c r="B136" s="198" t="s">
        <v>51</v>
      </c>
      <c r="C136" s="184">
        <v>992</v>
      </c>
      <c r="D136" s="185" t="s">
        <v>30</v>
      </c>
      <c r="E136" s="185" t="s">
        <v>30</v>
      </c>
      <c r="F136" s="208" t="s">
        <v>98</v>
      </c>
      <c r="G136" s="208" t="s">
        <v>74</v>
      </c>
      <c r="H136" s="208" t="s">
        <v>23</v>
      </c>
      <c r="I136" s="208" t="s">
        <v>133</v>
      </c>
      <c r="J136" s="185"/>
      <c r="K136" s="176">
        <f>K137</f>
        <v>50</v>
      </c>
    </row>
    <row r="137" spans="1:14" ht="19.5" customHeight="1" x14ac:dyDescent="0.25">
      <c r="A137" s="31"/>
      <c r="B137" s="198"/>
      <c r="C137" s="184">
        <v>992</v>
      </c>
      <c r="D137" s="185" t="s">
        <v>30</v>
      </c>
      <c r="E137" s="185" t="s">
        <v>30</v>
      </c>
      <c r="F137" s="208" t="s">
        <v>98</v>
      </c>
      <c r="G137" s="208" t="s">
        <v>74</v>
      </c>
      <c r="H137" s="208" t="s">
        <v>23</v>
      </c>
      <c r="I137" s="208" t="s">
        <v>139</v>
      </c>
      <c r="J137" s="185"/>
      <c r="K137" s="176">
        <f>K138</f>
        <v>50</v>
      </c>
    </row>
    <row r="138" spans="1:14" ht="31.5" customHeight="1" x14ac:dyDescent="0.25">
      <c r="A138" s="31"/>
      <c r="B138" s="196" t="s">
        <v>79</v>
      </c>
      <c r="C138" s="184">
        <v>992</v>
      </c>
      <c r="D138" s="185" t="s">
        <v>30</v>
      </c>
      <c r="E138" s="185" t="s">
        <v>30</v>
      </c>
      <c r="F138" s="208" t="s">
        <v>98</v>
      </c>
      <c r="G138" s="208" t="s">
        <v>74</v>
      </c>
      <c r="H138" s="208" t="s">
        <v>23</v>
      </c>
      <c r="I138" s="208" t="s">
        <v>139</v>
      </c>
      <c r="J138" s="185" t="s">
        <v>80</v>
      </c>
      <c r="K138" s="176">
        <v>50</v>
      </c>
      <c r="L138" s="270"/>
    </row>
    <row r="139" spans="1:14" s="51" customFormat="1" ht="14.25" x14ac:dyDescent="0.2">
      <c r="A139" s="47"/>
      <c r="B139" s="197" t="s">
        <v>19</v>
      </c>
      <c r="C139" s="177">
        <v>992</v>
      </c>
      <c r="D139" s="178" t="s">
        <v>32</v>
      </c>
      <c r="E139" s="178" t="s">
        <v>24</v>
      </c>
      <c r="F139" s="179"/>
      <c r="G139" s="179"/>
      <c r="H139" s="179"/>
      <c r="I139" s="179"/>
      <c r="J139" s="178"/>
      <c r="K139" s="180">
        <f>K140</f>
        <v>5661.1</v>
      </c>
      <c r="L139" s="168"/>
      <c r="M139" s="121"/>
      <c r="N139" s="121"/>
    </row>
    <row r="140" spans="1:14" x14ac:dyDescent="0.25">
      <c r="A140" s="31"/>
      <c r="B140" s="197" t="s">
        <v>20</v>
      </c>
      <c r="C140" s="177">
        <v>992</v>
      </c>
      <c r="D140" s="178" t="s">
        <v>32</v>
      </c>
      <c r="E140" s="178" t="s">
        <v>23</v>
      </c>
      <c r="F140" s="179"/>
      <c r="G140" s="179"/>
      <c r="H140" s="179"/>
      <c r="I140" s="179"/>
      <c r="J140" s="178"/>
      <c r="K140" s="180">
        <f>K141</f>
        <v>5661.1</v>
      </c>
      <c r="L140" s="123"/>
    </row>
    <row r="141" spans="1:14" ht="54.75" customHeight="1" x14ac:dyDescent="0.25">
      <c r="A141" s="31"/>
      <c r="B141" s="198" t="s">
        <v>171</v>
      </c>
      <c r="C141" s="184">
        <v>992</v>
      </c>
      <c r="D141" s="185" t="s">
        <v>32</v>
      </c>
      <c r="E141" s="185" t="s">
        <v>23</v>
      </c>
      <c r="F141" s="208" t="s">
        <v>29</v>
      </c>
      <c r="G141" s="208" t="s">
        <v>65</v>
      </c>
      <c r="H141" s="208" t="s">
        <v>24</v>
      </c>
      <c r="I141" s="208" t="s">
        <v>133</v>
      </c>
      <c r="J141" s="185"/>
      <c r="K141" s="176">
        <f>K142</f>
        <v>5661.1</v>
      </c>
      <c r="L141" s="123"/>
    </row>
    <row r="142" spans="1:14" ht="18" customHeight="1" x14ac:dyDescent="0.25">
      <c r="A142" s="31"/>
      <c r="B142" s="198" t="s">
        <v>112</v>
      </c>
      <c r="C142" s="184">
        <v>992</v>
      </c>
      <c r="D142" s="185" t="s">
        <v>32</v>
      </c>
      <c r="E142" s="185" t="s">
        <v>23</v>
      </c>
      <c r="F142" s="208" t="s">
        <v>29</v>
      </c>
      <c r="G142" s="208" t="s">
        <v>74</v>
      </c>
      <c r="H142" s="208" t="s">
        <v>24</v>
      </c>
      <c r="I142" s="208" t="s">
        <v>133</v>
      </c>
      <c r="J142" s="185"/>
      <c r="K142" s="176">
        <f>K143+K147+K146</f>
        <v>5661.1</v>
      </c>
      <c r="L142" s="123"/>
    </row>
    <row r="143" spans="1:14" ht="18" customHeight="1" x14ac:dyDescent="0.25">
      <c r="A143" s="31"/>
      <c r="B143" s="198"/>
      <c r="C143" s="259">
        <v>992</v>
      </c>
      <c r="D143" s="260" t="s">
        <v>32</v>
      </c>
      <c r="E143" s="260" t="s">
        <v>23</v>
      </c>
      <c r="F143" s="205" t="s">
        <v>29</v>
      </c>
      <c r="G143" s="205" t="s">
        <v>74</v>
      </c>
      <c r="H143" s="265" t="s">
        <v>31</v>
      </c>
      <c r="I143" s="266" t="s">
        <v>133</v>
      </c>
      <c r="J143" s="185"/>
      <c r="K143" s="176">
        <f>K144</f>
        <v>5408.1</v>
      </c>
      <c r="L143" s="123"/>
    </row>
    <row r="144" spans="1:14" ht="95.25" customHeight="1" x14ac:dyDescent="0.25">
      <c r="A144" s="257"/>
      <c r="B144" s="258" t="s">
        <v>191</v>
      </c>
      <c r="C144" s="259">
        <v>992</v>
      </c>
      <c r="D144" s="260" t="s">
        <v>32</v>
      </c>
      <c r="E144" s="260" t="s">
        <v>23</v>
      </c>
      <c r="F144" s="205" t="s">
        <v>29</v>
      </c>
      <c r="G144" s="205" t="s">
        <v>74</v>
      </c>
      <c r="H144" s="265" t="s">
        <v>31</v>
      </c>
      <c r="I144" s="205" t="s">
        <v>135</v>
      </c>
      <c r="J144" s="260"/>
      <c r="K144" s="261">
        <f>K145</f>
        <v>5408.1</v>
      </c>
      <c r="L144" s="123"/>
    </row>
    <row r="145" spans="1:14" ht="47.25" customHeight="1" x14ac:dyDescent="0.25">
      <c r="A145" s="262"/>
      <c r="B145" s="291" t="s">
        <v>160</v>
      </c>
      <c r="C145" s="259">
        <v>992</v>
      </c>
      <c r="D145" s="260" t="s">
        <v>32</v>
      </c>
      <c r="E145" s="260" t="s">
        <v>23</v>
      </c>
      <c r="F145" s="205" t="s">
        <v>29</v>
      </c>
      <c r="G145" s="205" t="s">
        <v>74</v>
      </c>
      <c r="H145" s="205" t="s">
        <v>26</v>
      </c>
      <c r="I145" s="265" t="s">
        <v>135</v>
      </c>
      <c r="J145" s="260" t="s">
        <v>111</v>
      </c>
      <c r="K145" s="261">
        <v>5408.1</v>
      </c>
      <c r="L145" s="270"/>
    </row>
    <row r="146" spans="1:14" ht="30" customHeight="1" x14ac:dyDescent="0.25">
      <c r="A146" s="262"/>
      <c r="B146" s="297" t="s">
        <v>309</v>
      </c>
      <c r="C146" s="259">
        <v>992</v>
      </c>
      <c r="D146" s="292" t="s">
        <v>32</v>
      </c>
      <c r="E146" s="292" t="s">
        <v>23</v>
      </c>
      <c r="F146" s="293" t="s">
        <v>308</v>
      </c>
      <c r="G146" s="294" t="s">
        <v>74</v>
      </c>
      <c r="H146" s="295" t="s">
        <v>31</v>
      </c>
      <c r="I146" s="296" t="s">
        <v>310</v>
      </c>
      <c r="J146" s="292" t="s">
        <v>111</v>
      </c>
      <c r="K146" s="261">
        <v>150</v>
      </c>
      <c r="L146" s="270"/>
    </row>
    <row r="147" spans="1:14" ht="19.5" customHeight="1" x14ac:dyDescent="0.25">
      <c r="A147" s="31"/>
      <c r="B147" s="196" t="s">
        <v>113</v>
      </c>
      <c r="C147" s="184">
        <v>992</v>
      </c>
      <c r="D147" s="185" t="s">
        <v>32</v>
      </c>
      <c r="E147" s="185" t="s">
        <v>23</v>
      </c>
      <c r="F147" s="208" t="s">
        <v>29</v>
      </c>
      <c r="G147" s="208" t="s">
        <v>74</v>
      </c>
      <c r="H147" s="208" t="s">
        <v>32</v>
      </c>
      <c r="I147" s="208" t="s">
        <v>133</v>
      </c>
      <c r="J147" s="185"/>
      <c r="K147" s="176">
        <f>K148</f>
        <v>103</v>
      </c>
    </row>
    <row r="148" spans="1:14" ht="30" x14ac:dyDescent="0.25">
      <c r="A148" s="31"/>
      <c r="B148" s="196" t="s">
        <v>192</v>
      </c>
      <c r="C148" s="184">
        <v>992</v>
      </c>
      <c r="D148" s="185" t="s">
        <v>32</v>
      </c>
      <c r="E148" s="185" t="s">
        <v>23</v>
      </c>
      <c r="F148" s="208" t="s">
        <v>29</v>
      </c>
      <c r="G148" s="208" t="s">
        <v>74</v>
      </c>
      <c r="H148" s="208" t="s">
        <v>32</v>
      </c>
      <c r="I148" s="208" t="s">
        <v>137</v>
      </c>
      <c r="J148" s="185"/>
      <c r="K148" s="176">
        <f>K149</f>
        <v>103</v>
      </c>
    </row>
    <row r="149" spans="1:14" ht="30" x14ac:dyDescent="0.25">
      <c r="A149" s="31"/>
      <c r="B149" s="330" t="s">
        <v>79</v>
      </c>
      <c r="C149" s="333">
        <v>992</v>
      </c>
      <c r="D149" s="310" t="s">
        <v>32</v>
      </c>
      <c r="E149" s="310" t="s">
        <v>23</v>
      </c>
      <c r="F149" s="334" t="s">
        <v>29</v>
      </c>
      <c r="G149" s="334" t="s">
        <v>74</v>
      </c>
      <c r="H149" s="334" t="s">
        <v>32</v>
      </c>
      <c r="I149" s="334" t="s">
        <v>137</v>
      </c>
      <c r="J149" s="310" t="s">
        <v>80</v>
      </c>
      <c r="K149" s="311">
        <v>103</v>
      </c>
      <c r="L149" s="302">
        <v>3</v>
      </c>
    </row>
    <row r="150" spans="1:14" s="51" customFormat="1" ht="21" customHeight="1" x14ac:dyDescent="0.25">
      <c r="A150" s="47"/>
      <c r="B150" s="197" t="s">
        <v>39</v>
      </c>
      <c r="C150" s="177">
        <v>992</v>
      </c>
      <c r="D150" s="178">
        <v>10</v>
      </c>
      <c r="E150" s="178" t="s">
        <v>24</v>
      </c>
      <c r="F150" s="179"/>
      <c r="G150" s="179"/>
      <c r="H150" s="208"/>
      <c r="I150" s="179"/>
      <c r="J150" s="178"/>
      <c r="K150" s="180">
        <f>K151+K156</f>
        <v>410</v>
      </c>
      <c r="L150" s="120"/>
      <c r="M150" s="121"/>
      <c r="N150" s="121"/>
    </row>
    <row r="151" spans="1:14" ht="21" customHeight="1" x14ac:dyDescent="0.25">
      <c r="A151" s="31"/>
      <c r="B151" s="263" t="s">
        <v>40</v>
      </c>
      <c r="C151" s="177">
        <v>992</v>
      </c>
      <c r="D151" s="178">
        <v>10</v>
      </c>
      <c r="E151" s="178" t="s">
        <v>23</v>
      </c>
      <c r="F151" s="179"/>
      <c r="G151" s="179"/>
      <c r="H151" s="208"/>
      <c r="I151" s="179"/>
      <c r="J151" s="178"/>
      <c r="K151" s="180">
        <f>K152</f>
        <v>370</v>
      </c>
    </row>
    <row r="152" spans="1:14" ht="21" customHeight="1" x14ac:dyDescent="0.25">
      <c r="A152" s="31"/>
      <c r="B152" s="196" t="s">
        <v>57</v>
      </c>
      <c r="C152" s="184">
        <v>992</v>
      </c>
      <c r="D152" s="185">
        <v>10</v>
      </c>
      <c r="E152" s="185" t="s">
        <v>23</v>
      </c>
      <c r="F152" s="208" t="s">
        <v>78</v>
      </c>
      <c r="G152" s="208" t="s">
        <v>65</v>
      </c>
      <c r="H152" s="208" t="s">
        <v>24</v>
      </c>
      <c r="I152" s="208" t="s">
        <v>133</v>
      </c>
      <c r="J152" s="185"/>
      <c r="K152" s="176">
        <f>K153</f>
        <v>370</v>
      </c>
    </row>
    <row r="153" spans="1:14" ht="30" x14ac:dyDescent="0.25">
      <c r="A153" s="31"/>
      <c r="B153" s="196" t="s">
        <v>50</v>
      </c>
      <c r="C153" s="184">
        <v>992</v>
      </c>
      <c r="D153" s="185">
        <v>10</v>
      </c>
      <c r="E153" s="185" t="s">
        <v>23</v>
      </c>
      <c r="F153" s="208" t="s">
        <v>78</v>
      </c>
      <c r="G153" s="208" t="s">
        <v>89</v>
      </c>
      <c r="H153" s="208" t="s">
        <v>24</v>
      </c>
      <c r="I153" s="208" t="s">
        <v>133</v>
      </c>
      <c r="J153" s="185"/>
      <c r="K153" s="176">
        <f>K154</f>
        <v>370</v>
      </c>
    </row>
    <row r="154" spans="1:14" ht="19.5" customHeight="1" x14ac:dyDescent="0.25">
      <c r="A154" s="31"/>
      <c r="B154" s="196" t="s">
        <v>114</v>
      </c>
      <c r="C154" s="184">
        <v>992</v>
      </c>
      <c r="D154" s="185">
        <v>10</v>
      </c>
      <c r="E154" s="185" t="s">
        <v>23</v>
      </c>
      <c r="F154" s="208" t="s">
        <v>78</v>
      </c>
      <c r="G154" s="208" t="s">
        <v>89</v>
      </c>
      <c r="H154" s="208" t="s">
        <v>24</v>
      </c>
      <c r="I154" s="208" t="s">
        <v>152</v>
      </c>
      <c r="J154" s="185"/>
      <c r="K154" s="176">
        <f>K155</f>
        <v>370</v>
      </c>
    </row>
    <row r="155" spans="1:14" ht="30" x14ac:dyDescent="0.25">
      <c r="A155" s="31"/>
      <c r="B155" s="196" t="s">
        <v>115</v>
      </c>
      <c r="C155" s="184">
        <v>992</v>
      </c>
      <c r="D155" s="185">
        <v>10</v>
      </c>
      <c r="E155" s="185" t="s">
        <v>23</v>
      </c>
      <c r="F155" s="208" t="s">
        <v>78</v>
      </c>
      <c r="G155" s="208" t="s">
        <v>89</v>
      </c>
      <c r="H155" s="208" t="s">
        <v>24</v>
      </c>
      <c r="I155" s="208" t="s">
        <v>152</v>
      </c>
      <c r="J155" s="185" t="s">
        <v>116</v>
      </c>
      <c r="K155" s="176">
        <v>370</v>
      </c>
    </row>
    <row r="156" spans="1:14" s="51" customFormat="1" ht="24" customHeight="1" x14ac:dyDescent="0.2">
      <c r="A156" s="47"/>
      <c r="B156" s="197" t="s">
        <v>117</v>
      </c>
      <c r="C156" s="177">
        <v>992</v>
      </c>
      <c r="D156" s="178" t="s">
        <v>98</v>
      </c>
      <c r="E156" s="178" t="s">
        <v>27</v>
      </c>
      <c r="F156" s="179"/>
      <c r="G156" s="179"/>
      <c r="H156" s="179"/>
      <c r="I156" s="179"/>
      <c r="J156" s="178"/>
      <c r="K156" s="180">
        <f>K157</f>
        <v>40</v>
      </c>
      <c r="L156" s="120"/>
      <c r="M156" s="121"/>
      <c r="N156" s="121"/>
    </row>
    <row r="157" spans="1:14" ht="57" customHeight="1" x14ac:dyDescent="0.25">
      <c r="A157" s="31"/>
      <c r="B157" s="198" t="s">
        <v>172</v>
      </c>
      <c r="C157" s="184">
        <v>992</v>
      </c>
      <c r="D157" s="185" t="s">
        <v>98</v>
      </c>
      <c r="E157" s="185" t="s">
        <v>27</v>
      </c>
      <c r="F157" s="208" t="s">
        <v>41</v>
      </c>
      <c r="G157" s="208" t="s">
        <v>65</v>
      </c>
      <c r="H157" s="208" t="s">
        <v>24</v>
      </c>
      <c r="I157" s="208" t="s">
        <v>133</v>
      </c>
      <c r="J157" s="185"/>
      <c r="K157" s="176">
        <f>K158</f>
        <v>40</v>
      </c>
    </row>
    <row r="158" spans="1:14" ht="29.25" customHeight="1" x14ac:dyDescent="0.25">
      <c r="A158" s="31"/>
      <c r="B158" s="198" t="s">
        <v>173</v>
      </c>
      <c r="C158" s="184">
        <v>992</v>
      </c>
      <c r="D158" s="185" t="s">
        <v>98</v>
      </c>
      <c r="E158" s="185" t="s">
        <v>27</v>
      </c>
      <c r="F158" s="208" t="s">
        <v>41</v>
      </c>
      <c r="G158" s="208" t="s">
        <v>74</v>
      </c>
      <c r="H158" s="208" t="s">
        <v>24</v>
      </c>
      <c r="I158" s="208" t="s">
        <v>133</v>
      </c>
      <c r="J158" s="185"/>
      <c r="K158" s="176">
        <f>K159</f>
        <v>40</v>
      </c>
    </row>
    <row r="159" spans="1:14" ht="31.5" customHeight="1" x14ac:dyDescent="0.25">
      <c r="A159" s="31"/>
      <c r="B159" s="198" t="s">
        <v>173</v>
      </c>
      <c r="C159" s="184">
        <v>992</v>
      </c>
      <c r="D159" s="185" t="s">
        <v>98</v>
      </c>
      <c r="E159" s="185" t="s">
        <v>27</v>
      </c>
      <c r="F159" s="208" t="s">
        <v>41</v>
      </c>
      <c r="G159" s="208" t="s">
        <v>74</v>
      </c>
      <c r="H159" s="208" t="s">
        <v>24</v>
      </c>
      <c r="I159" s="208" t="s">
        <v>161</v>
      </c>
      <c r="J159" s="185"/>
      <c r="K159" s="176">
        <f>K160</f>
        <v>40</v>
      </c>
    </row>
    <row r="160" spans="1:14" ht="28.5" customHeight="1" x14ac:dyDescent="0.25">
      <c r="A160" s="31"/>
      <c r="B160" s="198" t="s">
        <v>81</v>
      </c>
      <c r="C160" s="184">
        <v>992</v>
      </c>
      <c r="D160" s="185" t="s">
        <v>98</v>
      </c>
      <c r="E160" s="185" t="s">
        <v>27</v>
      </c>
      <c r="F160" s="208" t="s">
        <v>41</v>
      </c>
      <c r="G160" s="208" t="s">
        <v>74</v>
      </c>
      <c r="H160" s="208" t="s">
        <v>24</v>
      </c>
      <c r="I160" s="208" t="s">
        <v>161</v>
      </c>
      <c r="J160" s="185" t="s">
        <v>111</v>
      </c>
      <c r="K160" s="176">
        <f>40</f>
        <v>40</v>
      </c>
    </row>
    <row r="161" spans="1:14" s="51" customFormat="1" ht="18" customHeight="1" x14ac:dyDescent="0.25">
      <c r="A161" s="47"/>
      <c r="B161" s="197" t="s">
        <v>241</v>
      </c>
      <c r="C161" s="177">
        <v>992</v>
      </c>
      <c r="D161" s="178">
        <v>11</v>
      </c>
      <c r="E161" s="178" t="s">
        <v>24</v>
      </c>
      <c r="F161" s="179"/>
      <c r="G161" s="179"/>
      <c r="H161" s="208"/>
      <c r="I161" s="179"/>
      <c r="J161" s="178"/>
      <c r="K161" s="180">
        <f>K162</f>
        <v>400</v>
      </c>
      <c r="L161" s="120"/>
      <c r="M161" s="121"/>
      <c r="N161" s="121"/>
    </row>
    <row r="162" spans="1:14" ht="19.5" customHeight="1" x14ac:dyDescent="0.25">
      <c r="A162" s="31"/>
      <c r="B162" s="197" t="s">
        <v>44</v>
      </c>
      <c r="C162" s="177">
        <v>992</v>
      </c>
      <c r="D162" s="178">
        <v>11</v>
      </c>
      <c r="E162" s="178" t="s">
        <v>25</v>
      </c>
      <c r="F162" s="208"/>
      <c r="G162" s="208"/>
      <c r="H162" s="208"/>
      <c r="I162" s="208"/>
      <c r="J162" s="178"/>
      <c r="K162" s="180">
        <f>K163</f>
        <v>400</v>
      </c>
    </row>
    <row r="163" spans="1:14" ht="60" x14ac:dyDescent="0.25">
      <c r="A163" s="31"/>
      <c r="B163" s="198" t="s">
        <v>121</v>
      </c>
      <c r="C163" s="184">
        <v>992</v>
      </c>
      <c r="D163" s="185">
        <v>11</v>
      </c>
      <c r="E163" s="185" t="s">
        <v>25</v>
      </c>
      <c r="F163" s="208" t="s">
        <v>32</v>
      </c>
      <c r="G163" s="208" t="s">
        <v>65</v>
      </c>
      <c r="H163" s="208" t="s">
        <v>24</v>
      </c>
      <c r="I163" s="208" t="s">
        <v>133</v>
      </c>
      <c r="J163" s="185"/>
      <c r="K163" s="176">
        <f>K164</f>
        <v>400</v>
      </c>
    </row>
    <row r="164" spans="1:14" ht="32.25" customHeight="1" x14ac:dyDescent="0.25">
      <c r="A164" s="31"/>
      <c r="B164" s="198" t="s">
        <v>243</v>
      </c>
      <c r="C164" s="184">
        <v>992</v>
      </c>
      <c r="D164" s="185" t="s">
        <v>43</v>
      </c>
      <c r="E164" s="185" t="s">
        <v>25</v>
      </c>
      <c r="F164" s="208" t="s">
        <v>32</v>
      </c>
      <c r="G164" s="208" t="s">
        <v>74</v>
      </c>
      <c r="H164" s="208" t="s">
        <v>24</v>
      </c>
      <c r="I164" s="208" t="s">
        <v>133</v>
      </c>
      <c r="J164" s="185"/>
      <c r="K164" s="176">
        <f>K165</f>
        <v>400</v>
      </c>
    </row>
    <row r="165" spans="1:14" ht="33" customHeight="1" x14ac:dyDescent="0.25">
      <c r="A165" s="31"/>
      <c r="B165" s="196" t="s">
        <v>118</v>
      </c>
      <c r="C165" s="184">
        <v>992</v>
      </c>
      <c r="D165" s="185" t="s">
        <v>43</v>
      </c>
      <c r="E165" s="185" t="s">
        <v>25</v>
      </c>
      <c r="F165" s="208" t="s">
        <v>32</v>
      </c>
      <c r="G165" s="208" t="s">
        <v>74</v>
      </c>
      <c r="H165" s="208" t="s">
        <v>27</v>
      </c>
      <c r="I165" s="208" t="s">
        <v>138</v>
      </c>
      <c r="J165" s="185"/>
      <c r="K165" s="176">
        <f>K166+K167</f>
        <v>400</v>
      </c>
    </row>
    <row r="166" spans="1:14" ht="81" customHeight="1" x14ac:dyDescent="0.25">
      <c r="A166" s="31"/>
      <c r="B166" s="196" t="s">
        <v>75</v>
      </c>
      <c r="C166" s="184">
        <v>992</v>
      </c>
      <c r="D166" s="185" t="s">
        <v>43</v>
      </c>
      <c r="E166" s="185" t="s">
        <v>25</v>
      </c>
      <c r="F166" s="208" t="s">
        <v>32</v>
      </c>
      <c r="G166" s="208" t="s">
        <v>74</v>
      </c>
      <c r="H166" s="208" t="s">
        <v>27</v>
      </c>
      <c r="I166" s="208" t="s">
        <v>138</v>
      </c>
      <c r="J166" s="185" t="s">
        <v>76</v>
      </c>
      <c r="K166" s="176">
        <v>370</v>
      </c>
    </row>
    <row r="167" spans="1:14" ht="33" customHeight="1" x14ac:dyDescent="0.25">
      <c r="A167" s="31"/>
      <c r="B167" s="196" t="s">
        <v>79</v>
      </c>
      <c r="C167" s="184">
        <v>992</v>
      </c>
      <c r="D167" s="185" t="s">
        <v>43</v>
      </c>
      <c r="E167" s="185" t="s">
        <v>25</v>
      </c>
      <c r="F167" s="208" t="s">
        <v>32</v>
      </c>
      <c r="G167" s="208" t="s">
        <v>74</v>
      </c>
      <c r="H167" s="208" t="s">
        <v>27</v>
      </c>
      <c r="I167" s="208" t="s">
        <v>138</v>
      </c>
      <c r="J167" s="185" t="s">
        <v>80</v>
      </c>
      <c r="K167" s="176">
        <v>30</v>
      </c>
    </row>
    <row r="168" spans="1:14" s="51" customFormat="1" ht="21" customHeight="1" x14ac:dyDescent="0.2">
      <c r="A168" s="47"/>
      <c r="B168" s="197" t="s">
        <v>45</v>
      </c>
      <c r="C168" s="177">
        <v>992</v>
      </c>
      <c r="D168" s="178" t="s">
        <v>41</v>
      </c>
      <c r="E168" s="178" t="s">
        <v>24</v>
      </c>
      <c r="F168" s="179"/>
      <c r="G168" s="179"/>
      <c r="H168" s="179"/>
      <c r="I168" s="179"/>
      <c r="J168" s="178"/>
      <c r="K168" s="180">
        <f>K169</f>
        <v>100</v>
      </c>
      <c r="L168" s="120"/>
      <c r="M168" s="121"/>
      <c r="N168" s="121"/>
    </row>
    <row r="169" spans="1:14" ht="21.75" customHeight="1" x14ac:dyDescent="0.25">
      <c r="A169" s="31"/>
      <c r="B169" s="197" t="s">
        <v>46</v>
      </c>
      <c r="C169" s="177">
        <v>992</v>
      </c>
      <c r="D169" s="178" t="s">
        <v>41</v>
      </c>
      <c r="E169" s="178" t="s">
        <v>25</v>
      </c>
      <c r="F169" s="179"/>
      <c r="G169" s="179"/>
      <c r="H169" s="179"/>
      <c r="I169" s="179"/>
      <c r="J169" s="178"/>
      <c r="K169" s="180">
        <f>K170</f>
        <v>100</v>
      </c>
    </row>
    <row r="170" spans="1:14" ht="60" x14ac:dyDescent="0.25">
      <c r="A170" s="31"/>
      <c r="B170" s="196" t="s">
        <v>120</v>
      </c>
      <c r="C170" s="184">
        <v>992</v>
      </c>
      <c r="D170" s="185" t="s">
        <v>41</v>
      </c>
      <c r="E170" s="185" t="s">
        <v>25</v>
      </c>
      <c r="F170" s="208" t="s">
        <v>99</v>
      </c>
      <c r="G170" s="208" t="s">
        <v>65</v>
      </c>
      <c r="H170" s="208" t="s">
        <v>24</v>
      </c>
      <c r="I170" s="208" t="s">
        <v>133</v>
      </c>
      <c r="J170" s="185"/>
      <c r="K170" s="176">
        <f>K171</f>
        <v>100</v>
      </c>
    </row>
    <row r="171" spans="1:14" ht="30" customHeight="1" x14ac:dyDescent="0.25">
      <c r="A171" s="31"/>
      <c r="B171" s="198" t="s">
        <v>119</v>
      </c>
      <c r="C171" s="184">
        <v>992</v>
      </c>
      <c r="D171" s="185" t="s">
        <v>41</v>
      </c>
      <c r="E171" s="185" t="s">
        <v>25</v>
      </c>
      <c r="F171" s="208" t="s">
        <v>99</v>
      </c>
      <c r="G171" s="208" t="s">
        <v>74</v>
      </c>
      <c r="H171" s="208" t="s">
        <v>24</v>
      </c>
      <c r="I171" s="208" t="s">
        <v>133</v>
      </c>
      <c r="J171" s="185"/>
      <c r="K171" s="176">
        <f>K172</f>
        <v>100</v>
      </c>
    </row>
    <row r="172" spans="1:14" ht="33" customHeight="1" x14ac:dyDescent="0.25">
      <c r="A172" s="31"/>
      <c r="B172" s="196" t="s">
        <v>56</v>
      </c>
      <c r="C172" s="184">
        <v>992</v>
      </c>
      <c r="D172" s="185" t="s">
        <v>41</v>
      </c>
      <c r="E172" s="185" t="s">
        <v>25</v>
      </c>
      <c r="F172" s="208" t="s">
        <v>99</v>
      </c>
      <c r="G172" s="208" t="s">
        <v>74</v>
      </c>
      <c r="H172" s="208" t="s">
        <v>24</v>
      </c>
      <c r="I172" s="208" t="s">
        <v>141</v>
      </c>
      <c r="J172" s="185"/>
      <c r="K172" s="176">
        <f>K173</f>
        <v>100</v>
      </c>
    </row>
    <row r="173" spans="1:14" ht="30" x14ac:dyDescent="0.25">
      <c r="A173" s="31"/>
      <c r="B173" s="196" t="s">
        <v>79</v>
      </c>
      <c r="C173" s="184">
        <v>992</v>
      </c>
      <c r="D173" s="185" t="s">
        <v>41</v>
      </c>
      <c r="E173" s="185" t="s">
        <v>25</v>
      </c>
      <c r="F173" s="208" t="s">
        <v>99</v>
      </c>
      <c r="G173" s="208" t="s">
        <v>74</v>
      </c>
      <c r="H173" s="208" t="s">
        <v>24</v>
      </c>
      <c r="I173" s="208" t="s">
        <v>141</v>
      </c>
      <c r="J173" s="185" t="s">
        <v>80</v>
      </c>
      <c r="K173" s="176">
        <v>100</v>
      </c>
    </row>
    <row r="174" spans="1:14" ht="29.25" x14ac:dyDescent="0.25">
      <c r="A174" s="67"/>
      <c r="B174" s="335" t="s">
        <v>320</v>
      </c>
      <c r="C174" s="336">
        <v>992</v>
      </c>
      <c r="D174" s="337" t="s">
        <v>42</v>
      </c>
      <c r="E174" s="338" t="s">
        <v>23</v>
      </c>
      <c r="F174" s="339"/>
      <c r="G174" s="340"/>
      <c r="H174" s="340"/>
      <c r="I174" s="341"/>
      <c r="J174" s="185"/>
      <c r="K174" s="180">
        <f>K175</f>
        <v>1</v>
      </c>
      <c r="L174" s="270"/>
    </row>
    <row r="175" spans="1:14" ht="30" x14ac:dyDescent="0.25">
      <c r="A175" s="67"/>
      <c r="B175" s="342" t="s">
        <v>320</v>
      </c>
      <c r="C175" s="343">
        <v>992</v>
      </c>
      <c r="D175" s="344" t="s">
        <v>42</v>
      </c>
      <c r="E175" s="185" t="s">
        <v>23</v>
      </c>
      <c r="F175" s="339"/>
      <c r="G175" s="340"/>
      <c r="H175" s="340"/>
      <c r="I175" s="341"/>
      <c r="J175" s="185"/>
      <c r="K175" s="176">
        <f>K176</f>
        <v>1</v>
      </c>
    </row>
    <row r="176" spans="1:14" x14ac:dyDescent="0.25">
      <c r="A176" s="67"/>
      <c r="B176" s="345" t="s">
        <v>313</v>
      </c>
      <c r="C176" s="343">
        <v>992</v>
      </c>
      <c r="D176" s="344" t="s">
        <v>42</v>
      </c>
      <c r="E176" s="185" t="s">
        <v>23</v>
      </c>
      <c r="F176" s="339" t="s">
        <v>314</v>
      </c>
      <c r="G176" s="340" t="s">
        <v>65</v>
      </c>
      <c r="H176" s="340" t="s">
        <v>24</v>
      </c>
      <c r="I176" s="341" t="s">
        <v>133</v>
      </c>
      <c r="J176" s="185"/>
      <c r="K176" s="176">
        <v>1</v>
      </c>
    </row>
    <row r="177" spans="1:11" ht="45" x14ac:dyDescent="0.25">
      <c r="A177" s="67"/>
      <c r="B177" s="346" t="s">
        <v>315</v>
      </c>
      <c r="C177" s="343">
        <v>992</v>
      </c>
      <c r="D177" s="344" t="s">
        <v>42</v>
      </c>
      <c r="E177" s="185" t="s">
        <v>23</v>
      </c>
      <c r="F177" s="347" t="s">
        <v>314</v>
      </c>
      <c r="G177" s="348" t="s">
        <v>67</v>
      </c>
      <c r="H177" s="348" t="s">
        <v>24</v>
      </c>
      <c r="I177" s="349" t="s">
        <v>133</v>
      </c>
      <c r="J177" s="185"/>
      <c r="K177" s="176">
        <v>1</v>
      </c>
    </row>
    <row r="178" spans="1:11" x14ac:dyDescent="0.25">
      <c r="A178" s="67"/>
      <c r="B178" s="345" t="s">
        <v>316</v>
      </c>
      <c r="C178" s="343">
        <v>992</v>
      </c>
      <c r="D178" s="344" t="s">
        <v>42</v>
      </c>
      <c r="E178" s="185" t="s">
        <v>23</v>
      </c>
      <c r="F178" s="347" t="s">
        <v>314</v>
      </c>
      <c r="G178" s="348" t="s">
        <v>67</v>
      </c>
      <c r="H178" s="348" t="s">
        <v>24</v>
      </c>
      <c r="I178" s="349" t="s">
        <v>317</v>
      </c>
      <c r="J178" s="185"/>
      <c r="K178" s="176">
        <v>1</v>
      </c>
    </row>
    <row r="179" spans="1:11" x14ac:dyDescent="0.25">
      <c r="A179" s="67"/>
      <c r="B179" s="346" t="s">
        <v>318</v>
      </c>
      <c r="C179" s="350">
        <v>992</v>
      </c>
      <c r="D179" s="351" t="s">
        <v>42</v>
      </c>
      <c r="E179" s="185" t="s">
        <v>23</v>
      </c>
      <c r="F179" s="339" t="s">
        <v>314</v>
      </c>
      <c r="G179" s="340" t="s">
        <v>67</v>
      </c>
      <c r="H179" s="340" t="s">
        <v>24</v>
      </c>
      <c r="I179" s="341" t="s">
        <v>317</v>
      </c>
      <c r="J179" s="185" t="s">
        <v>319</v>
      </c>
      <c r="K179" s="176">
        <v>1</v>
      </c>
    </row>
    <row r="180" spans="1:11" x14ac:dyDescent="0.25">
      <c r="A180" s="67"/>
      <c r="B180" s="307"/>
      <c r="C180" s="308"/>
      <c r="D180" s="266"/>
      <c r="E180" s="266"/>
      <c r="F180" s="266"/>
      <c r="G180" s="266"/>
      <c r="H180" s="266"/>
      <c r="I180" s="266"/>
      <c r="J180" s="266"/>
      <c r="K180" s="309"/>
    </row>
    <row r="181" spans="1:11" x14ac:dyDescent="0.25">
      <c r="A181" s="67"/>
      <c r="B181" s="307"/>
      <c r="C181" s="69"/>
      <c r="D181" s="59"/>
      <c r="E181" s="59"/>
      <c r="F181" s="59"/>
      <c r="G181" s="59"/>
      <c r="H181" s="59"/>
      <c r="I181" s="59"/>
      <c r="J181" s="59"/>
      <c r="K181" s="70"/>
    </row>
    <row r="182" spans="1:11" ht="18.75" x14ac:dyDescent="0.3">
      <c r="B182" s="68"/>
      <c r="C182" s="304"/>
      <c r="D182" s="304"/>
      <c r="E182" s="304"/>
      <c r="F182" s="304"/>
      <c r="G182" s="304"/>
      <c r="H182" s="304"/>
      <c r="I182" s="304"/>
      <c r="J182" s="304"/>
      <c r="K182" s="304"/>
    </row>
    <row r="183" spans="1:11" ht="18.75" x14ac:dyDescent="0.3">
      <c r="B183" s="303" t="s">
        <v>303</v>
      </c>
    </row>
  </sheetData>
  <autoFilter ref="A11:K173"/>
  <mergeCells count="9">
    <mergeCell ref="A7:K7"/>
    <mergeCell ref="F9:I9"/>
    <mergeCell ref="F10:I10"/>
    <mergeCell ref="C5:K5"/>
    <mergeCell ref="C1:K1"/>
    <mergeCell ref="C2:K2"/>
    <mergeCell ref="C3:K3"/>
    <mergeCell ref="C4:K4"/>
    <mergeCell ref="A6:K6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tabSelected="1" view="pageBreakPreview" zoomScale="60" zoomScaleNormal="80" workbookViewId="0">
      <selection activeCell="H10" sqref="H10"/>
    </sheetView>
  </sheetViews>
  <sheetFormatPr defaultRowHeight="15" x14ac:dyDescent="0.25"/>
  <cols>
    <col min="1" max="1" width="33.5703125" customWidth="1"/>
    <col min="2" max="2" width="63.28515625" customWidth="1"/>
    <col min="3" max="3" width="16.42578125" customWidth="1"/>
    <col min="4" max="5" width="0" hidden="1" customWidth="1"/>
    <col min="6" max="6" width="18.140625" customWidth="1"/>
  </cols>
  <sheetData>
    <row r="1" spans="1:256" ht="15.75" x14ac:dyDescent="0.25">
      <c r="B1" s="361"/>
      <c r="C1" s="167" t="s">
        <v>324</v>
      </c>
    </row>
    <row r="2" spans="1:256" ht="15.75" x14ac:dyDescent="0.25">
      <c r="B2" s="361"/>
      <c r="C2" s="167" t="s">
        <v>0</v>
      </c>
      <c r="L2" s="162"/>
      <c r="M2" s="162"/>
    </row>
    <row r="3" spans="1:256" ht="15.75" x14ac:dyDescent="0.25">
      <c r="B3" s="361"/>
      <c r="C3" s="167" t="s">
        <v>1</v>
      </c>
    </row>
    <row r="4" spans="1:256" ht="15.75" x14ac:dyDescent="0.25">
      <c r="B4" s="361"/>
      <c r="C4" s="167" t="s">
        <v>2</v>
      </c>
    </row>
    <row r="5" spans="1:256" x14ac:dyDescent="0.25">
      <c r="B5" s="385" t="s">
        <v>331</v>
      </c>
      <c r="C5" s="386"/>
      <c r="D5" s="386"/>
      <c r="E5" s="386"/>
      <c r="F5" s="386"/>
    </row>
    <row r="6" spans="1:256" ht="18.75" x14ac:dyDescent="0.3">
      <c r="A6" s="161"/>
    </row>
    <row r="7" spans="1:256" ht="4.5" customHeight="1" x14ac:dyDescent="0.3">
      <c r="A7" s="160"/>
      <c r="B7" s="159"/>
      <c r="C7" s="159"/>
    </row>
    <row r="8" spans="1:256" ht="46.5" customHeight="1" x14ac:dyDescent="0.25">
      <c r="A8" s="383" t="s">
        <v>330</v>
      </c>
      <c r="B8" s="384"/>
      <c r="C8" s="384"/>
    </row>
    <row r="9" spans="1:256" ht="18.75" x14ac:dyDescent="0.25">
      <c r="A9" s="384"/>
      <c r="B9" s="384"/>
      <c r="C9" s="384"/>
    </row>
    <row r="10" spans="1:256" ht="37.5" x14ac:dyDescent="0.25">
      <c r="B10" s="158"/>
      <c r="C10" s="157" t="s">
        <v>3</v>
      </c>
    </row>
    <row r="11" spans="1:256" ht="93.75" x14ac:dyDescent="0.25">
      <c r="A11" s="156" t="s">
        <v>221</v>
      </c>
      <c r="B11" s="156" t="s">
        <v>240</v>
      </c>
      <c r="C11" s="71" t="s">
        <v>325</v>
      </c>
      <c r="D11" s="71" t="s">
        <v>158</v>
      </c>
      <c r="E11" s="71" t="s">
        <v>158</v>
      </c>
      <c r="F11" s="71" t="s">
        <v>326</v>
      </c>
    </row>
    <row r="12" spans="1:256" s="152" customFormat="1" ht="50.1" customHeight="1" x14ac:dyDescent="0.25">
      <c r="A12" s="267" t="s">
        <v>239</v>
      </c>
      <c r="B12" s="221" t="s">
        <v>238</v>
      </c>
      <c r="C12" s="154">
        <f>C23+C20+C15+C16</f>
        <v>2312.5999999999985</v>
      </c>
      <c r="D12" s="154">
        <f t="shared" ref="D12:F12" si="0">D23+D20+D15+D16</f>
        <v>2312.5999999999985</v>
      </c>
      <c r="E12" s="154">
        <f t="shared" si="0"/>
        <v>2312.5999999999985</v>
      </c>
      <c r="F12" s="154">
        <f t="shared" si="0"/>
        <v>-1173.0999999999985</v>
      </c>
      <c r="G12" s="155"/>
    </row>
    <row r="13" spans="1:256" ht="21" customHeight="1" x14ac:dyDescent="0.25">
      <c r="A13" s="222"/>
      <c r="B13" s="222" t="s">
        <v>237</v>
      </c>
      <c r="C13" s="153"/>
      <c r="D13" s="153"/>
      <c r="E13" s="153"/>
      <c r="F13" s="153"/>
    </row>
    <row r="14" spans="1:256" ht="50.1" customHeight="1" x14ac:dyDescent="0.25">
      <c r="A14" s="223" t="s">
        <v>235</v>
      </c>
      <c r="B14" s="210" t="s">
        <v>234</v>
      </c>
      <c r="C14" s="154">
        <f>C15+C16</f>
        <v>1000</v>
      </c>
      <c r="D14" s="154">
        <f t="shared" ref="D14:E14" si="1">D15-D16</f>
        <v>1000</v>
      </c>
      <c r="E14" s="154">
        <f t="shared" si="1"/>
        <v>1000</v>
      </c>
      <c r="F14" s="154">
        <f>F15+F16</f>
        <v>800</v>
      </c>
    </row>
    <row r="15" spans="1:256" ht="50.1" customHeight="1" x14ac:dyDescent="0.25">
      <c r="A15" s="209" t="s">
        <v>298</v>
      </c>
      <c r="B15" s="209" t="s">
        <v>236</v>
      </c>
      <c r="C15" s="153">
        <v>1200</v>
      </c>
      <c r="D15" s="153">
        <v>1000</v>
      </c>
      <c r="E15" s="153">
        <v>1000</v>
      </c>
      <c r="F15" s="153">
        <v>1000</v>
      </c>
    </row>
    <row r="16" spans="1:256" ht="50.1" customHeight="1" x14ac:dyDescent="0.25">
      <c r="A16" s="219" t="s">
        <v>233</v>
      </c>
      <c r="B16" s="224" t="s">
        <v>232</v>
      </c>
      <c r="C16" s="220">
        <v>-200</v>
      </c>
      <c r="D16" s="220">
        <v>0</v>
      </c>
      <c r="E16" s="220">
        <v>0</v>
      </c>
      <c r="F16" s="220">
        <v>-200</v>
      </c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  <c r="BB16" s="108"/>
      <c r="BC16" s="108"/>
      <c r="BD16" s="108"/>
      <c r="BE16" s="108"/>
      <c r="BF16" s="108"/>
      <c r="BG16" s="108"/>
      <c r="BH16" s="108"/>
      <c r="BI16" s="108"/>
      <c r="BJ16" s="108"/>
      <c r="BK16" s="108"/>
      <c r="BL16" s="108"/>
      <c r="BM16" s="108"/>
      <c r="BN16" s="108"/>
      <c r="BO16" s="108"/>
      <c r="BP16" s="108"/>
      <c r="BQ16" s="108"/>
      <c r="BR16" s="108"/>
      <c r="BS16" s="108"/>
      <c r="BT16" s="108"/>
      <c r="BU16" s="108"/>
      <c r="BV16" s="108"/>
      <c r="BW16" s="108"/>
      <c r="BX16" s="108"/>
      <c r="BY16" s="108"/>
      <c r="BZ16" s="108"/>
      <c r="CA16" s="108"/>
      <c r="CB16" s="108"/>
      <c r="CC16" s="108"/>
      <c r="CD16" s="108"/>
      <c r="CE16" s="108"/>
      <c r="CF16" s="108"/>
      <c r="CG16" s="108"/>
      <c r="CH16" s="108"/>
      <c r="CI16" s="108"/>
      <c r="CJ16" s="108"/>
      <c r="CK16" s="108"/>
      <c r="CL16" s="108"/>
      <c r="CM16" s="108"/>
      <c r="CN16" s="108"/>
      <c r="CO16" s="108"/>
      <c r="CP16" s="108"/>
      <c r="CQ16" s="108"/>
      <c r="CR16" s="108"/>
      <c r="CS16" s="108"/>
      <c r="CT16" s="108"/>
      <c r="CU16" s="108"/>
      <c r="CV16" s="108"/>
      <c r="CW16" s="108"/>
      <c r="CX16" s="108"/>
      <c r="CY16" s="108"/>
      <c r="CZ16" s="108"/>
      <c r="DA16" s="108"/>
      <c r="DB16" s="108"/>
      <c r="DC16" s="108"/>
      <c r="DD16" s="108"/>
      <c r="DE16" s="108"/>
      <c r="DF16" s="108"/>
      <c r="DG16" s="108"/>
      <c r="DH16" s="108"/>
      <c r="DI16" s="108"/>
      <c r="DJ16" s="108"/>
      <c r="DK16" s="108"/>
      <c r="DL16" s="108"/>
      <c r="DM16" s="108"/>
      <c r="DN16" s="108"/>
      <c r="DO16" s="108"/>
      <c r="DP16" s="108"/>
      <c r="DQ16" s="108"/>
      <c r="DR16" s="108"/>
      <c r="DS16" s="108"/>
      <c r="DT16" s="108"/>
      <c r="DU16" s="108"/>
      <c r="DV16" s="108"/>
      <c r="DW16" s="108"/>
      <c r="DX16" s="108"/>
      <c r="DY16" s="108"/>
      <c r="DZ16" s="108"/>
      <c r="EA16" s="108"/>
      <c r="EB16" s="108"/>
      <c r="EC16" s="108"/>
      <c r="ED16" s="108"/>
      <c r="EE16" s="108"/>
      <c r="EF16" s="108"/>
      <c r="EG16" s="108"/>
      <c r="EH16" s="108"/>
      <c r="EI16" s="108"/>
      <c r="EJ16" s="108"/>
      <c r="EK16" s="108"/>
      <c r="EL16" s="108"/>
      <c r="EM16" s="108"/>
      <c r="EN16" s="108"/>
      <c r="EO16" s="108"/>
      <c r="EP16" s="108"/>
      <c r="EQ16" s="108"/>
      <c r="ER16" s="108"/>
      <c r="ES16" s="108"/>
      <c r="ET16" s="108"/>
      <c r="EU16" s="108"/>
      <c r="EV16" s="108"/>
      <c r="EW16" s="108"/>
      <c r="EX16" s="108"/>
      <c r="EY16" s="108"/>
      <c r="EZ16" s="108"/>
      <c r="FA16" s="108"/>
      <c r="FB16" s="108"/>
      <c r="FC16" s="108"/>
      <c r="FD16" s="108"/>
      <c r="FE16" s="108"/>
      <c r="FF16" s="108"/>
      <c r="FG16" s="108"/>
      <c r="FH16" s="108"/>
      <c r="FI16" s="108"/>
      <c r="FJ16" s="108"/>
      <c r="FK16" s="108"/>
      <c r="FL16" s="108"/>
      <c r="FM16" s="108"/>
      <c r="FN16" s="108"/>
      <c r="FO16" s="108"/>
      <c r="FP16" s="108"/>
      <c r="FQ16" s="108"/>
      <c r="FR16" s="108"/>
      <c r="FS16" s="108"/>
      <c r="FT16" s="108"/>
      <c r="FU16" s="108"/>
      <c r="FV16" s="108"/>
      <c r="FW16" s="108"/>
      <c r="FX16" s="108"/>
      <c r="FY16" s="108"/>
      <c r="FZ16" s="108"/>
      <c r="GA16" s="108"/>
      <c r="GB16" s="108"/>
      <c r="GC16" s="108"/>
      <c r="GD16" s="108"/>
      <c r="GE16" s="108"/>
      <c r="GF16" s="108"/>
      <c r="GG16" s="108"/>
      <c r="GH16" s="108"/>
      <c r="GI16" s="108"/>
      <c r="GJ16" s="108"/>
      <c r="GK16" s="108"/>
      <c r="GL16" s="108"/>
      <c r="GM16" s="108"/>
      <c r="GN16" s="108"/>
      <c r="GO16" s="108"/>
      <c r="GP16" s="108"/>
      <c r="GQ16" s="108"/>
      <c r="GR16" s="108"/>
      <c r="GS16" s="108"/>
      <c r="GT16" s="108"/>
      <c r="GU16" s="108"/>
      <c r="GV16" s="108"/>
      <c r="GW16" s="108"/>
      <c r="GX16" s="108"/>
      <c r="GY16" s="108"/>
      <c r="GZ16" s="108"/>
      <c r="HA16" s="108"/>
      <c r="HB16" s="108"/>
      <c r="HC16" s="108"/>
      <c r="HD16" s="108"/>
      <c r="HE16" s="108"/>
      <c r="HF16" s="108"/>
      <c r="HG16" s="108"/>
      <c r="HH16" s="108"/>
      <c r="HI16" s="108"/>
      <c r="HJ16" s="108"/>
      <c r="HK16" s="108"/>
      <c r="HL16" s="108"/>
      <c r="HM16" s="108"/>
      <c r="HN16" s="108"/>
      <c r="HO16" s="108"/>
      <c r="HP16" s="108"/>
      <c r="HQ16" s="108"/>
      <c r="HR16" s="108"/>
      <c r="HS16" s="108"/>
      <c r="HT16" s="108"/>
      <c r="HU16" s="108"/>
      <c r="HV16" s="108"/>
      <c r="HW16" s="108"/>
      <c r="HX16" s="108"/>
      <c r="HY16" s="108"/>
      <c r="HZ16" s="108"/>
      <c r="IA16" s="108"/>
      <c r="IB16" s="108"/>
      <c r="IC16" s="108"/>
      <c r="ID16" s="108"/>
      <c r="IE16" s="108"/>
      <c r="IF16" s="108"/>
      <c r="IG16" s="108"/>
      <c r="IH16" s="108"/>
      <c r="II16" s="108"/>
      <c r="IJ16" s="108"/>
      <c r="IK16" s="108"/>
      <c r="IL16" s="108"/>
      <c r="IM16" s="108"/>
      <c r="IN16" s="108"/>
      <c r="IO16" s="108"/>
      <c r="IP16" s="108"/>
      <c r="IQ16" s="108"/>
      <c r="IR16" s="108"/>
      <c r="IS16" s="108"/>
      <c r="IT16" s="108"/>
      <c r="IU16" s="108"/>
      <c r="IV16" s="108"/>
    </row>
    <row r="17" spans="1:6" s="152" customFormat="1" ht="50.1" customHeight="1" x14ac:dyDescent="0.25">
      <c r="A17" s="210" t="s">
        <v>231</v>
      </c>
      <c r="B17" s="210" t="s">
        <v>230</v>
      </c>
      <c r="C17" s="154">
        <f>C23+C20</f>
        <v>1312.5999999999985</v>
      </c>
      <c r="D17" s="154">
        <f t="shared" ref="D17:F17" si="2">D23+D20</f>
        <v>1312.5999999999985</v>
      </c>
      <c r="E17" s="154">
        <f t="shared" si="2"/>
        <v>1312.5999999999985</v>
      </c>
      <c r="F17" s="154">
        <f t="shared" si="2"/>
        <v>-1973.0999999999985</v>
      </c>
    </row>
    <row r="18" spans="1:6" ht="50.1" customHeight="1" x14ac:dyDescent="0.25">
      <c r="A18" s="209" t="s">
        <v>297</v>
      </c>
      <c r="B18" s="209" t="s">
        <v>296</v>
      </c>
      <c r="C18" s="225">
        <v>-21643</v>
      </c>
      <c r="D18" s="225">
        <v>-21443</v>
      </c>
      <c r="E18" s="225">
        <v>-21443</v>
      </c>
      <c r="F18" s="225">
        <v>-24270.1</v>
      </c>
    </row>
    <row r="19" spans="1:6" ht="50.1" customHeight="1" x14ac:dyDescent="0.25">
      <c r="A19" s="209" t="s">
        <v>229</v>
      </c>
      <c r="B19" s="209" t="s">
        <v>327</v>
      </c>
      <c r="C19" s="225">
        <v>-21643</v>
      </c>
      <c r="D19" s="225">
        <v>-21443</v>
      </c>
      <c r="E19" s="225">
        <v>-21443</v>
      </c>
      <c r="F19" s="225">
        <v>-24270.1</v>
      </c>
    </row>
    <row r="20" spans="1:6" ht="50.1" customHeight="1" x14ac:dyDescent="0.25">
      <c r="A20" s="209" t="s">
        <v>228</v>
      </c>
      <c r="B20" s="209" t="s">
        <v>227</v>
      </c>
      <c r="C20" s="225">
        <v>-21643</v>
      </c>
      <c r="D20" s="225">
        <v>-21443</v>
      </c>
      <c r="E20" s="225">
        <v>-21443</v>
      </c>
      <c r="F20" s="225">
        <v>-24270.1</v>
      </c>
    </row>
    <row r="21" spans="1:6" ht="50.1" customHeight="1" x14ac:dyDescent="0.25">
      <c r="A21" s="209" t="s">
        <v>328</v>
      </c>
      <c r="B21" s="209" t="s">
        <v>226</v>
      </c>
      <c r="C21" s="226">
        <v>22955.599999999999</v>
      </c>
      <c r="D21" s="226">
        <v>22755.599999999999</v>
      </c>
      <c r="E21" s="226">
        <v>22755.599999999999</v>
      </c>
      <c r="F21" s="226">
        <v>22297</v>
      </c>
    </row>
    <row r="22" spans="1:6" ht="50.1" customHeight="1" x14ac:dyDescent="0.25">
      <c r="A22" s="209" t="s">
        <v>225</v>
      </c>
      <c r="B22" s="209" t="s">
        <v>329</v>
      </c>
      <c r="C22" s="226">
        <v>22955.599999999999</v>
      </c>
      <c r="D22" s="226">
        <v>22755.599999999999</v>
      </c>
      <c r="E22" s="226">
        <v>22755.599999999999</v>
      </c>
      <c r="F22" s="226">
        <v>22297</v>
      </c>
    </row>
    <row r="23" spans="1:6" ht="50.1" customHeight="1" x14ac:dyDescent="0.25">
      <c r="A23" s="209" t="s">
        <v>224</v>
      </c>
      <c r="B23" s="209" t="s">
        <v>223</v>
      </c>
      <c r="C23" s="226">
        <v>22955.599999999999</v>
      </c>
      <c r="D23" s="226">
        <v>22755.599999999999</v>
      </c>
      <c r="E23" s="226">
        <v>22755.599999999999</v>
      </c>
      <c r="F23" s="226">
        <v>22297</v>
      </c>
    </row>
    <row r="25" spans="1:6" ht="18.75" x14ac:dyDescent="0.3">
      <c r="A25" s="381" t="s">
        <v>304</v>
      </c>
      <c r="B25" s="382"/>
      <c r="C25" s="382"/>
      <c r="D25" s="138"/>
      <c r="E25" s="138"/>
      <c r="F25" s="138"/>
    </row>
    <row r="26" spans="1:6" ht="18.75" x14ac:dyDescent="0.25">
      <c r="C26" s="151"/>
    </row>
  </sheetData>
  <mergeCells count="4">
    <mergeCell ref="A25:C25"/>
    <mergeCell ref="A8:C8"/>
    <mergeCell ref="A9:C9"/>
    <mergeCell ref="B5:F5"/>
  </mergeCells>
  <phoneticPr fontId="33" type="noConversion"/>
  <pageMargins left="0.70866141732283472" right="0.27559055118110237" top="0.31496062992125984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 1</vt:lpstr>
      <vt:lpstr>прил4</vt:lpstr>
      <vt:lpstr>прил.5</vt:lpstr>
      <vt:lpstr>прил._6</vt:lpstr>
      <vt:lpstr>Прил 8</vt:lpstr>
      <vt:lpstr>'Прил 1'!Область_печати</vt:lpstr>
      <vt:lpstr>'Прил 8'!Область_печати</vt:lpstr>
      <vt:lpstr>прил._6!Область_печати</vt:lpstr>
      <vt:lpstr>прил.5!Область_печати</vt:lpstr>
      <vt:lpstr>прил4!Область_печати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2020-07-15T12:57:21Z</cp:lastPrinted>
  <dcterms:created xsi:type="dcterms:W3CDTF">2010-11-10T14:00:24Z</dcterms:created>
  <dcterms:modified xsi:type="dcterms:W3CDTF">2020-07-15T12:57:24Z</dcterms:modified>
</cp:coreProperties>
</file>